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defaultThemeVersion="124226"/>
  <mc:AlternateContent xmlns:mc="http://schemas.openxmlformats.org/markup-compatibility/2006">
    <mc:Choice Requires="x15">
      <x15ac:absPath xmlns:x15ac="http://schemas.microsoft.com/office/spreadsheetml/2010/11/ac" url="\\192.168.0.50\kozos\Palya_Szilvia\PÜ. Bizottsági 2018\2018.05.14\"/>
    </mc:Choice>
  </mc:AlternateContent>
  <xr:revisionPtr revIDLastSave="0" documentId="10_ncr:8100000_{BE40DE19-9B5F-4CC4-B212-7CCB4D79E66D}" xr6:coauthVersionLast="32" xr6:coauthVersionMax="32" xr10:uidLastSave="{00000000-0000-0000-0000-000000000000}"/>
  <bookViews>
    <workbookView xWindow="0" yWindow="0" windowWidth="25200" windowHeight="11775" tabRatio="819" xr2:uid="{00000000-000D-0000-FFFF-FFFF00000000}"/>
  </bookViews>
  <sheets>
    <sheet name="Likviditási" sheetId="35" r:id="rId1"/>
    <sheet name="1m Összesítő" sheetId="6" r:id="rId2"/>
    <sheet name="részletező tábla eredeti ei Bag" sheetId="1" r:id="rId3"/>
    <sheet name="részletező tábla módosíto ei " sheetId="29" r:id="rId4"/>
    <sheet name="2m cofog szerinti teljesítés" sheetId="31" r:id="rId5"/>
    <sheet name="Összesített részletesrészletező" sheetId="32" r:id="rId6"/>
    <sheet name="2 A" sheetId="50" r:id="rId7"/>
    <sheet name="2 B" sheetId="51" r:id="rId8"/>
    <sheet name="3 sz mérlegszerű összesített" sheetId="13" r:id="rId9"/>
    <sheet name="4 sz mérlegszerű művház" sheetId="14" r:id="rId10"/>
    <sheet name="5 sz mérlegszerű ovi" sheetId="15" r:id="rId11"/>
    <sheet name="6 sz mérlegszerű ph" sheetId="16" r:id="rId12"/>
    <sheet name="7 sz mérlegszerű önkorm" sheetId="17" r:id="rId13"/>
    <sheet name="08 A" sheetId="52" r:id="rId14"/>
    <sheet name="8b m létszámadatok" sheetId="10" r:id="rId15"/>
    <sheet name="8c m. létszámfunkc." sheetId="53" r:id="rId16"/>
    <sheet name="9 m maradványkimutatás" sheetId="11" r:id="rId17"/>
    <sheet name="10 m részesedések" sheetId="12" r:id="rId18"/>
    <sheet name="11a Összesítet vagyonmérleg " sheetId="18" r:id="rId19"/>
    <sheet name="11b Művház vagyonmérleg" sheetId="19" r:id="rId20"/>
    <sheet name="11c Ovi vagyonmérleg" sheetId="20" r:id="rId21"/>
    <sheet name="11d Hivatal vagyonmérleg" sheetId="21" r:id="rId22"/>
    <sheet name="11e Önkorm vagyonmérleg" sheetId="22" r:id="rId23"/>
    <sheet name="12mEredménykimutatás Össesített" sheetId="41" r:id="rId24"/>
    <sheet name="Eredménykimutatás MH" sheetId="39" r:id="rId25"/>
    <sheet name="Eredménykimutatás Ovi" sheetId="38" r:id="rId26"/>
    <sheet name="Eredménykimutatás PH" sheetId="37" r:id="rId27"/>
    <sheet name="Eredménykimutatás Önk" sheetId="40" r:id="rId28"/>
    <sheet name="13. m. Vagyonkimutatas" sheetId="55" r:id="rId29"/>
    <sheet name="14 EU " sheetId="24" r:id="rId30"/>
    <sheet name="Pénzeszközök" sheetId="34" r:id="rId31"/>
    <sheet name=" Felhalmozási kiadások" sheetId="33" r:id="rId32"/>
    <sheet name="A_fuggelek_adohatr." sheetId="25" r:id="rId33"/>
    <sheet name="B függelék központi támogatások" sheetId="26" r:id="rId34"/>
    <sheet name="C függelék a szociális tám." sheetId="45" r:id="rId35"/>
    <sheet name="D_fuggelek_tamogatasok" sheetId="28" r:id="rId36"/>
    <sheet name="Munka1" sheetId="49" r:id="rId37"/>
  </sheets>
  <externalReferences>
    <externalReference r:id="rId38"/>
  </externalReferences>
  <definedNames>
    <definedName name="adat" localSheetId="28">'13. m. Vagyonkimutatas'!$A$8:$AP$119</definedName>
    <definedName name="adat">#REF!</definedName>
    <definedName name="enczi">[1]rszakfössz!$D$123</definedName>
    <definedName name="_xlnm.Print_Titles" localSheetId="28">'13. m. Vagyonkimutatas'!$5:$7</definedName>
    <definedName name="_xlnm.Print_Area" localSheetId="17">'10 m részesedések'!$A$1:$I$8</definedName>
    <definedName name="_xlnm.Print_Area" localSheetId="32">A_fuggelek_adohatr.!$A$2:$F$15</definedName>
    <definedName name="_xlnm.Print_Area" localSheetId="0">Likviditási!$A$3:$R$28</definedName>
  </definedNames>
  <calcPr calcId="162913"/>
</workbook>
</file>

<file path=xl/calcChain.xml><?xml version="1.0" encoding="utf-8"?>
<calcChain xmlns="http://schemas.openxmlformats.org/spreadsheetml/2006/main">
  <c r="C8" i="24" l="1"/>
  <c r="B8" i="24"/>
  <c r="D7" i="24"/>
  <c r="P13" i="35"/>
  <c r="P6" i="35"/>
  <c r="P7" i="35"/>
  <c r="P8" i="35"/>
  <c r="P9" i="35"/>
  <c r="P10" i="35"/>
  <c r="P11" i="35"/>
  <c r="P12" i="35"/>
  <c r="P5" i="35"/>
  <c r="P20" i="35"/>
  <c r="P21" i="35"/>
  <c r="P22" i="35"/>
  <c r="P23" i="35"/>
  <c r="P24" i="35"/>
  <c r="P25" i="35"/>
  <c r="P26" i="35"/>
  <c r="P19" i="35"/>
  <c r="D28" i="33" l="1"/>
  <c r="C28" i="33"/>
  <c r="B28" i="33"/>
  <c r="E26" i="33"/>
  <c r="C23" i="33"/>
  <c r="F43" i="6"/>
  <c r="F36" i="6"/>
  <c r="V186" i="32"/>
  <c r="I156" i="26"/>
  <c r="H156" i="26"/>
  <c r="H44" i="26"/>
  <c r="V9" i="55"/>
  <c r="O36" i="55"/>
  <c r="V36" i="55" s="1"/>
  <c r="F5" i="25"/>
  <c r="F6" i="25"/>
  <c r="F8" i="25"/>
  <c r="F11" i="25"/>
  <c r="F12" i="25"/>
  <c r="F14" i="25"/>
  <c r="F4" i="25"/>
  <c r="B15" i="25"/>
  <c r="B12" i="25"/>
  <c r="B10" i="25"/>
  <c r="B13" i="25" s="1"/>
  <c r="V109" i="55"/>
  <c r="V108" i="55"/>
  <c r="V106" i="55"/>
  <c r="V105" i="55"/>
  <c r="V104" i="55"/>
  <c r="V103" i="55"/>
  <c r="V102" i="55"/>
  <c r="V100" i="55"/>
  <c r="V99" i="55"/>
  <c r="V98" i="55"/>
  <c r="V97" i="55"/>
  <c r="V96" i="55"/>
  <c r="V93" i="55"/>
  <c r="V91" i="55"/>
  <c r="V90" i="55"/>
  <c r="V88" i="55"/>
  <c r="V87" i="55"/>
  <c r="V85" i="55"/>
  <c r="V82" i="55"/>
  <c r="V56" i="55"/>
  <c r="V53" i="55"/>
  <c r="V52" i="55"/>
  <c r="V46" i="55"/>
  <c r="V42" i="55"/>
  <c r="V35" i="55"/>
  <c r="V33" i="55"/>
  <c r="V32" i="55"/>
  <c r="V31" i="55"/>
  <c r="V30" i="55"/>
  <c r="V28" i="55"/>
  <c r="V27" i="55"/>
  <c r="V26" i="55"/>
  <c r="V20" i="55"/>
  <c r="V16" i="55"/>
  <c r="C45" i="37" l="1"/>
  <c r="C44" i="37"/>
  <c r="C34" i="37"/>
  <c r="C23" i="37"/>
  <c r="C19" i="37"/>
  <c r="C14" i="37"/>
  <c r="C9" i="37"/>
  <c r="C6" i="37"/>
  <c r="C26" i="37" s="1"/>
  <c r="C46" i="37" s="1"/>
  <c r="C44" i="40"/>
  <c r="C34" i="40"/>
  <c r="C45" i="40" s="1"/>
  <c r="C23" i="40"/>
  <c r="C19" i="40"/>
  <c r="C14" i="40"/>
  <c r="C9" i="40"/>
  <c r="C6" i="40"/>
  <c r="C26" i="40" s="1"/>
  <c r="C46" i="40" s="1"/>
  <c r="D23" i="22"/>
  <c r="D16" i="22"/>
  <c r="E38" i="33" l="1"/>
  <c r="E25" i="33"/>
  <c r="D20" i="33" l="1"/>
  <c r="C20" i="33"/>
  <c r="E22" i="33"/>
  <c r="E21" i="33"/>
  <c r="Z120" i="32" l="1"/>
  <c r="AA120" i="32"/>
  <c r="AB120" i="32"/>
  <c r="Y120" i="32"/>
  <c r="Y105" i="32" l="1"/>
  <c r="Z105" i="32"/>
  <c r="AA105" i="32"/>
  <c r="AB105" i="32"/>
  <c r="Y107" i="32"/>
  <c r="Z107" i="32"/>
  <c r="AA107" i="32"/>
  <c r="AB107" i="32"/>
  <c r="Y109" i="32"/>
  <c r="Z109" i="32"/>
  <c r="AA109" i="32"/>
  <c r="AB109" i="32"/>
  <c r="Y111" i="32"/>
  <c r="Z111" i="32"/>
  <c r="AA111" i="32"/>
  <c r="AB111" i="32"/>
  <c r="Y113" i="32"/>
  <c r="Z113" i="32"/>
  <c r="AA113" i="32"/>
  <c r="AB113" i="32"/>
  <c r="Y115" i="32"/>
  <c r="Z115" i="32"/>
  <c r="AA115" i="32"/>
  <c r="AB115" i="32"/>
  <c r="Y117" i="32"/>
  <c r="Z117" i="32"/>
  <c r="AA117" i="32"/>
  <c r="AB117" i="32"/>
  <c r="Y118" i="32"/>
  <c r="Z118" i="32"/>
  <c r="AA118" i="32"/>
  <c r="AB118" i="32"/>
  <c r="Y235" i="32"/>
  <c r="Z235" i="32"/>
  <c r="AA235" i="32"/>
  <c r="AB235" i="32"/>
  <c r="Y237" i="32"/>
  <c r="Z237" i="32"/>
  <c r="AA237" i="32"/>
  <c r="AB237" i="32"/>
  <c r="Y239" i="32"/>
  <c r="Z239" i="32"/>
  <c r="AA239" i="32"/>
  <c r="AB239" i="32"/>
  <c r="Y241" i="32"/>
  <c r="Z241" i="32"/>
  <c r="AA241" i="32"/>
  <c r="AB241" i="32"/>
  <c r="Y243" i="32"/>
  <c r="Z243" i="32"/>
  <c r="AA243" i="32"/>
  <c r="AB243" i="32"/>
  <c r="Y245" i="32"/>
  <c r="Z245" i="32"/>
  <c r="AA245" i="32"/>
  <c r="AB245" i="32"/>
  <c r="E157" i="31"/>
  <c r="D31" i="33" l="1"/>
  <c r="AE197" i="29" l="1"/>
  <c r="E35" i="33" l="1"/>
  <c r="E36" i="33"/>
  <c r="E8" i="33"/>
  <c r="E9" i="33"/>
  <c r="I149" i="26" l="1"/>
  <c r="F13" i="35" l="1"/>
  <c r="F8" i="35"/>
  <c r="E8" i="35"/>
  <c r="F21" i="35"/>
  <c r="F20" i="35"/>
  <c r="F19" i="35"/>
  <c r="E21" i="35"/>
  <c r="E20" i="35"/>
  <c r="E19" i="35"/>
  <c r="D8" i="35"/>
  <c r="D21" i="35"/>
  <c r="D20" i="35"/>
  <c r="D19" i="35"/>
  <c r="P14" i="35" l="1"/>
  <c r="P27" i="35"/>
  <c r="D28" i="35" l="1"/>
  <c r="E28" i="35"/>
  <c r="F28" i="35"/>
  <c r="G28" i="35"/>
  <c r="H28" i="35"/>
  <c r="I28" i="35"/>
  <c r="J28" i="35"/>
  <c r="K28" i="35"/>
  <c r="L28" i="35"/>
  <c r="M28" i="35"/>
  <c r="N28" i="35"/>
  <c r="O28" i="35"/>
  <c r="D15" i="35"/>
  <c r="E15" i="35"/>
  <c r="F15" i="35"/>
  <c r="G15" i="35"/>
  <c r="H15" i="35"/>
  <c r="I15" i="35"/>
  <c r="J15" i="35"/>
  <c r="K15" i="35"/>
  <c r="L15" i="35"/>
  <c r="M15" i="35"/>
  <c r="N15" i="35"/>
  <c r="O15" i="35"/>
  <c r="AX229" i="29" l="1"/>
  <c r="AW229" i="29"/>
  <c r="AV229" i="29"/>
  <c r="AU229" i="29"/>
  <c r="AU212" i="29" s="1"/>
  <c r="AT229" i="29"/>
  <c r="AS229" i="29"/>
  <c r="AR229" i="29"/>
  <c r="AQ229" i="29"/>
  <c r="AP229" i="29"/>
  <c r="AO229" i="29"/>
  <c r="AN229" i="29"/>
  <c r="AM229" i="29"/>
  <c r="AM212" i="29" s="1"/>
  <c r="AL229" i="29"/>
  <c r="AK229" i="29"/>
  <c r="AJ229" i="29"/>
  <c r="AI229" i="29"/>
  <c r="AH229" i="29"/>
  <c r="AG229" i="29"/>
  <c r="AF229" i="29"/>
  <c r="AE229" i="29"/>
  <c r="AE212" i="29" s="1"/>
  <c r="AD229" i="29"/>
  <c r="AC229" i="29"/>
  <c r="AB229" i="29"/>
  <c r="AA229" i="29"/>
  <c r="Z229" i="29"/>
  <c r="Y229" i="29"/>
  <c r="X229" i="29"/>
  <c r="W229" i="29"/>
  <c r="V229" i="29"/>
  <c r="U229" i="29"/>
  <c r="T229" i="29"/>
  <c r="S229" i="29"/>
  <c r="R229" i="29"/>
  <c r="AX218" i="29"/>
  <c r="AW218" i="29"/>
  <c r="AV218" i="29"/>
  <c r="AV213" i="29" s="1"/>
  <c r="AV212" i="29" s="1"/>
  <c r="AU218" i="29"/>
  <c r="AT218" i="29"/>
  <c r="AS218" i="29"/>
  <c r="AR218" i="29"/>
  <c r="AR213" i="29" s="1"/>
  <c r="AR212" i="29" s="1"/>
  <c r="AQ218" i="29"/>
  <c r="AP218" i="29"/>
  <c r="AO218" i="29"/>
  <c r="AN218" i="29"/>
  <c r="AN213" i="29" s="1"/>
  <c r="AN212" i="29" s="1"/>
  <c r="AM218" i="29"/>
  <c r="AL218" i="29"/>
  <c r="AK218" i="29"/>
  <c r="AJ218" i="29"/>
  <c r="AJ213" i="29" s="1"/>
  <c r="AJ212" i="29" s="1"/>
  <c r="AI218" i="29"/>
  <c r="AH218" i="29"/>
  <c r="AG218" i="29"/>
  <c r="AF218" i="29"/>
  <c r="AF213" i="29" s="1"/>
  <c r="AF212" i="29" s="1"/>
  <c r="AE218" i="29"/>
  <c r="AD218" i="29"/>
  <c r="AC218" i="29"/>
  <c r="AB218" i="29"/>
  <c r="AB213" i="29" s="1"/>
  <c r="AB212" i="29" s="1"/>
  <c r="AA218" i="29"/>
  <c r="Z218" i="29"/>
  <c r="Y218" i="29"/>
  <c r="X218" i="29"/>
  <c r="X213" i="29" s="1"/>
  <c r="X212" i="29" s="1"/>
  <c r="W218" i="29"/>
  <c r="V218" i="29"/>
  <c r="U218" i="29"/>
  <c r="T218" i="29"/>
  <c r="T213" i="29" s="1"/>
  <c r="T212" i="29" s="1"/>
  <c r="S218" i="29"/>
  <c r="R218" i="29"/>
  <c r="AX214" i="29"/>
  <c r="AW214" i="29"/>
  <c r="AW213" i="29" s="1"/>
  <c r="AW212" i="29" s="1"/>
  <c r="AV214" i="29"/>
  <c r="AU214" i="29"/>
  <c r="AT214" i="29"/>
  <c r="AT213" i="29" s="1"/>
  <c r="AT212" i="29" s="1"/>
  <c r="AS214" i="29"/>
  <c r="AS213" i="29" s="1"/>
  <c r="AS212" i="29" s="1"/>
  <c r="AR214" i="29"/>
  <c r="AQ214" i="29"/>
  <c r="AP214" i="29"/>
  <c r="AO214" i="29"/>
  <c r="AO213" i="29" s="1"/>
  <c r="AO212" i="29" s="1"/>
  <c r="AN214" i="29"/>
  <c r="AM214" i="29"/>
  <c r="AL214" i="29"/>
  <c r="AL213" i="29" s="1"/>
  <c r="AL212" i="29" s="1"/>
  <c r="AK214" i="29"/>
  <c r="AK213" i="29" s="1"/>
  <c r="AK212" i="29" s="1"/>
  <c r="AJ214" i="29"/>
  <c r="AI214" i="29"/>
  <c r="AH214" i="29"/>
  <c r="AG214" i="29"/>
  <c r="AG213" i="29" s="1"/>
  <c r="AG212" i="29" s="1"/>
  <c r="AF214" i="29"/>
  <c r="AE214" i="29"/>
  <c r="AD214" i="29"/>
  <c r="AD213" i="29" s="1"/>
  <c r="AD212" i="29" s="1"/>
  <c r="AC214" i="29"/>
  <c r="AC213" i="29" s="1"/>
  <c r="AC212" i="29" s="1"/>
  <c r="AB214" i="29"/>
  <c r="AA214" i="29"/>
  <c r="Z214" i="29"/>
  <c r="Y214" i="29"/>
  <c r="Y213" i="29" s="1"/>
  <c r="Y212" i="29" s="1"/>
  <c r="X214" i="29"/>
  <c r="W214" i="29"/>
  <c r="V214" i="29"/>
  <c r="V213" i="29" s="1"/>
  <c r="V212" i="29" s="1"/>
  <c r="U214" i="29"/>
  <c r="U213" i="29" s="1"/>
  <c r="U212" i="29" s="1"/>
  <c r="T214" i="29"/>
  <c r="S214" i="29"/>
  <c r="R214" i="29"/>
  <c r="AX213" i="29"/>
  <c r="AX212" i="29" s="1"/>
  <c r="AU213" i="29"/>
  <c r="AQ213" i="29"/>
  <c r="AQ212" i="29" s="1"/>
  <c r="AP213" i="29"/>
  <c r="AP212" i="29" s="1"/>
  <c r="AM213" i="29"/>
  <c r="AI213" i="29"/>
  <c r="AH213" i="29"/>
  <c r="AH212" i="29" s="1"/>
  <c r="AE213" i="29"/>
  <c r="AA213" i="29"/>
  <c r="AA212" i="29" s="1"/>
  <c r="Z213" i="29"/>
  <c r="Z212" i="29" s="1"/>
  <c r="W213" i="29"/>
  <c r="S213" i="29"/>
  <c r="R213" i="29"/>
  <c r="R212" i="29" s="1"/>
  <c r="AI212" i="29"/>
  <c r="AX203" i="29"/>
  <c r="AW203" i="29"/>
  <c r="AV203" i="29"/>
  <c r="AU203" i="29"/>
  <c r="AT203" i="29"/>
  <c r="AS203" i="29"/>
  <c r="AR203" i="29"/>
  <c r="AQ203" i="29"/>
  <c r="AP203" i="29"/>
  <c r="AO203" i="29"/>
  <c r="AN203" i="29"/>
  <c r="AM203" i="29"/>
  <c r="AL203" i="29"/>
  <c r="AK203" i="29"/>
  <c r="AJ203" i="29"/>
  <c r="AI203" i="29"/>
  <c r="AH203" i="29"/>
  <c r="AG203" i="29"/>
  <c r="AF203" i="29"/>
  <c r="AE203" i="29"/>
  <c r="AD203" i="29"/>
  <c r="AC203" i="29"/>
  <c r="AB203" i="29"/>
  <c r="AA203" i="29"/>
  <c r="Z203" i="29"/>
  <c r="Y203" i="29"/>
  <c r="X203" i="29"/>
  <c r="W203" i="29"/>
  <c r="V203" i="29"/>
  <c r="U203" i="29"/>
  <c r="T203" i="29"/>
  <c r="S203" i="29"/>
  <c r="R203" i="29"/>
  <c r="AX198" i="29"/>
  <c r="AW198" i="29"/>
  <c r="AV198" i="29"/>
  <c r="AU198" i="29"/>
  <c r="AT198" i="29"/>
  <c r="AS198" i="29"/>
  <c r="AR198" i="29"/>
  <c r="AQ198" i="29"/>
  <c r="AP198" i="29"/>
  <c r="AO198" i="29"/>
  <c r="AN198" i="29"/>
  <c r="AM198" i="29"/>
  <c r="AL198" i="29"/>
  <c r="AK198" i="29"/>
  <c r="AJ198" i="29"/>
  <c r="AI198" i="29"/>
  <c r="AH198" i="29"/>
  <c r="AG198" i="29"/>
  <c r="AF198" i="29"/>
  <c r="AE198" i="29"/>
  <c r="AD198" i="29"/>
  <c r="AC198" i="29"/>
  <c r="AB198" i="29"/>
  <c r="AA198" i="29"/>
  <c r="Z198" i="29"/>
  <c r="Y198" i="29"/>
  <c r="X198" i="29"/>
  <c r="W198" i="29"/>
  <c r="V198" i="29"/>
  <c r="U198" i="29"/>
  <c r="T198" i="29"/>
  <c r="S198" i="29"/>
  <c r="R198" i="29"/>
  <c r="AX190" i="29"/>
  <c r="AW190" i="29"/>
  <c r="AV190" i="29"/>
  <c r="AU190" i="29"/>
  <c r="AT190" i="29"/>
  <c r="AS190" i="29"/>
  <c r="AR190" i="29"/>
  <c r="AQ190" i="29"/>
  <c r="AP190" i="29"/>
  <c r="AO190" i="29"/>
  <c r="AN190" i="29"/>
  <c r="AM190" i="29"/>
  <c r="AL190" i="29"/>
  <c r="AK190" i="29"/>
  <c r="AJ190" i="29"/>
  <c r="AI190" i="29"/>
  <c r="AH190" i="29"/>
  <c r="AG190" i="29"/>
  <c r="AF190" i="29"/>
  <c r="AE190" i="29"/>
  <c r="AD190" i="29"/>
  <c r="AC190" i="29"/>
  <c r="AB190" i="29"/>
  <c r="AA190" i="29"/>
  <c r="Z190" i="29"/>
  <c r="Y190" i="29"/>
  <c r="X190" i="29"/>
  <c r="W190" i="29"/>
  <c r="V190" i="29"/>
  <c r="U190" i="29"/>
  <c r="T190" i="29"/>
  <c r="S190" i="29"/>
  <c r="R190" i="29"/>
  <c r="AX187" i="29"/>
  <c r="AW187" i="29"/>
  <c r="AW175" i="29" s="1"/>
  <c r="AV187" i="29"/>
  <c r="AU187" i="29"/>
  <c r="AT187" i="29"/>
  <c r="AS187" i="29"/>
  <c r="AS175" i="29" s="1"/>
  <c r="AR187" i="29"/>
  <c r="AR175" i="29" s="1"/>
  <c r="AQ187" i="29"/>
  <c r="AP187" i="29"/>
  <c r="AO187" i="29"/>
  <c r="AO175" i="29" s="1"/>
  <c r="AN187" i="29"/>
  <c r="AN175" i="29" s="1"/>
  <c r="AM187" i="29"/>
  <c r="AL187" i="29"/>
  <c r="AK187" i="29"/>
  <c r="AK175" i="29" s="1"/>
  <c r="AJ187" i="29"/>
  <c r="AJ175" i="29" s="1"/>
  <c r="AI187" i="29"/>
  <c r="AH187" i="29"/>
  <c r="AG187" i="29"/>
  <c r="AG175" i="29" s="1"/>
  <c r="AF187" i="29"/>
  <c r="AE187" i="29"/>
  <c r="AD187" i="29"/>
  <c r="AC187" i="29"/>
  <c r="AC175" i="29" s="1"/>
  <c r="AB187" i="29"/>
  <c r="AB175" i="29" s="1"/>
  <c r="AA187" i="29"/>
  <c r="Z187" i="29"/>
  <c r="Y187" i="29"/>
  <c r="Y175" i="29" s="1"/>
  <c r="X187" i="29"/>
  <c r="X175" i="29" s="1"/>
  <c r="W187" i="29"/>
  <c r="V187" i="29"/>
  <c r="U187" i="29"/>
  <c r="U175" i="29" s="1"/>
  <c r="T187" i="29"/>
  <c r="T175" i="29" s="1"/>
  <c r="S187" i="29"/>
  <c r="R187" i="29"/>
  <c r="AX175" i="29"/>
  <c r="AV175" i="29"/>
  <c r="AU175" i="29"/>
  <c r="AT175" i="29"/>
  <c r="AQ175" i="29"/>
  <c r="AP175" i="29"/>
  <c r="AM175" i="29"/>
  <c r="AL175" i="29"/>
  <c r="AI175" i="29"/>
  <c r="AH175" i="29"/>
  <c r="AF175" i="29"/>
  <c r="AE175" i="29"/>
  <c r="AD175" i="29"/>
  <c r="AA175" i="29"/>
  <c r="Z175" i="29"/>
  <c r="W175" i="29"/>
  <c r="V175" i="29"/>
  <c r="S175" i="29"/>
  <c r="R175" i="29"/>
  <c r="AX166" i="29"/>
  <c r="AW166" i="29"/>
  <c r="AV166" i="29"/>
  <c r="AU166" i="29"/>
  <c r="AT166" i="29"/>
  <c r="AS166" i="29"/>
  <c r="AR166" i="29"/>
  <c r="AQ166" i="29"/>
  <c r="AP166" i="29"/>
  <c r="AO166" i="29"/>
  <c r="AN166" i="29"/>
  <c r="AM166" i="29"/>
  <c r="AL166" i="29"/>
  <c r="AK166" i="29"/>
  <c r="AJ166" i="29"/>
  <c r="AI166" i="29"/>
  <c r="AH166" i="29"/>
  <c r="AG166" i="29"/>
  <c r="AF166" i="29"/>
  <c r="AE166" i="29"/>
  <c r="AD166" i="29"/>
  <c r="AC166" i="29"/>
  <c r="AB166" i="29"/>
  <c r="AA166" i="29"/>
  <c r="Z166" i="29"/>
  <c r="Y166" i="29"/>
  <c r="X166" i="29"/>
  <c r="W166" i="29"/>
  <c r="V166" i="29"/>
  <c r="U166" i="29"/>
  <c r="T166" i="29"/>
  <c r="S166" i="29"/>
  <c r="R166" i="29"/>
  <c r="AX160" i="29"/>
  <c r="AW160" i="29"/>
  <c r="AV160" i="29"/>
  <c r="AU160" i="29"/>
  <c r="AT160" i="29"/>
  <c r="AS160" i="29"/>
  <c r="AR160" i="29"/>
  <c r="AQ160" i="29"/>
  <c r="AP160" i="29"/>
  <c r="AO160" i="29"/>
  <c r="AN160" i="29"/>
  <c r="AM160" i="29"/>
  <c r="AL160" i="29"/>
  <c r="AK160" i="29"/>
  <c r="AJ160" i="29"/>
  <c r="AI160" i="29"/>
  <c r="AH160" i="29"/>
  <c r="AG160" i="29"/>
  <c r="AF160" i="29"/>
  <c r="AE160" i="29"/>
  <c r="AD160" i="29"/>
  <c r="AC160" i="29"/>
  <c r="AB160" i="29"/>
  <c r="AB141" i="29" s="1"/>
  <c r="AA160" i="29"/>
  <c r="Z160" i="29"/>
  <c r="Y160" i="29"/>
  <c r="X160" i="29"/>
  <c r="W160" i="29"/>
  <c r="V160" i="29"/>
  <c r="U160" i="29"/>
  <c r="T160" i="29"/>
  <c r="S160" i="29"/>
  <c r="R160" i="29"/>
  <c r="AX157" i="29"/>
  <c r="AW157" i="29"/>
  <c r="AW141" i="29" s="1"/>
  <c r="AV157" i="29"/>
  <c r="AU157" i="29"/>
  <c r="AT157" i="29"/>
  <c r="AS157" i="29"/>
  <c r="AR157" i="29"/>
  <c r="AQ157" i="29"/>
  <c r="AP157" i="29"/>
  <c r="AO157" i="29"/>
  <c r="AN157" i="29"/>
  <c r="AM157" i="29"/>
  <c r="AL157" i="29"/>
  <c r="AK157" i="29"/>
  <c r="AJ157" i="29"/>
  <c r="AI157" i="29"/>
  <c r="AH157" i="29"/>
  <c r="AG157" i="29"/>
  <c r="AF157" i="29"/>
  <c r="AE157" i="29"/>
  <c r="AD157" i="29"/>
  <c r="AC157" i="29"/>
  <c r="AB157" i="29"/>
  <c r="AA157" i="29"/>
  <c r="Z157" i="29"/>
  <c r="Y157" i="29"/>
  <c r="X157" i="29"/>
  <c r="X141" i="29" s="1"/>
  <c r="W157" i="29"/>
  <c r="V157" i="29"/>
  <c r="U157" i="29"/>
  <c r="T157" i="29"/>
  <c r="S157" i="29"/>
  <c r="R157" i="29"/>
  <c r="AX149" i="29"/>
  <c r="AW149" i="29"/>
  <c r="AV149" i="29"/>
  <c r="AU149" i="29"/>
  <c r="AT149" i="29"/>
  <c r="AS149" i="29"/>
  <c r="AS141" i="29" s="1"/>
  <c r="AR149" i="29"/>
  <c r="AQ149" i="29"/>
  <c r="AP149" i="29"/>
  <c r="AO149" i="29"/>
  <c r="AN149" i="29"/>
  <c r="AM149" i="29"/>
  <c r="AL149" i="29"/>
  <c r="AK149" i="29"/>
  <c r="AJ149" i="29"/>
  <c r="AI149" i="29"/>
  <c r="AH149" i="29"/>
  <c r="AH141" i="29" s="1"/>
  <c r="AG149" i="29"/>
  <c r="AF149" i="29"/>
  <c r="AE149" i="29"/>
  <c r="AD149" i="29"/>
  <c r="AC149" i="29"/>
  <c r="AB149" i="29"/>
  <c r="AA149" i="29"/>
  <c r="Z149" i="29"/>
  <c r="Y149" i="29"/>
  <c r="X149" i="29"/>
  <c r="W149" i="29"/>
  <c r="V149" i="29"/>
  <c r="U149" i="29"/>
  <c r="T149" i="29"/>
  <c r="S149" i="29"/>
  <c r="R149" i="29"/>
  <c r="AX146" i="29"/>
  <c r="AW146" i="29"/>
  <c r="AV146" i="29"/>
  <c r="AU146" i="29"/>
  <c r="AT146" i="29"/>
  <c r="AS146" i="29"/>
  <c r="AR146" i="29"/>
  <c r="AQ146" i="29"/>
  <c r="AP146" i="29"/>
  <c r="AO146" i="29"/>
  <c r="AN146" i="29"/>
  <c r="AM146" i="29"/>
  <c r="AL146" i="29"/>
  <c r="AK146" i="29"/>
  <c r="AJ146" i="29"/>
  <c r="AI146" i="29"/>
  <c r="AH146" i="29"/>
  <c r="AG146" i="29"/>
  <c r="AF146" i="29"/>
  <c r="AE146" i="29"/>
  <c r="AD146" i="29"/>
  <c r="AC146" i="29"/>
  <c r="AB146" i="29"/>
  <c r="AA146" i="29"/>
  <c r="Z146" i="29"/>
  <c r="Y146" i="29"/>
  <c r="X146" i="29"/>
  <c r="W146" i="29"/>
  <c r="V146" i="29"/>
  <c r="U146" i="29"/>
  <c r="T146" i="29"/>
  <c r="S146" i="29"/>
  <c r="R146" i="29"/>
  <c r="AX142" i="29"/>
  <c r="AW142" i="29"/>
  <c r="AV142" i="29"/>
  <c r="AU142" i="29"/>
  <c r="AT142" i="29"/>
  <c r="AS142" i="29"/>
  <c r="AR142" i="29"/>
  <c r="AQ142" i="29"/>
  <c r="AP142" i="29"/>
  <c r="AO142" i="29"/>
  <c r="AN142" i="29"/>
  <c r="AM142" i="29"/>
  <c r="AL142" i="29"/>
  <c r="AK142" i="29"/>
  <c r="AJ142" i="29"/>
  <c r="AI142" i="29"/>
  <c r="AH142" i="29"/>
  <c r="AG142" i="29"/>
  <c r="AF142" i="29"/>
  <c r="AE142" i="29"/>
  <c r="AD142" i="29"/>
  <c r="AC142" i="29"/>
  <c r="AB142" i="29"/>
  <c r="AA142" i="29"/>
  <c r="Z142" i="29"/>
  <c r="Y142" i="29"/>
  <c r="X142" i="29"/>
  <c r="W142" i="29"/>
  <c r="V142" i="29"/>
  <c r="U142" i="29"/>
  <c r="T142" i="29"/>
  <c r="S142" i="29"/>
  <c r="R142" i="29"/>
  <c r="AO141" i="29"/>
  <c r="T141" i="29"/>
  <c r="AX136" i="29"/>
  <c r="AW136" i="29"/>
  <c r="AV136" i="29"/>
  <c r="AU136" i="29"/>
  <c r="AT136" i="29"/>
  <c r="AS136" i="29"/>
  <c r="AR136" i="29"/>
  <c r="AQ136" i="29"/>
  <c r="AQ121" i="29" s="1"/>
  <c r="AP136" i="29"/>
  <c r="AO136" i="29"/>
  <c r="AN136" i="29"/>
  <c r="AM136" i="29"/>
  <c r="AL136" i="29"/>
  <c r="AK136" i="29"/>
  <c r="AJ136" i="29"/>
  <c r="AI136" i="29"/>
  <c r="AH136" i="29"/>
  <c r="AG136" i="29"/>
  <c r="AF136" i="29"/>
  <c r="AE136" i="29"/>
  <c r="AD136" i="29"/>
  <c r="AC136" i="29"/>
  <c r="AB136" i="29"/>
  <c r="AA136" i="29"/>
  <c r="Z136" i="29"/>
  <c r="Y136" i="29"/>
  <c r="X136" i="29"/>
  <c r="W136" i="29"/>
  <c r="V136" i="29"/>
  <c r="U136" i="29"/>
  <c r="T136" i="29"/>
  <c r="S136" i="29"/>
  <c r="S121" i="29" s="1"/>
  <c r="R136" i="29"/>
  <c r="AX122" i="29"/>
  <c r="AX121" i="29" s="1"/>
  <c r="AW122" i="29"/>
  <c r="AV122" i="29"/>
  <c r="AV121" i="29" s="1"/>
  <c r="AU122" i="29"/>
  <c r="AT122" i="29"/>
  <c r="AT121" i="29" s="1"/>
  <c r="AS122" i="29"/>
  <c r="AR122" i="29"/>
  <c r="AR121" i="29" s="1"/>
  <c r="AQ122" i="29"/>
  <c r="AP122" i="29"/>
  <c r="AP121" i="29" s="1"/>
  <c r="AO122" i="29"/>
  <c r="AN122" i="29"/>
  <c r="AN121" i="29" s="1"/>
  <c r="AM122" i="29"/>
  <c r="AL122" i="29"/>
  <c r="AL121" i="29" s="1"/>
  <c r="AK122" i="29"/>
  <c r="AJ122" i="29"/>
  <c r="AJ121" i="29" s="1"/>
  <c r="AI122" i="29"/>
  <c r="AH122" i="29"/>
  <c r="AH121" i="29" s="1"/>
  <c r="AG122" i="29"/>
  <c r="AG121" i="29" s="1"/>
  <c r="AF122" i="29"/>
  <c r="AF121" i="29" s="1"/>
  <c r="AE122" i="29"/>
  <c r="AD122" i="29"/>
  <c r="AD121" i="29" s="1"/>
  <c r="AC122" i="29"/>
  <c r="AB122" i="29"/>
  <c r="AB121" i="29" s="1"/>
  <c r="AA122" i="29"/>
  <c r="Z122" i="29"/>
  <c r="Z121" i="29" s="1"/>
  <c r="Y122" i="29"/>
  <c r="Y121" i="29" s="1"/>
  <c r="X122" i="29"/>
  <c r="X121" i="29" s="1"/>
  <c r="W122" i="29"/>
  <c r="V122" i="29"/>
  <c r="V121" i="29" s="1"/>
  <c r="U122" i="29"/>
  <c r="T122" i="29"/>
  <c r="S122" i="29"/>
  <c r="R122" i="29"/>
  <c r="R121" i="29" s="1"/>
  <c r="AU121" i="29"/>
  <c r="AK121" i="29"/>
  <c r="AC121" i="29"/>
  <c r="T121" i="29"/>
  <c r="AL136" i="1"/>
  <c r="AM136" i="1"/>
  <c r="S141" i="29" l="1"/>
  <c r="AA141" i="29"/>
  <c r="AU141" i="29"/>
  <c r="V141" i="29"/>
  <c r="AD141" i="29"/>
  <c r="AP141" i="29"/>
  <c r="U141" i="29"/>
  <c r="AC141" i="29"/>
  <c r="AG141" i="29"/>
  <c r="AV141" i="29"/>
  <c r="S212" i="29"/>
  <c r="AO121" i="29"/>
  <c r="AS121" i="29"/>
  <c r="AW121" i="29"/>
  <c r="AJ141" i="29"/>
  <c r="W141" i="29"/>
  <c r="AI141" i="29"/>
  <c r="AQ141" i="29"/>
  <c r="R141" i="29"/>
  <c r="Z141" i="29"/>
  <c r="AL141" i="29"/>
  <c r="AT141" i="29"/>
  <c r="Y141" i="29"/>
  <c r="AK141" i="29"/>
  <c r="AR141" i="29"/>
  <c r="W121" i="29"/>
  <c r="AA121" i="29"/>
  <c r="AI121" i="29"/>
  <c r="AM121" i="29"/>
  <c r="W212" i="29"/>
  <c r="AX141" i="29"/>
  <c r="AN141" i="29"/>
  <c r="AE121" i="29"/>
  <c r="AM141" i="29"/>
  <c r="AF141" i="29"/>
  <c r="U121" i="29"/>
  <c r="AE141" i="29"/>
  <c r="AX99" i="29"/>
  <c r="AW99" i="29"/>
  <c r="AV99" i="29"/>
  <c r="AU99" i="29"/>
  <c r="AT99" i="29"/>
  <c r="AS99" i="29"/>
  <c r="AR99" i="29"/>
  <c r="AQ99" i="29"/>
  <c r="AP99" i="29"/>
  <c r="AO99" i="29"/>
  <c r="AN99" i="29"/>
  <c r="AM99" i="29"/>
  <c r="AL99" i="29"/>
  <c r="AK99" i="29"/>
  <c r="AJ99" i="29"/>
  <c r="AI99" i="29"/>
  <c r="AH99" i="29"/>
  <c r="AG99" i="29"/>
  <c r="AF99" i="29"/>
  <c r="AE99" i="29"/>
  <c r="AD99" i="29"/>
  <c r="AC99" i="29"/>
  <c r="AB99" i="29"/>
  <c r="AA99" i="29"/>
  <c r="Z99" i="29"/>
  <c r="Y99" i="29"/>
  <c r="X99" i="29"/>
  <c r="W99" i="29"/>
  <c r="V99" i="29"/>
  <c r="U99" i="29"/>
  <c r="T99" i="29"/>
  <c r="S99" i="29"/>
  <c r="R99" i="29"/>
  <c r="AX88" i="29"/>
  <c r="AX87" i="29" s="1"/>
  <c r="AW88" i="29"/>
  <c r="AV88" i="29"/>
  <c r="AU88" i="29"/>
  <c r="AT88" i="29"/>
  <c r="AS88" i="29"/>
  <c r="AR88" i="29"/>
  <c r="AQ88" i="29"/>
  <c r="AP88" i="29"/>
  <c r="AO88" i="29"/>
  <c r="AN88" i="29"/>
  <c r="AM88" i="29"/>
  <c r="AL88" i="29"/>
  <c r="AK88" i="29"/>
  <c r="AJ88" i="29"/>
  <c r="AI88" i="29"/>
  <c r="AH88" i="29"/>
  <c r="AG88" i="29"/>
  <c r="AF88" i="29"/>
  <c r="AE88" i="29"/>
  <c r="AD88" i="29"/>
  <c r="AC88" i="29"/>
  <c r="AB88" i="29"/>
  <c r="AA88" i="29"/>
  <c r="Z88" i="29"/>
  <c r="Y88" i="29"/>
  <c r="X88" i="29"/>
  <c r="W88" i="29"/>
  <c r="V88" i="29"/>
  <c r="U88" i="29"/>
  <c r="T88" i="29"/>
  <c r="S88" i="29"/>
  <c r="R88" i="29"/>
  <c r="AW87" i="29"/>
  <c r="AV87" i="29"/>
  <c r="AU87" i="29"/>
  <c r="AT87" i="29"/>
  <c r="AS87" i="29"/>
  <c r="AR87" i="29"/>
  <c r="AQ87" i="29"/>
  <c r="AP87" i="29"/>
  <c r="AO87" i="29"/>
  <c r="AN87" i="29"/>
  <c r="AM87" i="29"/>
  <c r="AL87" i="29"/>
  <c r="AK87" i="29"/>
  <c r="AJ87" i="29"/>
  <c r="AI87" i="29"/>
  <c r="AH87" i="29"/>
  <c r="AG87" i="29"/>
  <c r="AF87" i="29"/>
  <c r="AE87" i="29"/>
  <c r="AD87" i="29"/>
  <c r="AC87" i="29"/>
  <c r="AB87" i="29"/>
  <c r="AA87" i="29"/>
  <c r="Z87" i="29"/>
  <c r="Y87" i="29"/>
  <c r="X87" i="29"/>
  <c r="W87" i="29"/>
  <c r="V87" i="29"/>
  <c r="U87" i="29"/>
  <c r="T87" i="29"/>
  <c r="S87" i="29"/>
  <c r="R87" i="29"/>
  <c r="AX82" i="29"/>
  <c r="AW82" i="29"/>
  <c r="AV82" i="29"/>
  <c r="AU82" i="29"/>
  <c r="AT82" i="29"/>
  <c r="AT77" i="29" s="1"/>
  <c r="AT76" i="29" s="1"/>
  <c r="AS82" i="29"/>
  <c r="AR82" i="29"/>
  <c r="AQ82" i="29"/>
  <c r="AP82" i="29"/>
  <c r="AP77" i="29" s="1"/>
  <c r="AP76" i="29" s="1"/>
  <c r="AO82" i="29"/>
  <c r="AN82" i="29"/>
  <c r="AM82" i="29"/>
  <c r="AL82" i="29"/>
  <c r="AL77" i="29" s="1"/>
  <c r="AL76" i="29" s="1"/>
  <c r="AK82" i="29"/>
  <c r="AJ82" i="29"/>
  <c r="AI82" i="29"/>
  <c r="AH82" i="29"/>
  <c r="AH77" i="29" s="1"/>
  <c r="AH76" i="29" s="1"/>
  <c r="AG82" i="29"/>
  <c r="AF82" i="29"/>
  <c r="AE82" i="29"/>
  <c r="AD82" i="29"/>
  <c r="AD77" i="29" s="1"/>
  <c r="AD76" i="29" s="1"/>
  <c r="AC82" i="29"/>
  <c r="AB82" i="29"/>
  <c r="AA82" i="29"/>
  <c r="Z82" i="29"/>
  <c r="Y82" i="29"/>
  <c r="X82" i="29"/>
  <c r="W82" i="29"/>
  <c r="V82" i="29"/>
  <c r="U82" i="29"/>
  <c r="T82" i="29"/>
  <c r="S82" i="29"/>
  <c r="R82" i="29"/>
  <c r="AX78" i="29"/>
  <c r="AW78" i="29"/>
  <c r="AV78" i="29"/>
  <c r="AU78" i="29"/>
  <c r="AU77" i="29" s="1"/>
  <c r="AT78" i="29"/>
  <c r="AS78" i="29"/>
  <c r="AR78" i="29"/>
  <c r="AQ78" i="29"/>
  <c r="AP78" i="29"/>
  <c r="AO78" i="29"/>
  <c r="AN78" i="29"/>
  <c r="AM78" i="29"/>
  <c r="AM77" i="29" s="1"/>
  <c r="AL78" i="29"/>
  <c r="AK78" i="29"/>
  <c r="AJ78" i="29"/>
  <c r="AI78" i="29"/>
  <c r="AH78" i="29"/>
  <c r="AG78" i="29"/>
  <c r="AF78" i="29"/>
  <c r="AE78" i="29"/>
  <c r="AE77" i="29" s="1"/>
  <c r="AD78" i="29"/>
  <c r="AC78" i="29"/>
  <c r="AB78" i="29"/>
  <c r="AA78" i="29"/>
  <c r="Z78" i="29"/>
  <c r="Y78" i="29"/>
  <c r="X78" i="29"/>
  <c r="W78" i="29"/>
  <c r="W77" i="29" s="1"/>
  <c r="V78" i="29"/>
  <c r="V77" i="29" s="1"/>
  <c r="V76" i="29" s="1"/>
  <c r="U78" i="29"/>
  <c r="T78" i="29"/>
  <c r="S78" i="29"/>
  <c r="S77" i="29" s="1"/>
  <c r="R78" i="29"/>
  <c r="AQ77" i="29"/>
  <c r="AI77" i="29"/>
  <c r="AA77" i="29"/>
  <c r="R77" i="29"/>
  <c r="R76" i="29" s="1"/>
  <c r="AX72" i="29"/>
  <c r="AW72" i="29"/>
  <c r="AV72" i="29"/>
  <c r="AU72" i="29"/>
  <c r="AT72" i="29"/>
  <c r="AS72" i="29"/>
  <c r="AR72" i="29"/>
  <c r="AQ72" i="29"/>
  <c r="AP72" i="29"/>
  <c r="AO72" i="29"/>
  <c r="AN72" i="29"/>
  <c r="AM72" i="29"/>
  <c r="AL72" i="29"/>
  <c r="AK72" i="29"/>
  <c r="AJ72" i="29"/>
  <c r="AI72" i="29"/>
  <c r="AH72" i="29"/>
  <c r="AG72" i="29"/>
  <c r="AF72" i="29"/>
  <c r="AE72" i="29"/>
  <c r="AD72" i="29"/>
  <c r="AC72" i="29"/>
  <c r="AB72" i="29"/>
  <c r="AA72" i="29"/>
  <c r="Z72" i="29"/>
  <c r="Y72" i="29"/>
  <c r="X72" i="29"/>
  <c r="W72" i="29"/>
  <c r="V72" i="29"/>
  <c r="U72" i="29"/>
  <c r="T72" i="29"/>
  <c r="S72" i="29"/>
  <c r="R72" i="29"/>
  <c r="AX68" i="29"/>
  <c r="AW68" i="29"/>
  <c r="AV68" i="29"/>
  <c r="AU68" i="29"/>
  <c r="AT68" i="29"/>
  <c r="AS68" i="29"/>
  <c r="AR68" i="29"/>
  <c r="AQ68" i="29"/>
  <c r="AP68" i="29"/>
  <c r="AO68" i="29"/>
  <c r="AN68" i="29"/>
  <c r="AM68" i="29"/>
  <c r="AL68" i="29"/>
  <c r="AK68" i="29"/>
  <c r="AJ68" i="29"/>
  <c r="AI68" i="29"/>
  <c r="AH68" i="29"/>
  <c r="AG68" i="29"/>
  <c r="AF68" i="29"/>
  <c r="AE68" i="29"/>
  <c r="AD68" i="29"/>
  <c r="AC68" i="29"/>
  <c r="AB68" i="29"/>
  <c r="AA68" i="29"/>
  <c r="Z68" i="29"/>
  <c r="Y68" i="29"/>
  <c r="X68" i="29"/>
  <c r="W68" i="29"/>
  <c r="V68" i="29"/>
  <c r="U68" i="29"/>
  <c r="T68" i="29"/>
  <c r="S68" i="29"/>
  <c r="R68" i="29"/>
  <c r="AX62" i="29"/>
  <c r="AW62" i="29"/>
  <c r="AV62" i="29"/>
  <c r="AU62" i="29"/>
  <c r="AT62" i="29"/>
  <c r="AS62" i="29"/>
  <c r="AR62" i="29"/>
  <c r="AQ62" i="29"/>
  <c r="AP62" i="29"/>
  <c r="AO62" i="29"/>
  <c r="AN62" i="29"/>
  <c r="AM62" i="29"/>
  <c r="AL62" i="29"/>
  <c r="AK62" i="29"/>
  <c r="AJ62" i="29"/>
  <c r="AI62" i="29"/>
  <c r="AH62" i="29"/>
  <c r="AG62" i="29"/>
  <c r="AF62" i="29"/>
  <c r="AE62" i="29"/>
  <c r="AD62" i="29"/>
  <c r="AC62" i="29"/>
  <c r="AB62" i="29"/>
  <c r="AA62" i="29"/>
  <c r="Z62" i="29"/>
  <c r="Y62" i="29"/>
  <c r="X62" i="29"/>
  <c r="W62" i="29"/>
  <c r="V62" i="29"/>
  <c r="U62" i="29"/>
  <c r="T62" i="29"/>
  <c r="S62" i="29"/>
  <c r="R62" i="29"/>
  <c r="AX51" i="29"/>
  <c r="AW51" i="29"/>
  <c r="AV51" i="29"/>
  <c r="AU51" i="29"/>
  <c r="AT51" i="29"/>
  <c r="AS51" i="29"/>
  <c r="AR51" i="29"/>
  <c r="AQ51" i="29"/>
  <c r="AP51" i="29"/>
  <c r="AO51" i="29"/>
  <c r="AN51" i="29"/>
  <c r="AM51" i="29"/>
  <c r="AL51" i="29"/>
  <c r="AK51" i="29"/>
  <c r="AJ51" i="29"/>
  <c r="AI51" i="29"/>
  <c r="AH51" i="29"/>
  <c r="AG51" i="29"/>
  <c r="AF51" i="29"/>
  <c r="AE51" i="29"/>
  <c r="AD51" i="29"/>
  <c r="AC51" i="29"/>
  <c r="AB51" i="29"/>
  <c r="AA51" i="29"/>
  <c r="Z51" i="29"/>
  <c r="Y51" i="29"/>
  <c r="X51" i="29"/>
  <c r="W51" i="29"/>
  <c r="V51" i="29"/>
  <c r="U51" i="29"/>
  <c r="T51" i="29"/>
  <c r="S51" i="29"/>
  <c r="R51" i="29"/>
  <c r="AX46" i="29"/>
  <c r="AW46" i="29"/>
  <c r="AV46" i="29"/>
  <c r="AU46" i="29"/>
  <c r="AT46" i="29"/>
  <c r="AS46" i="29"/>
  <c r="AR46" i="29"/>
  <c r="AQ46" i="29"/>
  <c r="AP46" i="29"/>
  <c r="AO46" i="29"/>
  <c r="AN46" i="29"/>
  <c r="AM46" i="29"/>
  <c r="AL46" i="29"/>
  <c r="AK46" i="29"/>
  <c r="AJ46" i="29"/>
  <c r="AI46" i="29"/>
  <c r="AH46" i="29"/>
  <c r="AG46" i="29"/>
  <c r="AF46" i="29"/>
  <c r="AE46" i="29"/>
  <c r="AD46" i="29"/>
  <c r="AC46" i="29"/>
  <c r="AB46" i="29"/>
  <c r="AA46" i="29"/>
  <c r="Z46" i="29"/>
  <c r="Y46" i="29"/>
  <c r="X46" i="29"/>
  <c r="W46" i="29"/>
  <c r="V46" i="29"/>
  <c r="U46" i="29"/>
  <c r="T46" i="29"/>
  <c r="S46" i="29"/>
  <c r="R46" i="29"/>
  <c r="AX43" i="29"/>
  <c r="AW43" i="29"/>
  <c r="AV43" i="29"/>
  <c r="AU43" i="29"/>
  <c r="AT43" i="29"/>
  <c r="AS43" i="29"/>
  <c r="AR43" i="29"/>
  <c r="AQ43" i="29"/>
  <c r="AQ33" i="29" s="1"/>
  <c r="AQ24" i="29" s="1"/>
  <c r="AP43" i="29"/>
  <c r="AO43" i="29"/>
  <c r="AN43" i="29"/>
  <c r="AM43" i="29"/>
  <c r="AM33" i="29" s="1"/>
  <c r="AM24" i="29" s="1"/>
  <c r="AL43" i="29"/>
  <c r="AK43" i="29"/>
  <c r="AJ43" i="29"/>
  <c r="AI43" i="29"/>
  <c r="AI33" i="29" s="1"/>
  <c r="AI24" i="29" s="1"/>
  <c r="AH43" i="29"/>
  <c r="AG43" i="29"/>
  <c r="AF43" i="29"/>
  <c r="AE43" i="29"/>
  <c r="AD43" i="29"/>
  <c r="AC43" i="29"/>
  <c r="AB43" i="29"/>
  <c r="AA43" i="29"/>
  <c r="AA33" i="29" s="1"/>
  <c r="AA24" i="29" s="1"/>
  <c r="Z43" i="29"/>
  <c r="Y43" i="29"/>
  <c r="X43" i="29"/>
  <c r="W43" i="29"/>
  <c r="W33" i="29" s="1"/>
  <c r="W24" i="29" s="1"/>
  <c r="V43" i="29"/>
  <c r="U43" i="29"/>
  <c r="T43" i="29"/>
  <c r="S43" i="29"/>
  <c r="S33" i="29" s="1"/>
  <c r="S24" i="29" s="1"/>
  <c r="R43" i="29"/>
  <c r="AX39" i="29"/>
  <c r="AW39" i="29"/>
  <c r="AV39" i="29"/>
  <c r="AU39" i="29"/>
  <c r="AT39" i="29"/>
  <c r="AS39" i="29"/>
  <c r="AR39" i="29"/>
  <c r="AQ39" i="29"/>
  <c r="AP39" i="29"/>
  <c r="AO39" i="29"/>
  <c r="AN39" i="29"/>
  <c r="AM39" i="29"/>
  <c r="AL39" i="29"/>
  <c r="AK39" i="29"/>
  <c r="AJ39" i="29"/>
  <c r="AI39" i="29"/>
  <c r="AH39" i="29"/>
  <c r="AG39" i="29"/>
  <c r="AF39" i="29"/>
  <c r="AE39" i="29"/>
  <c r="AD39" i="29"/>
  <c r="AC39" i="29"/>
  <c r="AB39" i="29"/>
  <c r="AA39" i="29"/>
  <c r="Z39" i="29"/>
  <c r="Y39" i="29"/>
  <c r="X39" i="29"/>
  <c r="W39" i="29"/>
  <c r="V39" i="29"/>
  <c r="U39" i="29"/>
  <c r="T39" i="29"/>
  <c r="S39" i="29"/>
  <c r="R39" i="29"/>
  <c r="AX34" i="29"/>
  <c r="AX33" i="29" s="1"/>
  <c r="AW34" i="29"/>
  <c r="AV34" i="29"/>
  <c r="AU34" i="29"/>
  <c r="AT34" i="29"/>
  <c r="AT33" i="29" s="1"/>
  <c r="AS34" i="29"/>
  <c r="AR34" i="29"/>
  <c r="AQ34" i="29"/>
  <c r="AP34" i="29"/>
  <c r="AP33" i="29" s="1"/>
  <c r="AO34" i="29"/>
  <c r="AN34" i="29"/>
  <c r="AM34" i="29"/>
  <c r="AL34" i="29"/>
  <c r="AL33" i="29" s="1"/>
  <c r="AK34" i="29"/>
  <c r="AJ34" i="29"/>
  <c r="AI34" i="29"/>
  <c r="AH34" i="29"/>
  <c r="AH33" i="29" s="1"/>
  <c r="AG34" i="29"/>
  <c r="AF34" i="29"/>
  <c r="AE34" i="29"/>
  <c r="AD34" i="29"/>
  <c r="AD33" i="29" s="1"/>
  <c r="AC34" i="29"/>
  <c r="AB34" i="29"/>
  <c r="AA34" i="29"/>
  <c r="Z34" i="29"/>
  <c r="Z33" i="29" s="1"/>
  <c r="Y34" i="29"/>
  <c r="X34" i="29"/>
  <c r="W34" i="29"/>
  <c r="V34" i="29"/>
  <c r="V33" i="29" s="1"/>
  <c r="U34" i="29"/>
  <c r="T34" i="29"/>
  <c r="S34" i="29"/>
  <c r="R34" i="29"/>
  <c r="R33" i="29" s="1"/>
  <c r="AU33" i="29"/>
  <c r="AE33" i="29"/>
  <c r="AX30" i="29"/>
  <c r="AW30" i="29"/>
  <c r="AV30" i="29"/>
  <c r="AU30" i="29"/>
  <c r="AT30" i="29"/>
  <c r="AS30" i="29"/>
  <c r="AR30" i="29"/>
  <c r="AQ30" i="29"/>
  <c r="AP30" i="29"/>
  <c r="AO30" i="29"/>
  <c r="AN30" i="29"/>
  <c r="AM30" i="29"/>
  <c r="AL30" i="29"/>
  <c r="AK30" i="29"/>
  <c r="AJ30" i="29"/>
  <c r="AI30" i="29"/>
  <c r="AH30" i="29"/>
  <c r="AG30" i="29"/>
  <c r="AF30" i="29"/>
  <c r="AE30" i="29"/>
  <c r="AD30" i="29"/>
  <c r="AC30" i="29"/>
  <c r="AB30" i="29"/>
  <c r="AA30" i="29"/>
  <c r="Z30" i="29"/>
  <c r="Y30" i="29"/>
  <c r="X30" i="29"/>
  <c r="W30" i="29"/>
  <c r="V30" i="29"/>
  <c r="U30" i="29"/>
  <c r="T30" i="29"/>
  <c r="S30" i="29"/>
  <c r="R30" i="29"/>
  <c r="AX25" i="29"/>
  <c r="AW25" i="29"/>
  <c r="AV25" i="29"/>
  <c r="AU25" i="29"/>
  <c r="AT25" i="29"/>
  <c r="AS25" i="29"/>
  <c r="AR25" i="29"/>
  <c r="AQ25" i="29"/>
  <c r="AP25" i="29"/>
  <c r="AO25" i="29"/>
  <c r="AN25" i="29"/>
  <c r="AM25" i="29"/>
  <c r="AL25" i="29"/>
  <c r="AK25" i="29"/>
  <c r="AJ25" i="29"/>
  <c r="AI25" i="29"/>
  <c r="AH25" i="29"/>
  <c r="AG25" i="29"/>
  <c r="AF25" i="29"/>
  <c r="AE25" i="29"/>
  <c r="AD25" i="29"/>
  <c r="AC25" i="29"/>
  <c r="AB25" i="29"/>
  <c r="AA25" i="29"/>
  <c r="Z25" i="29"/>
  <c r="Y25" i="29"/>
  <c r="X25" i="29"/>
  <c r="W25" i="29"/>
  <c r="V25" i="29"/>
  <c r="U25" i="29"/>
  <c r="T25" i="29"/>
  <c r="S25" i="29"/>
  <c r="R25" i="29"/>
  <c r="AX18" i="29"/>
  <c r="AW18" i="29"/>
  <c r="AV18" i="29"/>
  <c r="AU18" i="29"/>
  <c r="AT18" i="29"/>
  <c r="AS18" i="29"/>
  <c r="AR18" i="29"/>
  <c r="AQ18" i="29"/>
  <c r="AP18" i="29"/>
  <c r="AO18" i="29"/>
  <c r="AN18" i="29"/>
  <c r="AM18" i="29"/>
  <c r="AL18" i="29"/>
  <c r="AK18" i="29"/>
  <c r="AJ18" i="29"/>
  <c r="AI18" i="29"/>
  <c r="AH18" i="29"/>
  <c r="AG18" i="29"/>
  <c r="AF18" i="29"/>
  <c r="AE18" i="29"/>
  <c r="AD18" i="29"/>
  <c r="AC18" i="29"/>
  <c r="AB18" i="29"/>
  <c r="AA18" i="29"/>
  <c r="Z18" i="29"/>
  <c r="Y18" i="29"/>
  <c r="X18" i="29"/>
  <c r="W18" i="29"/>
  <c r="V18" i="29"/>
  <c r="U18" i="29"/>
  <c r="T18" i="29"/>
  <c r="S18" i="29"/>
  <c r="R18" i="29"/>
  <c r="AX6" i="29"/>
  <c r="AW6" i="29"/>
  <c r="AW5" i="29" s="1"/>
  <c r="AV6" i="29"/>
  <c r="AV5" i="29" s="1"/>
  <c r="AU6" i="29"/>
  <c r="AT6" i="29"/>
  <c r="AS6" i="29"/>
  <c r="AR6" i="29"/>
  <c r="AR5" i="29" s="1"/>
  <c r="AQ6" i="29"/>
  <c r="AP6" i="29"/>
  <c r="AP5" i="29" s="1"/>
  <c r="AO6" i="29"/>
  <c r="AO5" i="29" s="1"/>
  <c r="AN6" i="29"/>
  <c r="AN5" i="29" s="1"/>
  <c r="AM6" i="29"/>
  <c r="AL6" i="29"/>
  <c r="AL5" i="29" s="1"/>
  <c r="AK6" i="29"/>
  <c r="AK5" i="29" s="1"/>
  <c r="AJ6" i="29"/>
  <c r="AJ5" i="29" s="1"/>
  <c r="AI6" i="29"/>
  <c r="AH6" i="29"/>
  <c r="AG6" i="29"/>
  <c r="AG5" i="29" s="1"/>
  <c r="AF6" i="29"/>
  <c r="AF5" i="29" s="1"/>
  <c r="AE6" i="29"/>
  <c r="AD6" i="29"/>
  <c r="AC6" i="29"/>
  <c r="AB6" i="29"/>
  <c r="AB5" i="29" s="1"/>
  <c r="AA6" i="29"/>
  <c r="Z6" i="29"/>
  <c r="Z5" i="29" s="1"/>
  <c r="Y6" i="29"/>
  <c r="Y5" i="29" s="1"/>
  <c r="X6" i="29"/>
  <c r="X5" i="29" s="1"/>
  <c r="W6" i="29"/>
  <c r="V6" i="29"/>
  <c r="V5" i="29" s="1"/>
  <c r="U6" i="29"/>
  <c r="U5" i="29" s="1"/>
  <c r="T6" i="29"/>
  <c r="S6" i="29"/>
  <c r="R6" i="29"/>
  <c r="R5" i="29" s="1"/>
  <c r="AX5" i="29"/>
  <c r="AU5" i="29"/>
  <c r="AT5" i="29"/>
  <c r="AS5" i="29"/>
  <c r="AQ5" i="29"/>
  <c r="AM5" i="29"/>
  <c r="AI5" i="29"/>
  <c r="AH5" i="29"/>
  <c r="AE5" i="29"/>
  <c r="AD5" i="29"/>
  <c r="AC5" i="29"/>
  <c r="AA5" i="29"/>
  <c r="W5" i="29"/>
  <c r="T5" i="29"/>
  <c r="S5" i="29"/>
  <c r="P229" i="29"/>
  <c r="N229" i="29"/>
  <c r="P218" i="29"/>
  <c r="N218" i="29"/>
  <c r="P214" i="29"/>
  <c r="N214" i="29"/>
  <c r="N213" i="29" s="1"/>
  <c r="N212" i="29" s="1"/>
  <c r="P203" i="29"/>
  <c r="N203" i="29"/>
  <c r="P198" i="29"/>
  <c r="N198" i="29"/>
  <c r="P190" i="29"/>
  <c r="N190" i="29"/>
  <c r="P187" i="29"/>
  <c r="P175" i="29" s="1"/>
  <c r="N187" i="29"/>
  <c r="N175" i="29" s="1"/>
  <c r="P166" i="29"/>
  <c r="N166" i="29"/>
  <c r="P160" i="29"/>
  <c r="N160" i="29"/>
  <c r="P157" i="29"/>
  <c r="N157" i="29"/>
  <c r="P149" i="29"/>
  <c r="N149" i="29"/>
  <c r="P146" i="29"/>
  <c r="P141" i="29" s="1"/>
  <c r="N146" i="29"/>
  <c r="P142" i="29"/>
  <c r="N142" i="29"/>
  <c r="P136" i="29"/>
  <c r="N136" i="29"/>
  <c r="P122" i="29"/>
  <c r="P121" i="29" s="1"/>
  <c r="N122" i="29"/>
  <c r="L229" i="29"/>
  <c r="K229" i="29"/>
  <c r="J229" i="29"/>
  <c r="I229" i="29"/>
  <c r="L218" i="29"/>
  <c r="K218" i="29"/>
  <c r="J218" i="29"/>
  <c r="I218" i="29"/>
  <c r="L214" i="29"/>
  <c r="K214" i="29"/>
  <c r="J214" i="29"/>
  <c r="I214" i="29"/>
  <c r="L213" i="29"/>
  <c r="K213" i="29"/>
  <c r="K212" i="29" s="1"/>
  <c r="J213" i="29"/>
  <c r="J212" i="29" s="1"/>
  <c r="I213" i="29"/>
  <c r="I212" i="29" s="1"/>
  <c r="L212" i="29"/>
  <c r="L203" i="29"/>
  <c r="K203" i="29"/>
  <c r="J203" i="29"/>
  <c r="I203" i="29"/>
  <c r="L198" i="29"/>
  <c r="K198" i="29"/>
  <c r="J198" i="29"/>
  <c r="I198" i="29"/>
  <c r="L190" i="29"/>
  <c r="K190" i="29"/>
  <c r="J190" i="29"/>
  <c r="I190" i="29"/>
  <c r="L187" i="29"/>
  <c r="K187" i="29"/>
  <c r="J187" i="29"/>
  <c r="I187" i="29"/>
  <c r="L175" i="29"/>
  <c r="K175" i="29"/>
  <c r="J175" i="29"/>
  <c r="I175" i="29"/>
  <c r="L166" i="29"/>
  <c r="K166" i="29"/>
  <c r="J166" i="29"/>
  <c r="I166" i="29"/>
  <c r="L160" i="29"/>
  <c r="K160" i="29"/>
  <c r="J160" i="29"/>
  <c r="I160" i="29"/>
  <c r="L157" i="29"/>
  <c r="K157" i="29"/>
  <c r="J157" i="29"/>
  <c r="I157" i="29"/>
  <c r="L149" i="29"/>
  <c r="K149" i="29"/>
  <c r="J149" i="29"/>
  <c r="I149" i="29"/>
  <c r="L146" i="29"/>
  <c r="K146" i="29"/>
  <c r="J146" i="29"/>
  <c r="I146" i="29"/>
  <c r="L142" i="29"/>
  <c r="K142" i="29"/>
  <c r="J142" i="29"/>
  <c r="I142" i="29"/>
  <c r="I141" i="29" s="1"/>
  <c r="L141" i="29"/>
  <c r="J141" i="29"/>
  <c r="L136" i="29"/>
  <c r="K136" i="29"/>
  <c r="J136" i="29"/>
  <c r="I136" i="29"/>
  <c r="L122" i="29"/>
  <c r="K122" i="29"/>
  <c r="K121" i="29" s="1"/>
  <c r="J122" i="29"/>
  <c r="J121" i="29" s="1"/>
  <c r="I122" i="29"/>
  <c r="L121" i="29"/>
  <c r="E229" i="29"/>
  <c r="D229" i="29"/>
  <c r="C229" i="29"/>
  <c r="E218" i="29"/>
  <c r="E213" i="29" s="1"/>
  <c r="E212" i="29" s="1"/>
  <c r="D218" i="29"/>
  <c r="C218" i="29"/>
  <c r="E214" i="29"/>
  <c r="D214" i="29"/>
  <c r="C214" i="29"/>
  <c r="C213" i="29" s="1"/>
  <c r="C212" i="29" s="1"/>
  <c r="E203" i="29"/>
  <c r="D203" i="29"/>
  <c r="C203" i="29"/>
  <c r="E198" i="29"/>
  <c r="D198" i="29"/>
  <c r="C198" i="29"/>
  <c r="E190" i="29"/>
  <c r="D190" i="29"/>
  <c r="C190" i="29"/>
  <c r="E187" i="29"/>
  <c r="E175" i="29" s="1"/>
  <c r="D187" i="29"/>
  <c r="D175" i="29" s="1"/>
  <c r="C187" i="29"/>
  <c r="C175" i="29" s="1"/>
  <c r="E166" i="29"/>
  <c r="D166" i="29"/>
  <c r="C166" i="29"/>
  <c r="E160" i="29"/>
  <c r="D160" i="29"/>
  <c r="C160" i="29"/>
  <c r="E157" i="29"/>
  <c r="D157" i="29"/>
  <c r="C157" i="29"/>
  <c r="E149" i="29"/>
  <c r="D149" i="29"/>
  <c r="C149" i="29"/>
  <c r="E146" i="29"/>
  <c r="D146" i="29"/>
  <c r="C146" i="29"/>
  <c r="E142" i="29"/>
  <c r="D142" i="29"/>
  <c r="C142" i="29"/>
  <c r="E136" i="29"/>
  <c r="D136" i="29"/>
  <c r="C136" i="29"/>
  <c r="C122" i="1"/>
  <c r="D122" i="1"/>
  <c r="D121" i="1" s="1"/>
  <c r="E122" i="1"/>
  <c r="F122" i="1"/>
  <c r="C136" i="1"/>
  <c r="D136" i="1"/>
  <c r="E136" i="1"/>
  <c r="F136" i="1"/>
  <c r="C142" i="1"/>
  <c r="D142" i="1"/>
  <c r="E142" i="1"/>
  <c r="F142" i="1"/>
  <c r="C146" i="1"/>
  <c r="D146" i="1"/>
  <c r="E146" i="1"/>
  <c r="F146" i="1"/>
  <c r="C149" i="1"/>
  <c r="D149" i="1"/>
  <c r="E149" i="1"/>
  <c r="F149" i="1"/>
  <c r="C157" i="1"/>
  <c r="D157" i="1"/>
  <c r="E157" i="1"/>
  <c r="F157" i="1"/>
  <c r="C160" i="1"/>
  <c r="C141" i="1" s="1"/>
  <c r="D160" i="1"/>
  <c r="D141" i="1" s="1"/>
  <c r="E160" i="1"/>
  <c r="E141" i="1" s="1"/>
  <c r="F160" i="1"/>
  <c r="F141" i="1" s="1"/>
  <c r="C166" i="1"/>
  <c r="D166" i="1"/>
  <c r="E166" i="1"/>
  <c r="F166" i="1"/>
  <c r="C187" i="1"/>
  <c r="C175" i="1" s="1"/>
  <c r="D187" i="1"/>
  <c r="D175" i="1" s="1"/>
  <c r="E187" i="1"/>
  <c r="E175" i="1" s="1"/>
  <c r="F187" i="1"/>
  <c r="F175" i="1" s="1"/>
  <c r="C190" i="1"/>
  <c r="D190" i="1"/>
  <c r="E190" i="1"/>
  <c r="F190" i="1"/>
  <c r="C198" i="1"/>
  <c r="D198" i="1"/>
  <c r="E198" i="1"/>
  <c r="F198" i="1"/>
  <c r="C203" i="1"/>
  <c r="D203" i="1"/>
  <c r="E203" i="1"/>
  <c r="F203" i="1"/>
  <c r="C214" i="1"/>
  <c r="D214" i="1"/>
  <c r="D213" i="1" s="1"/>
  <c r="D212" i="1" s="1"/>
  <c r="E214" i="1"/>
  <c r="F214" i="1"/>
  <c r="C218" i="1"/>
  <c r="D218" i="1"/>
  <c r="E218" i="1"/>
  <c r="F218" i="1"/>
  <c r="C229" i="1"/>
  <c r="D229" i="1"/>
  <c r="E229" i="1"/>
  <c r="F229" i="1"/>
  <c r="C122" i="29"/>
  <c r="C121" i="29" s="1"/>
  <c r="D122" i="29"/>
  <c r="D121" i="29" s="1"/>
  <c r="E122" i="29"/>
  <c r="F122" i="29"/>
  <c r="F136" i="29"/>
  <c r="F142" i="29"/>
  <c r="F146" i="29"/>
  <c r="F149" i="29"/>
  <c r="F157" i="29"/>
  <c r="F160" i="29"/>
  <c r="F141" i="29" s="1"/>
  <c r="F166" i="29"/>
  <c r="F187" i="29"/>
  <c r="F175" i="29" s="1"/>
  <c r="F190" i="29"/>
  <c r="F198" i="29"/>
  <c r="F203" i="29"/>
  <c r="F214" i="29"/>
  <c r="F218" i="29"/>
  <c r="F229" i="29"/>
  <c r="AU24" i="29" l="1"/>
  <c r="D213" i="29"/>
  <c r="D212" i="29" s="1"/>
  <c r="V24" i="29"/>
  <c r="AD24" i="29"/>
  <c r="AL24" i="29"/>
  <c r="AT24" i="29"/>
  <c r="U33" i="29"/>
  <c r="U24" i="29" s="1"/>
  <c r="AC33" i="29"/>
  <c r="AC24" i="29" s="1"/>
  <c r="AO33" i="29"/>
  <c r="T33" i="29"/>
  <c r="AF33" i="29"/>
  <c r="AN33" i="29"/>
  <c r="AN24" i="29" s="1"/>
  <c r="AV33" i="29"/>
  <c r="C141" i="29"/>
  <c r="D141" i="29"/>
  <c r="P213" i="29"/>
  <c r="P212" i="29" s="1"/>
  <c r="AE24" i="29"/>
  <c r="R24" i="29"/>
  <c r="Z24" i="29"/>
  <c r="AH24" i="29"/>
  <c r="AP24" i="29"/>
  <c r="AX24" i="29"/>
  <c r="Y33" i="29"/>
  <c r="Y24" i="29" s="1"/>
  <c r="AG33" i="29"/>
  <c r="AK33" i="29"/>
  <c r="AS33" i="29"/>
  <c r="AW33" i="29"/>
  <c r="X33" i="29"/>
  <c r="X24" i="29" s="1"/>
  <c r="AB33" i="29"/>
  <c r="AJ33" i="29"/>
  <c r="AR33" i="29"/>
  <c r="Z77" i="29"/>
  <c r="Z76" i="29" s="1"/>
  <c r="K141" i="29"/>
  <c r="U77" i="29"/>
  <c r="U76" i="29" s="1"/>
  <c r="Y77" i="29"/>
  <c r="Y76" i="29" s="1"/>
  <c r="AC77" i="29"/>
  <c r="AC76" i="29" s="1"/>
  <c r="AG77" i="29"/>
  <c r="AG76" i="29" s="1"/>
  <c r="AK77" i="29"/>
  <c r="AK76" i="29" s="1"/>
  <c r="AO77" i="29"/>
  <c r="AO76" i="29" s="1"/>
  <c r="AS77" i="29"/>
  <c r="AS76" i="29" s="1"/>
  <c r="AW77" i="29"/>
  <c r="AW76" i="29" s="1"/>
  <c r="T77" i="29"/>
  <c r="T76" i="29" s="1"/>
  <c r="X77" i="29"/>
  <c r="X76" i="29" s="1"/>
  <c r="AB77" i="29"/>
  <c r="AB76" i="29" s="1"/>
  <c r="AF77" i="29"/>
  <c r="AF76" i="29" s="1"/>
  <c r="AJ77" i="29"/>
  <c r="AJ76" i="29" s="1"/>
  <c r="AN77" i="29"/>
  <c r="AN76" i="29" s="1"/>
  <c r="AR77" i="29"/>
  <c r="AR76" i="29" s="1"/>
  <c r="AV77" i="29"/>
  <c r="AV76" i="29" s="1"/>
  <c r="S76" i="29"/>
  <c r="W76" i="29"/>
  <c r="AA76" i="29"/>
  <c r="AE76" i="29"/>
  <c r="AI76" i="29"/>
  <c r="AM76" i="29"/>
  <c r="AQ76" i="29"/>
  <c r="AU76" i="29"/>
  <c r="N121" i="29"/>
  <c r="I121" i="29"/>
  <c r="N141" i="29"/>
  <c r="AG24" i="29"/>
  <c r="AK24" i="29"/>
  <c r="AO24" i="29"/>
  <c r="AS24" i="29"/>
  <c r="AW24" i="29"/>
  <c r="T24" i="29"/>
  <c r="AB24" i="29"/>
  <c r="AF24" i="29"/>
  <c r="AJ24" i="29"/>
  <c r="AR24" i="29"/>
  <c r="AV24" i="29"/>
  <c r="C121" i="1"/>
  <c r="F213" i="29"/>
  <c r="F212" i="29" s="1"/>
  <c r="F121" i="29"/>
  <c r="F213" i="1"/>
  <c r="F212" i="1" s="1"/>
  <c r="F121" i="1"/>
  <c r="AX77" i="29"/>
  <c r="AX76" i="29" s="1"/>
  <c r="C213" i="1"/>
  <c r="C212" i="1" s="1"/>
  <c r="E213" i="1"/>
  <c r="E212" i="1" s="1"/>
  <c r="E121" i="1"/>
  <c r="E141" i="29"/>
  <c r="E121" i="29"/>
  <c r="E10" i="25"/>
  <c r="D10" i="25"/>
  <c r="C18" i="45" l="1"/>
  <c r="C21" i="45" s="1"/>
  <c r="C22" i="45" s="1"/>
  <c r="H159" i="26" l="1"/>
  <c r="I159" i="26"/>
  <c r="G159" i="26"/>
  <c r="G156" i="26"/>
  <c r="H103" i="26"/>
  <c r="I103" i="26"/>
  <c r="G103" i="26"/>
  <c r="I44" i="26"/>
  <c r="G44" i="26"/>
  <c r="H16" i="26"/>
  <c r="I16" i="26"/>
  <c r="G16" i="26"/>
  <c r="G7" i="28"/>
  <c r="I161" i="26" l="1"/>
  <c r="H161" i="26"/>
  <c r="G161" i="26"/>
  <c r="C22" i="11"/>
  <c r="C21" i="11"/>
  <c r="C15" i="11"/>
  <c r="C14" i="11"/>
  <c r="C12" i="11"/>
  <c r="C11" i="11"/>
  <c r="C8" i="11"/>
  <c r="C7" i="11"/>
  <c r="C5" i="11"/>
  <c r="C4" i="11"/>
  <c r="D16" i="11"/>
  <c r="E16" i="11"/>
  <c r="F16" i="11"/>
  <c r="G16" i="11"/>
  <c r="D13" i="11"/>
  <c r="D17" i="11" s="1"/>
  <c r="E13" i="11"/>
  <c r="E17" i="11" s="1"/>
  <c r="F13" i="11"/>
  <c r="F17" i="11" s="1"/>
  <c r="G13" i="11"/>
  <c r="G17" i="11" s="1"/>
  <c r="D9" i="11"/>
  <c r="E9" i="11"/>
  <c r="F9" i="11"/>
  <c r="G9" i="11"/>
  <c r="D6" i="11"/>
  <c r="E6" i="11"/>
  <c r="F6" i="11"/>
  <c r="G6" i="11"/>
  <c r="C6" i="11" l="1"/>
  <c r="C13" i="11"/>
  <c r="C9" i="11"/>
  <c r="F10" i="11"/>
  <c r="F20" i="11" s="1"/>
  <c r="C16" i="11"/>
  <c r="C17" i="11"/>
  <c r="G10" i="11"/>
  <c r="G20" i="11" s="1"/>
  <c r="D10" i="11"/>
  <c r="D20" i="11" s="1"/>
  <c r="E10" i="11"/>
  <c r="D24" i="41"/>
  <c r="E24" i="41"/>
  <c r="D25" i="41"/>
  <c r="E25" i="41"/>
  <c r="D27" i="41"/>
  <c r="E27" i="41"/>
  <c r="D28" i="41"/>
  <c r="E28" i="41"/>
  <c r="D29" i="41"/>
  <c r="E29" i="41"/>
  <c r="D30" i="41"/>
  <c r="E30" i="41"/>
  <c r="D31" i="41"/>
  <c r="E31" i="41"/>
  <c r="D32" i="41"/>
  <c r="E32" i="41"/>
  <c r="D33" i="41"/>
  <c r="E33" i="41"/>
  <c r="D35" i="41"/>
  <c r="E35" i="41"/>
  <c r="D36" i="41"/>
  <c r="E36" i="41"/>
  <c r="D37" i="41"/>
  <c r="E37" i="41"/>
  <c r="D38" i="41"/>
  <c r="E38" i="41"/>
  <c r="D39" i="41"/>
  <c r="E39" i="41"/>
  <c r="D40" i="41"/>
  <c r="E40" i="41"/>
  <c r="D41" i="41"/>
  <c r="E41" i="41"/>
  <c r="D42" i="41"/>
  <c r="E42" i="41"/>
  <c r="D43" i="41"/>
  <c r="E43" i="41"/>
  <c r="C4" i="41"/>
  <c r="D4" i="41"/>
  <c r="E4" i="41"/>
  <c r="C5" i="41"/>
  <c r="D5" i="41"/>
  <c r="E5" i="41"/>
  <c r="C7" i="41"/>
  <c r="D7" i="41"/>
  <c r="E7" i="41"/>
  <c r="C8" i="41"/>
  <c r="D8" i="41"/>
  <c r="E8" i="41"/>
  <c r="C10" i="41"/>
  <c r="D10" i="41"/>
  <c r="E10" i="41"/>
  <c r="C11" i="41"/>
  <c r="D11" i="41"/>
  <c r="E11" i="41"/>
  <c r="C12" i="41"/>
  <c r="D12" i="41"/>
  <c r="E12" i="41"/>
  <c r="C13" i="41"/>
  <c r="D13" i="41"/>
  <c r="E13" i="41"/>
  <c r="C15" i="41"/>
  <c r="D15" i="41"/>
  <c r="E15" i="41"/>
  <c r="C16" i="41"/>
  <c r="D16" i="41"/>
  <c r="E16" i="41"/>
  <c r="C17" i="41"/>
  <c r="D17" i="41"/>
  <c r="E17" i="41"/>
  <c r="C18" i="41"/>
  <c r="D18" i="41"/>
  <c r="E18" i="41"/>
  <c r="C20" i="41"/>
  <c r="D20" i="41"/>
  <c r="E20" i="41"/>
  <c r="C21" i="41"/>
  <c r="D21" i="41"/>
  <c r="E21" i="41"/>
  <c r="C22" i="41"/>
  <c r="D22" i="41"/>
  <c r="E22" i="41"/>
  <c r="D3" i="41"/>
  <c r="E3" i="41"/>
  <c r="C24" i="41"/>
  <c r="C25" i="41"/>
  <c r="C27" i="41"/>
  <c r="C28" i="41"/>
  <c r="C29" i="41"/>
  <c r="C30" i="41"/>
  <c r="C31" i="41"/>
  <c r="C32" i="41"/>
  <c r="C33" i="41"/>
  <c r="C35" i="41"/>
  <c r="C36" i="41"/>
  <c r="C37" i="41"/>
  <c r="C38" i="41"/>
  <c r="C39" i="41"/>
  <c r="C40" i="41"/>
  <c r="C41" i="41"/>
  <c r="C42" i="41"/>
  <c r="C43" i="41"/>
  <c r="C3" i="41"/>
  <c r="E44" i="40"/>
  <c r="D44" i="40"/>
  <c r="E34" i="40"/>
  <c r="D34" i="40"/>
  <c r="E23" i="40"/>
  <c r="D23" i="40"/>
  <c r="E19" i="40"/>
  <c r="D19" i="40"/>
  <c r="E14" i="40"/>
  <c r="D14" i="40"/>
  <c r="E9" i="40"/>
  <c r="D9" i="40"/>
  <c r="E6" i="40"/>
  <c r="D6" i="40"/>
  <c r="E44" i="37"/>
  <c r="D44" i="37"/>
  <c r="E34" i="37"/>
  <c r="D34" i="37"/>
  <c r="E23" i="37"/>
  <c r="D23" i="37"/>
  <c r="E19" i="37"/>
  <c r="D19" i="37"/>
  <c r="E14" i="37"/>
  <c r="D14" i="37"/>
  <c r="E9" i="37"/>
  <c r="D9" i="37"/>
  <c r="E6" i="37"/>
  <c r="D6" i="37"/>
  <c r="E44" i="38"/>
  <c r="D44" i="38"/>
  <c r="C44" i="38"/>
  <c r="E34" i="38"/>
  <c r="D34" i="38"/>
  <c r="C34" i="38"/>
  <c r="E23" i="38"/>
  <c r="D23" i="38"/>
  <c r="C23" i="38"/>
  <c r="E19" i="38"/>
  <c r="D19" i="38"/>
  <c r="C19" i="38"/>
  <c r="E14" i="38"/>
  <c r="D14" i="38"/>
  <c r="C14" i="38"/>
  <c r="E9" i="38"/>
  <c r="D9" i="38"/>
  <c r="C9" i="38"/>
  <c r="E6" i="38"/>
  <c r="D6" i="38"/>
  <c r="C6" i="38"/>
  <c r="C10" i="11" l="1"/>
  <c r="C18" i="11" s="1"/>
  <c r="G18" i="11"/>
  <c r="F18" i="11"/>
  <c r="D26" i="37"/>
  <c r="D18" i="11"/>
  <c r="D26" i="40"/>
  <c r="E20" i="11"/>
  <c r="E18" i="11"/>
  <c r="D45" i="37"/>
  <c r="E45" i="40"/>
  <c r="D45" i="40"/>
  <c r="E26" i="40"/>
  <c r="E45" i="37"/>
  <c r="E26" i="37"/>
  <c r="E46" i="37" s="1"/>
  <c r="D45" i="38"/>
  <c r="E45" i="38"/>
  <c r="C45" i="38"/>
  <c r="D26" i="38"/>
  <c r="E26" i="38"/>
  <c r="C26" i="38"/>
  <c r="D46" i="37"/>
  <c r="C20" i="11" l="1"/>
  <c r="D46" i="40"/>
  <c r="E46" i="40"/>
  <c r="C46" i="38"/>
  <c r="D46" i="38"/>
  <c r="E46" i="38"/>
  <c r="H124" i="31" l="1"/>
  <c r="H125" i="31"/>
  <c r="H126" i="31"/>
  <c r="H127" i="31"/>
  <c r="H128" i="31"/>
  <c r="H129" i="31"/>
  <c r="H130" i="31"/>
  <c r="H131" i="31"/>
  <c r="H132" i="31"/>
  <c r="H133" i="31"/>
  <c r="H134" i="31"/>
  <c r="H135" i="31"/>
  <c r="H123" i="31"/>
  <c r="O14" i="35" l="1"/>
  <c r="AJ229" i="31" l="1"/>
  <c r="AJ218" i="31"/>
  <c r="AJ214" i="31"/>
  <c r="AJ203" i="31"/>
  <c r="AJ198" i="31"/>
  <c r="AJ190" i="31"/>
  <c r="AJ187" i="31"/>
  <c r="AJ175" i="31"/>
  <c r="AJ166" i="31"/>
  <c r="AJ160" i="31"/>
  <c r="AJ157" i="31"/>
  <c r="AJ149" i="31"/>
  <c r="AJ146" i="31"/>
  <c r="AJ142" i="31"/>
  <c r="AJ136" i="31"/>
  <c r="AJ122" i="31"/>
  <c r="AJ121" i="31" s="1"/>
  <c r="AJ120" i="31"/>
  <c r="AJ119" i="31"/>
  <c r="AJ240" i="29"/>
  <c r="AJ238" i="29"/>
  <c r="AJ120" i="29"/>
  <c r="AJ119" i="29"/>
  <c r="AJ229" i="1"/>
  <c r="AJ218" i="1"/>
  <c r="AJ214" i="1"/>
  <c r="AJ203" i="1"/>
  <c r="AJ198" i="1"/>
  <c r="AJ190" i="1"/>
  <c r="AJ187" i="1"/>
  <c r="AJ175" i="1" s="1"/>
  <c r="AJ166" i="1"/>
  <c r="AJ160" i="1"/>
  <c r="AJ157" i="1"/>
  <c r="AJ149" i="1"/>
  <c r="AJ146" i="1"/>
  <c r="AJ142" i="1"/>
  <c r="AJ136" i="1"/>
  <c r="AJ122" i="1"/>
  <c r="AJ120" i="1"/>
  <c r="AJ119" i="1"/>
  <c r="AJ99" i="31"/>
  <c r="AJ88" i="31"/>
  <c r="AJ87" i="31" s="1"/>
  <c r="AJ82" i="31"/>
  <c r="AJ78" i="31"/>
  <c r="AJ72" i="31"/>
  <c r="AJ68" i="31"/>
  <c r="AJ62" i="31"/>
  <c r="AJ51" i="31"/>
  <c r="AJ46" i="31"/>
  <c r="AJ43" i="31"/>
  <c r="AJ39" i="31"/>
  <c r="AJ34" i="31"/>
  <c r="AJ33" i="31" s="1"/>
  <c r="AJ30" i="31"/>
  <c r="AJ25" i="31"/>
  <c r="AJ18" i="31"/>
  <c r="AJ6" i="31"/>
  <c r="AJ5" i="31" s="1"/>
  <c r="AJ110" i="29"/>
  <c r="AJ108" i="29"/>
  <c r="AJ99" i="1"/>
  <c r="AJ88" i="1"/>
  <c r="AJ87" i="1" s="1"/>
  <c r="AJ82" i="1"/>
  <c r="AJ78" i="1"/>
  <c r="AJ72" i="1"/>
  <c r="AJ68" i="1"/>
  <c r="AJ62" i="1"/>
  <c r="AJ51" i="1"/>
  <c r="AJ46" i="1"/>
  <c r="AJ43" i="1"/>
  <c r="AJ39" i="1"/>
  <c r="AJ34" i="1"/>
  <c r="AJ30" i="1"/>
  <c r="AJ25" i="1"/>
  <c r="AJ18" i="1"/>
  <c r="AJ6" i="1"/>
  <c r="AJ5" i="1" s="1"/>
  <c r="AJ24" i="31" l="1"/>
  <c r="AJ141" i="1"/>
  <c r="AJ213" i="1"/>
  <c r="AJ212" i="1" s="1"/>
  <c r="AJ240" i="1" s="1"/>
  <c r="AJ33" i="1"/>
  <c r="AJ24" i="1" s="1"/>
  <c r="AJ106" i="1" s="1"/>
  <c r="AJ77" i="1"/>
  <c r="AJ76" i="1" s="1"/>
  <c r="AJ110" i="1" s="1"/>
  <c r="AJ108" i="31"/>
  <c r="AJ77" i="31"/>
  <c r="AJ76" i="31" s="1"/>
  <c r="AJ110" i="31" s="1"/>
  <c r="AJ108" i="1"/>
  <c r="AJ213" i="31"/>
  <c r="AJ212" i="31" s="1"/>
  <c r="AJ240" i="31" s="1"/>
  <c r="AJ121" i="1"/>
  <c r="AJ236" i="1" s="1"/>
  <c r="AJ141" i="31"/>
  <c r="AJ242" i="31" s="1"/>
  <c r="AJ238" i="31"/>
  <c r="AJ238" i="1"/>
  <c r="AJ242" i="29"/>
  <c r="AJ236" i="29"/>
  <c r="AJ112" i="31"/>
  <c r="AJ106" i="31"/>
  <c r="AJ112" i="29"/>
  <c r="AJ106" i="29"/>
  <c r="AJ236" i="31" l="1"/>
  <c r="AJ242" i="1"/>
  <c r="AJ244" i="1" s="1"/>
  <c r="AJ112" i="1"/>
  <c r="AJ116" i="1" s="1"/>
  <c r="AJ246" i="31"/>
  <c r="AJ244" i="31"/>
  <c r="AJ246" i="29"/>
  <c r="AJ244" i="29"/>
  <c r="AJ246" i="1"/>
  <c r="AJ116" i="31"/>
  <c r="AJ114" i="31"/>
  <c r="AJ116" i="29"/>
  <c r="AJ114" i="29"/>
  <c r="AJ114" i="1"/>
  <c r="D46" i="33" l="1"/>
  <c r="C46" i="33"/>
  <c r="N14" i="35"/>
  <c r="M14" i="35"/>
  <c r="J14" i="35"/>
  <c r="O229" i="31" l="1"/>
  <c r="O218" i="31"/>
  <c r="O214" i="31"/>
  <c r="O213" i="31" s="1"/>
  <c r="O212" i="31" s="1"/>
  <c r="O240" i="31" s="1"/>
  <c r="O203" i="31"/>
  <c r="O198" i="31"/>
  <c r="O190" i="31"/>
  <c r="O175" i="31"/>
  <c r="O166" i="31"/>
  <c r="O160" i="31"/>
  <c r="O157" i="31"/>
  <c r="O149" i="31"/>
  <c r="O146" i="31"/>
  <c r="O142" i="31"/>
  <c r="Q139" i="31"/>
  <c r="Q231" i="29"/>
  <c r="Q232" i="29"/>
  <c r="Q233" i="29"/>
  <c r="Q230" i="29"/>
  <c r="Q220" i="29"/>
  <c r="Q221" i="29"/>
  <c r="Q222" i="29"/>
  <c r="Q223" i="29"/>
  <c r="Q224" i="29"/>
  <c r="Q225" i="29"/>
  <c r="Q226" i="29"/>
  <c r="Q227" i="29"/>
  <c r="Q228" i="29"/>
  <c r="Q219" i="29"/>
  <c r="Q216" i="29"/>
  <c r="Q217" i="29"/>
  <c r="Q215" i="29"/>
  <c r="Q214" i="29" s="1"/>
  <c r="Q205" i="29"/>
  <c r="Q206" i="29"/>
  <c r="Q207" i="29"/>
  <c r="Q208" i="29"/>
  <c r="Q209" i="29"/>
  <c r="Q210" i="29"/>
  <c r="Q211" i="29"/>
  <c r="Q204" i="29"/>
  <c r="Q200" i="29"/>
  <c r="Q201" i="29"/>
  <c r="Q202" i="29"/>
  <c r="Q199" i="29"/>
  <c r="Q192" i="29"/>
  <c r="Q193" i="29"/>
  <c r="Q194" i="29"/>
  <c r="Q195" i="29"/>
  <c r="Q196" i="29"/>
  <c r="Q197" i="29"/>
  <c r="Q191" i="29"/>
  <c r="Q189" i="29"/>
  <c r="Q188" i="29"/>
  <c r="Q177" i="29"/>
  <c r="Q178" i="29"/>
  <c r="Q179" i="29"/>
  <c r="Q180" i="29"/>
  <c r="Q181" i="29"/>
  <c r="Q182" i="29"/>
  <c r="Q183" i="29"/>
  <c r="Q184" i="29"/>
  <c r="Q185" i="29"/>
  <c r="Q186" i="29"/>
  <c r="Q176" i="29"/>
  <c r="Q168" i="29"/>
  <c r="Q169" i="29"/>
  <c r="Q170" i="29"/>
  <c r="Q171" i="29"/>
  <c r="Q172" i="29"/>
  <c r="Q173" i="29"/>
  <c r="Q174" i="29"/>
  <c r="Q167" i="29"/>
  <c r="Q161" i="29"/>
  <c r="Q162" i="29"/>
  <c r="Q163" i="29"/>
  <c r="Q164" i="29"/>
  <c r="Q165" i="29"/>
  <c r="Q159" i="29"/>
  <c r="Q158" i="29"/>
  <c r="Q151" i="29"/>
  <c r="Q152" i="29"/>
  <c r="Q153" i="29"/>
  <c r="Q154" i="29"/>
  <c r="Q155" i="29"/>
  <c r="Q156" i="29"/>
  <c r="Q150" i="29"/>
  <c r="Q148" i="29"/>
  <c r="Q147" i="29"/>
  <c r="Q144" i="29"/>
  <c r="Q145" i="29"/>
  <c r="Q143" i="29"/>
  <c r="Q140" i="29"/>
  <c r="Q138" i="29"/>
  <c r="Q139" i="29"/>
  <c r="Q137" i="29"/>
  <c r="Q124" i="29"/>
  <c r="Q125" i="29"/>
  <c r="Q126" i="29"/>
  <c r="Q127" i="29"/>
  <c r="Q128" i="29"/>
  <c r="Q129" i="29"/>
  <c r="Q130" i="29"/>
  <c r="Q131" i="29"/>
  <c r="Q132" i="29"/>
  <c r="Q133" i="29"/>
  <c r="Q134" i="29"/>
  <c r="Q135" i="29"/>
  <c r="Q123" i="29"/>
  <c r="O240" i="29"/>
  <c r="O238" i="29"/>
  <c r="O238" i="31" l="1"/>
  <c r="O141" i="31"/>
  <c r="O236" i="29"/>
  <c r="O6" i="29"/>
  <c r="O5" i="29" s="1"/>
  <c r="P6" i="29"/>
  <c r="P5" i="29" s="1"/>
  <c r="O108" i="29"/>
  <c r="O110" i="29"/>
  <c r="O122" i="31"/>
  <c r="O136" i="31"/>
  <c r="O108" i="31"/>
  <c r="O110" i="31"/>
  <c r="O6" i="31"/>
  <c r="O5" i="31" s="1"/>
  <c r="O106" i="31" s="1"/>
  <c r="O119" i="31"/>
  <c r="O120" i="31"/>
  <c r="O119" i="29"/>
  <c r="O120" i="29"/>
  <c r="O119" i="1"/>
  <c r="O120" i="1"/>
  <c r="O112" i="31" l="1"/>
  <c r="O121" i="31"/>
  <c r="O242" i="29"/>
  <c r="O244" i="29" s="1"/>
  <c r="O106" i="29"/>
  <c r="O112" i="29"/>
  <c r="O114" i="31" l="1"/>
  <c r="O116" i="31"/>
  <c r="O246" i="29"/>
  <c r="O236" i="31"/>
  <c r="O242" i="31"/>
  <c r="O114" i="29"/>
  <c r="O116" i="29"/>
  <c r="O246" i="31" l="1"/>
  <c r="O244" i="31"/>
  <c r="P28" i="35" l="1"/>
  <c r="P15" i="35"/>
  <c r="S16" i="35" l="1"/>
  <c r="S17" i="35"/>
  <c r="F14" i="35" l="1"/>
  <c r="O27" i="35"/>
  <c r="N27" i="35"/>
  <c r="M27" i="35"/>
  <c r="L27" i="35"/>
  <c r="K27" i="35"/>
  <c r="J27" i="35"/>
  <c r="I27" i="35"/>
  <c r="H27" i="35"/>
  <c r="G27" i="35"/>
  <c r="F27" i="35"/>
  <c r="E27" i="35"/>
  <c r="D27" i="35"/>
  <c r="L14" i="35"/>
  <c r="K14" i="35"/>
  <c r="I14" i="35"/>
  <c r="H14" i="35"/>
  <c r="G14" i="35"/>
  <c r="E14" i="35"/>
  <c r="D14" i="35"/>
  <c r="H10" i="28" l="1"/>
  <c r="H11" i="28"/>
  <c r="H12" i="28"/>
  <c r="H13" i="28"/>
  <c r="H14" i="28"/>
  <c r="H15" i="28"/>
  <c r="H16" i="28"/>
  <c r="H17" i="28"/>
  <c r="H18" i="28"/>
  <c r="H20" i="28"/>
  <c r="H9" i="28"/>
  <c r="B43" i="33" l="1"/>
  <c r="B40" i="33"/>
  <c r="C40" i="33"/>
  <c r="D40" i="33"/>
  <c r="B31" i="33"/>
  <c r="C31" i="33"/>
  <c r="E6" i="33"/>
  <c r="D23" i="33"/>
  <c r="B23" i="33"/>
  <c r="E27" i="33"/>
  <c r="E24" i="33"/>
  <c r="B15" i="33"/>
  <c r="E23" i="33" l="1"/>
  <c r="E31" i="33"/>
  <c r="E5" i="33"/>
  <c r="D14" i="22" l="1"/>
  <c r="AA160" i="31" l="1"/>
  <c r="Y119" i="31"/>
  <c r="Y120" i="31"/>
  <c r="Y229" i="31"/>
  <c r="Y218" i="31"/>
  <c r="Y214" i="31"/>
  <c r="Y213" i="31" s="1"/>
  <c r="Y203" i="31"/>
  <c r="Y198" i="31"/>
  <c r="Y190" i="31"/>
  <c r="Y187" i="31"/>
  <c r="Y175" i="31" s="1"/>
  <c r="Y166" i="31"/>
  <c r="Y160" i="31"/>
  <c r="Y141" i="31" s="1"/>
  <c r="Y157" i="31"/>
  <c r="Y149" i="31"/>
  <c r="Y146" i="31"/>
  <c r="Y142" i="31"/>
  <c r="Y136" i="31"/>
  <c r="Y122" i="31"/>
  <c r="T229" i="31"/>
  <c r="S229" i="31"/>
  <c r="T218" i="31"/>
  <c r="S218" i="31"/>
  <c r="T214" i="31"/>
  <c r="T213" i="31" s="1"/>
  <c r="T212" i="31" s="1"/>
  <c r="T240" i="31" s="1"/>
  <c r="S214" i="31"/>
  <c r="T203" i="31"/>
  <c r="S203" i="31"/>
  <c r="T198" i="31"/>
  <c r="S198" i="31"/>
  <c r="T190" i="31"/>
  <c r="T238" i="31" s="1"/>
  <c r="S190" i="31"/>
  <c r="T187" i="31"/>
  <c r="S187" i="31"/>
  <c r="S175" i="31" s="1"/>
  <c r="T175" i="31"/>
  <c r="T166" i="31"/>
  <c r="S166" i="31"/>
  <c r="T160" i="31"/>
  <c r="S160" i="31"/>
  <c r="T157" i="31"/>
  <c r="S157" i="31"/>
  <c r="T149" i="31"/>
  <c r="S149" i="31"/>
  <c r="T146" i="31"/>
  <c r="S146" i="31"/>
  <c r="T142" i="31"/>
  <c r="S142" i="31"/>
  <c r="S141" i="31"/>
  <c r="T136" i="31"/>
  <c r="S136" i="31"/>
  <c r="T122" i="31"/>
  <c r="T121" i="31" s="1"/>
  <c r="S122" i="31"/>
  <c r="S121" i="31" s="1"/>
  <c r="D36" i="22"/>
  <c r="D26" i="22"/>
  <c r="D28" i="22"/>
  <c r="D24" i="22"/>
  <c r="D21" i="22"/>
  <c r="D18" i="22"/>
  <c r="D12" i="22"/>
  <c r="D11" i="22"/>
  <c r="D8" i="22"/>
  <c r="D9" i="22"/>
  <c r="D38" i="21"/>
  <c r="D36" i="21"/>
  <c r="D33" i="21"/>
  <c r="D32" i="21"/>
  <c r="D25" i="21"/>
  <c r="D26" i="21"/>
  <c r="D28" i="21"/>
  <c r="D24" i="21"/>
  <c r="D21" i="21"/>
  <c r="D18" i="21"/>
  <c r="D17" i="21"/>
  <c r="D14" i="21"/>
  <c r="D12" i="21"/>
  <c r="D11" i="21"/>
  <c r="D8" i="21"/>
  <c r="D9" i="21"/>
  <c r="D38" i="20"/>
  <c r="D36" i="20"/>
  <c r="D33" i="20"/>
  <c r="D32" i="20"/>
  <c r="D25" i="20"/>
  <c r="D26" i="20"/>
  <c r="D28" i="20"/>
  <c r="D24" i="20"/>
  <c r="D20" i="20"/>
  <c r="D21" i="20"/>
  <c r="D18" i="20"/>
  <c r="D17" i="20"/>
  <c r="C5" i="34"/>
  <c r="D14" i="20"/>
  <c r="B5" i="34" s="1"/>
  <c r="D12" i="20"/>
  <c r="D11" i="20"/>
  <c r="D8" i="20"/>
  <c r="D9" i="20"/>
  <c r="D6" i="20"/>
  <c r="K229" i="31"/>
  <c r="K218" i="31"/>
  <c r="K214" i="31"/>
  <c r="K203" i="31"/>
  <c r="K198" i="31"/>
  <c r="K190" i="31"/>
  <c r="K187" i="31"/>
  <c r="K175" i="31" s="1"/>
  <c r="K166" i="31"/>
  <c r="K160" i="31"/>
  <c r="K157" i="31"/>
  <c r="K149" i="31"/>
  <c r="K146" i="31"/>
  <c r="K142" i="31"/>
  <c r="K141" i="31" s="1"/>
  <c r="K136" i="31"/>
  <c r="K122" i="31"/>
  <c r="K121" i="31" s="1"/>
  <c r="K120" i="31"/>
  <c r="K119" i="31"/>
  <c r="K99" i="31"/>
  <c r="K88" i="31"/>
  <c r="K87" i="31" s="1"/>
  <c r="K82" i="31"/>
  <c r="K78" i="31"/>
  <c r="K72" i="31"/>
  <c r="K68" i="31"/>
  <c r="K62" i="31"/>
  <c r="K51" i="31"/>
  <c r="K46" i="31"/>
  <c r="K43" i="31"/>
  <c r="K39" i="31"/>
  <c r="K34" i="31"/>
  <c r="K33" i="31" s="1"/>
  <c r="K24" i="31" s="1"/>
  <c r="K30" i="31"/>
  <c r="K25" i="31"/>
  <c r="K18" i="31"/>
  <c r="K108" i="31" s="1"/>
  <c r="K6" i="31"/>
  <c r="K5" i="31" s="1"/>
  <c r="K240" i="29"/>
  <c r="K238" i="29"/>
  <c r="K242" i="29"/>
  <c r="K120" i="29"/>
  <c r="K119" i="29"/>
  <c r="K99" i="29"/>
  <c r="K88" i="29"/>
  <c r="K87" i="29"/>
  <c r="K82" i="29"/>
  <c r="K78" i="29"/>
  <c r="K72" i="29"/>
  <c r="K68" i="29"/>
  <c r="K62" i="29"/>
  <c r="K51" i="29"/>
  <c r="K46" i="29"/>
  <c r="K43" i="29"/>
  <c r="K39" i="29"/>
  <c r="K34" i="29"/>
  <c r="K30" i="29"/>
  <c r="K25" i="29"/>
  <c r="K18" i="29"/>
  <c r="K6" i="29"/>
  <c r="K5" i="29" s="1"/>
  <c r="K229" i="1"/>
  <c r="K218" i="1"/>
  <c r="K214" i="1"/>
  <c r="K203" i="1"/>
  <c r="K198" i="1"/>
  <c r="K190" i="1"/>
  <c r="K187" i="1"/>
  <c r="K175" i="1" s="1"/>
  <c r="K166" i="1"/>
  <c r="K160" i="1"/>
  <c r="K157" i="1"/>
  <c r="K149" i="1"/>
  <c r="K146" i="1"/>
  <c r="K142" i="1"/>
  <c r="K136" i="1"/>
  <c r="K122" i="1"/>
  <c r="K119" i="1"/>
  <c r="K120" i="1"/>
  <c r="K99" i="1"/>
  <c r="K88" i="1"/>
  <c r="K87" i="1" s="1"/>
  <c r="K82" i="1"/>
  <c r="K78" i="1"/>
  <c r="K72" i="1"/>
  <c r="K68" i="1"/>
  <c r="K62" i="1"/>
  <c r="K51" i="1"/>
  <c r="K46" i="1"/>
  <c r="K43" i="1"/>
  <c r="K39" i="1"/>
  <c r="K34" i="1"/>
  <c r="K30" i="1"/>
  <c r="K25" i="1"/>
  <c r="K18" i="1"/>
  <c r="K6" i="1"/>
  <c r="K5" i="1" s="1"/>
  <c r="B35" i="19"/>
  <c r="C35" i="19"/>
  <c r="D21" i="19"/>
  <c r="D38" i="19"/>
  <c r="D36" i="19"/>
  <c r="D33" i="19"/>
  <c r="D32" i="19"/>
  <c r="D28" i="19"/>
  <c r="D26" i="19"/>
  <c r="D25" i="19"/>
  <c r="D24" i="19"/>
  <c r="D19" i="19"/>
  <c r="D18" i="19"/>
  <c r="D17" i="19"/>
  <c r="C6" i="34"/>
  <c r="D14" i="19"/>
  <c r="B6" i="34" s="1"/>
  <c r="D12" i="19"/>
  <c r="D11" i="19"/>
  <c r="D8" i="19"/>
  <c r="D9" i="19"/>
  <c r="D6" i="19"/>
  <c r="AO240" i="29"/>
  <c r="AO229" i="31"/>
  <c r="AO218" i="31"/>
  <c r="AO214" i="31"/>
  <c r="AO203" i="31"/>
  <c r="AO198" i="31"/>
  <c r="AO190" i="31"/>
  <c r="AO187" i="31"/>
  <c r="AO175" i="31"/>
  <c r="AO166" i="31"/>
  <c r="AO160" i="31"/>
  <c r="AO157" i="31"/>
  <c r="AO149" i="31"/>
  <c r="AO146" i="31"/>
  <c r="AO142" i="31"/>
  <c r="AO136" i="31"/>
  <c r="AO122" i="31"/>
  <c r="AO121" i="31" s="1"/>
  <c r="AO120" i="31"/>
  <c r="AO119" i="31"/>
  <c r="AO99" i="31"/>
  <c r="AO88" i="31"/>
  <c r="AO87" i="31" s="1"/>
  <c r="AO82" i="31"/>
  <c r="AO78" i="31"/>
  <c r="AO72" i="31"/>
  <c r="AO68" i="31"/>
  <c r="AO62" i="31"/>
  <c r="AO51" i="31"/>
  <c r="AO46" i="31"/>
  <c r="AO43" i="31"/>
  <c r="AO39" i="31"/>
  <c r="AO34" i="31"/>
  <c r="AO30" i="31"/>
  <c r="AO25" i="31"/>
  <c r="AO18" i="31"/>
  <c r="AO108" i="31" s="1"/>
  <c r="AO6" i="31"/>
  <c r="AO5" i="31" s="1"/>
  <c r="AO238" i="29"/>
  <c r="AO120" i="29"/>
  <c r="AO119" i="29"/>
  <c r="AO108" i="29"/>
  <c r="AO229" i="1"/>
  <c r="AO218" i="1"/>
  <c r="AO214" i="1"/>
  <c r="AO203" i="1"/>
  <c r="AO198" i="1"/>
  <c r="AO190" i="1"/>
  <c r="AO187" i="1"/>
  <c r="AO175" i="1" s="1"/>
  <c r="AO166" i="1"/>
  <c r="AO160" i="1"/>
  <c r="AO157" i="1"/>
  <c r="AO149" i="1"/>
  <c r="AO146" i="1"/>
  <c r="AO142" i="1"/>
  <c r="AO136" i="1"/>
  <c r="AO122" i="1"/>
  <c r="AO119" i="1"/>
  <c r="AO120" i="1"/>
  <c r="AO99" i="1"/>
  <c r="AO88" i="1"/>
  <c r="AO87" i="1" s="1"/>
  <c r="AO82" i="1"/>
  <c r="AO78" i="1"/>
  <c r="AO72" i="1"/>
  <c r="AO68" i="1"/>
  <c r="AO62" i="1"/>
  <c r="AO51" i="1"/>
  <c r="AO46" i="1"/>
  <c r="AO43" i="1"/>
  <c r="AO39" i="1"/>
  <c r="AO34" i="1"/>
  <c r="AO30" i="1"/>
  <c r="AO25" i="1"/>
  <c r="AO18" i="1"/>
  <c r="AO6" i="1"/>
  <c r="AO5" i="1" s="1"/>
  <c r="AO33" i="1" l="1"/>
  <c r="AO24" i="1" s="1"/>
  <c r="K108" i="1"/>
  <c r="T141" i="31"/>
  <c r="T242" i="31" s="1"/>
  <c r="Y212" i="31"/>
  <c r="Y240" i="31" s="1"/>
  <c r="AO108" i="1"/>
  <c r="K108" i="29"/>
  <c r="S213" i="31"/>
  <c r="S212" i="31" s="1"/>
  <c r="S240" i="31" s="1"/>
  <c r="S242" i="31"/>
  <c r="S246" i="31" s="1"/>
  <c r="AO238" i="31"/>
  <c r="K213" i="1"/>
  <c r="K212" i="1" s="1"/>
  <c r="K240" i="1" s="1"/>
  <c r="S238" i="31"/>
  <c r="Y121" i="31"/>
  <c r="Y242" i="31" s="1"/>
  <c r="AO213" i="1"/>
  <c r="AO212" i="1" s="1"/>
  <c r="AO240" i="1" s="1"/>
  <c r="K238" i="1"/>
  <c r="K33" i="29"/>
  <c r="K24" i="29" s="1"/>
  <c r="K112" i="29" s="1"/>
  <c r="K77" i="29"/>
  <c r="K76" i="29" s="1"/>
  <c r="K110" i="29" s="1"/>
  <c r="K213" i="31"/>
  <c r="K212" i="31" s="1"/>
  <c r="K240" i="31" s="1"/>
  <c r="Y238" i="31"/>
  <c r="K33" i="1"/>
  <c r="K77" i="1"/>
  <c r="K76" i="1" s="1"/>
  <c r="K110" i="1" s="1"/>
  <c r="K141" i="1"/>
  <c r="AO77" i="1"/>
  <c r="AO76" i="1" s="1"/>
  <c r="AO110" i="1" s="1"/>
  <c r="K24" i="1"/>
  <c r="K112" i="1" s="1"/>
  <c r="K121" i="1"/>
  <c r="AO110" i="29"/>
  <c r="AO33" i="31"/>
  <c r="AO24" i="31" s="1"/>
  <c r="AO112" i="31" s="1"/>
  <c r="AO77" i="31"/>
  <c r="AO76" i="31" s="1"/>
  <c r="AO110" i="31" s="1"/>
  <c r="K238" i="31"/>
  <c r="K77" i="31"/>
  <c r="K76" i="31" s="1"/>
  <c r="K110" i="31" s="1"/>
  <c r="AO141" i="31"/>
  <c r="AO236" i="31" s="1"/>
  <c r="S244" i="31"/>
  <c r="S236" i="31"/>
  <c r="T236" i="31"/>
  <c r="K242" i="31"/>
  <c r="K236" i="31"/>
  <c r="K112" i="31"/>
  <c r="K106" i="31"/>
  <c r="K246" i="29"/>
  <c r="K244" i="29"/>
  <c r="K236" i="29"/>
  <c r="K236" i="1"/>
  <c r="K242" i="1"/>
  <c r="AO213" i="31"/>
  <c r="AO212" i="31" s="1"/>
  <c r="AO240" i="31" s="1"/>
  <c r="AO236" i="29"/>
  <c r="AO121" i="1"/>
  <c r="AO141" i="1"/>
  <c r="AO238" i="1"/>
  <c r="AO106" i="31"/>
  <c r="AO112" i="29"/>
  <c r="AO106" i="29"/>
  <c r="AO242" i="29"/>
  <c r="AO112" i="1"/>
  <c r="AO106" i="1"/>
  <c r="K116" i="1" l="1"/>
  <c r="K114" i="1"/>
  <c r="T246" i="31"/>
  <c r="T244" i="31"/>
  <c r="K106" i="29"/>
  <c r="Y236" i="31"/>
  <c r="AO242" i="1"/>
  <c r="K106" i="1"/>
  <c r="AO236" i="1"/>
  <c r="AO242" i="31"/>
  <c r="AO246" i="31" s="1"/>
  <c r="Y246" i="31"/>
  <c r="Y244" i="31"/>
  <c r="K116" i="31"/>
  <c r="K114" i="31"/>
  <c r="K246" i="31"/>
  <c r="K244" i="31"/>
  <c r="K116" i="29"/>
  <c r="K114" i="29"/>
  <c r="K244" i="1"/>
  <c r="K246" i="1"/>
  <c r="AO116" i="31"/>
  <c r="AO114" i="31"/>
  <c r="AO246" i="29"/>
  <c r="AO244" i="29"/>
  <c r="AO116" i="29"/>
  <c r="AO114" i="29"/>
  <c r="AO246" i="1"/>
  <c r="AO244" i="1"/>
  <c r="AO116" i="1"/>
  <c r="AO114" i="1"/>
  <c r="AR240" i="29"/>
  <c r="AQ240" i="29"/>
  <c r="AP240" i="29"/>
  <c r="AR238" i="29"/>
  <c r="AQ238" i="29"/>
  <c r="AP238" i="29"/>
  <c r="AP119" i="29"/>
  <c r="AQ119" i="29"/>
  <c r="AR119" i="29"/>
  <c r="AP120" i="29"/>
  <c r="AQ120" i="29"/>
  <c r="AR120" i="29"/>
  <c r="AP110" i="29"/>
  <c r="AR110" i="29"/>
  <c r="AQ110" i="29"/>
  <c r="AR108" i="29"/>
  <c r="AQ108" i="29"/>
  <c r="AP108" i="29"/>
  <c r="AR112" i="29"/>
  <c r="AQ106" i="29"/>
  <c r="AP112" i="29"/>
  <c r="Y240" i="29"/>
  <c r="Y238" i="29"/>
  <c r="Y110" i="29"/>
  <c r="Y108" i="29"/>
  <c r="Y119" i="29"/>
  <c r="Y120" i="29"/>
  <c r="T240" i="29"/>
  <c r="S240" i="29"/>
  <c r="T238" i="29"/>
  <c r="S238" i="29"/>
  <c r="T242" i="29"/>
  <c r="S242" i="29"/>
  <c r="S119" i="29"/>
  <c r="T119" i="29"/>
  <c r="S120" i="29"/>
  <c r="T120" i="29"/>
  <c r="T110" i="29"/>
  <c r="S110" i="29"/>
  <c r="T108" i="29"/>
  <c r="S108" i="29"/>
  <c r="T112" i="29"/>
  <c r="S112" i="29"/>
  <c r="AR229" i="1"/>
  <c r="AQ229" i="1"/>
  <c r="AP229" i="1"/>
  <c r="AR218" i="1"/>
  <c r="AQ218" i="1"/>
  <c r="AP218" i="1"/>
  <c r="AR214" i="1"/>
  <c r="AR213" i="1" s="1"/>
  <c r="AR212" i="1" s="1"/>
  <c r="AR240" i="1" s="1"/>
  <c r="AQ214" i="1"/>
  <c r="AQ213" i="1" s="1"/>
  <c r="AQ212" i="1" s="1"/>
  <c r="AQ240" i="1" s="1"/>
  <c r="AP214" i="1"/>
  <c r="AP213" i="1" s="1"/>
  <c r="AR203" i="1"/>
  <c r="AQ203" i="1"/>
  <c r="AP203" i="1"/>
  <c r="AR198" i="1"/>
  <c r="AQ198" i="1"/>
  <c r="AP198" i="1"/>
  <c r="AR190" i="1"/>
  <c r="AQ190" i="1"/>
  <c r="AP190" i="1"/>
  <c r="AP238" i="1" s="1"/>
  <c r="AR187" i="1"/>
  <c r="AQ187" i="1"/>
  <c r="AQ175" i="1" s="1"/>
  <c r="AP187" i="1"/>
  <c r="AP175" i="1" s="1"/>
  <c r="AR175" i="1"/>
  <c r="AR166" i="1"/>
  <c r="AQ166" i="1"/>
  <c r="AP166" i="1"/>
  <c r="AR160" i="1"/>
  <c r="AQ160" i="1"/>
  <c r="AQ141" i="1" s="1"/>
  <c r="AP160" i="1"/>
  <c r="AR157" i="1"/>
  <c r="AQ157" i="1"/>
  <c r="AP157" i="1"/>
  <c r="AR149" i="1"/>
  <c r="AQ149" i="1"/>
  <c r="AP149" i="1"/>
  <c r="AR146" i="1"/>
  <c r="AQ146" i="1"/>
  <c r="AP146" i="1"/>
  <c r="AR142" i="1"/>
  <c r="AQ142" i="1"/>
  <c r="AP142" i="1"/>
  <c r="AR141" i="1"/>
  <c r="AR136" i="1"/>
  <c r="AQ136" i="1"/>
  <c r="AP136" i="1"/>
  <c r="AP121" i="1" s="1"/>
  <c r="AR122" i="1"/>
  <c r="AQ122" i="1"/>
  <c r="AP122" i="1"/>
  <c r="AQ121" i="1"/>
  <c r="AR99" i="1"/>
  <c r="AQ99" i="1"/>
  <c r="AP99" i="1"/>
  <c r="AR88" i="1"/>
  <c r="AR87" i="1" s="1"/>
  <c r="AQ88" i="1"/>
  <c r="AP88" i="1"/>
  <c r="AP87" i="1" s="1"/>
  <c r="AQ87" i="1"/>
  <c r="AR82" i="1"/>
  <c r="AQ82" i="1"/>
  <c r="AP82" i="1"/>
  <c r="AR78" i="1"/>
  <c r="AQ78" i="1"/>
  <c r="AP78" i="1"/>
  <c r="AR72" i="1"/>
  <c r="AQ72" i="1"/>
  <c r="AP72" i="1"/>
  <c r="AR68" i="1"/>
  <c r="AQ68" i="1"/>
  <c r="AP68" i="1"/>
  <c r="AR62" i="1"/>
  <c r="AQ62" i="1"/>
  <c r="AP62" i="1"/>
  <c r="AR51" i="1"/>
  <c r="AQ51" i="1"/>
  <c r="AP51" i="1"/>
  <c r="AR46" i="1"/>
  <c r="AQ46" i="1"/>
  <c r="AP46" i="1"/>
  <c r="AR43" i="1"/>
  <c r="AQ43" i="1"/>
  <c r="AP43" i="1"/>
  <c r="AR39" i="1"/>
  <c r="AQ39" i="1"/>
  <c r="AP39" i="1"/>
  <c r="AR34" i="1"/>
  <c r="AR33" i="1" s="1"/>
  <c r="AQ34" i="1"/>
  <c r="AP34" i="1"/>
  <c r="AP33" i="1" s="1"/>
  <c r="AR30" i="1"/>
  <c r="AQ30" i="1"/>
  <c r="AP30" i="1"/>
  <c r="AR25" i="1"/>
  <c r="AQ25" i="1"/>
  <c r="AP25" i="1"/>
  <c r="AR18" i="1"/>
  <c r="AR108" i="1" s="1"/>
  <c r="AQ18" i="1"/>
  <c r="AP18" i="1"/>
  <c r="AP108" i="1" s="1"/>
  <c r="AR6" i="1"/>
  <c r="AQ6" i="1"/>
  <c r="AQ5" i="1" s="1"/>
  <c r="AP6" i="1"/>
  <c r="AR5" i="1"/>
  <c r="AP5" i="1"/>
  <c r="AP119" i="1"/>
  <c r="AQ119" i="1"/>
  <c r="AR119" i="1"/>
  <c r="AP120" i="1"/>
  <c r="AQ120" i="1"/>
  <c r="AR120" i="1"/>
  <c r="Y229" i="1"/>
  <c r="Y218" i="1"/>
  <c r="Y214" i="1"/>
  <c r="Y203" i="1"/>
  <c r="Y198" i="1"/>
  <c r="Y190" i="1"/>
  <c r="Y187" i="1"/>
  <c r="Y175" i="1" s="1"/>
  <c r="Y166" i="1"/>
  <c r="Y160" i="1"/>
  <c r="Y157" i="1"/>
  <c r="Y149" i="1"/>
  <c r="Y146" i="1"/>
  <c r="Y142" i="1"/>
  <c r="Y136" i="1"/>
  <c r="Y122" i="1"/>
  <c r="Y119" i="1"/>
  <c r="Y120" i="1"/>
  <c r="Y99" i="1"/>
  <c r="Y88" i="1"/>
  <c r="Y87" i="1" s="1"/>
  <c r="Y82" i="1"/>
  <c r="Y78" i="1"/>
  <c r="Y72" i="1"/>
  <c r="Y68" i="1"/>
  <c r="Y62" i="1"/>
  <c r="Y51" i="1"/>
  <c r="Y46" i="1"/>
  <c r="Y43" i="1"/>
  <c r="Y39" i="1"/>
  <c r="Y34" i="1"/>
  <c r="Y33" i="1" s="1"/>
  <c r="Y30" i="1"/>
  <c r="Y25" i="1"/>
  <c r="Y18" i="1"/>
  <c r="Y108" i="1" s="1"/>
  <c r="Y6" i="1"/>
  <c r="Y5" i="1" s="1"/>
  <c r="T229" i="1"/>
  <c r="S229" i="1"/>
  <c r="T218" i="1"/>
  <c r="S218" i="1"/>
  <c r="T214" i="1"/>
  <c r="S214" i="1"/>
  <c r="T213" i="1"/>
  <c r="T212" i="1" s="1"/>
  <c r="T240" i="1" s="1"/>
  <c r="S213" i="1"/>
  <c r="S212" i="1" s="1"/>
  <c r="S240" i="1" s="1"/>
  <c r="T203" i="1"/>
  <c r="S203" i="1"/>
  <c r="T198" i="1"/>
  <c r="S198" i="1"/>
  <c r="T190" i="1"/>
  <c r="S190" i="1"/>
  <c r="T187" i="1"/>
  <c r="T175" i="1" s="1"/>
  <c r="S187" i="1"/>
  <c r="S175" i="1" s="1"/>
  <c r="T166" i="1"/>
  <c r="S166" i="1"/>
  <c r="T160" i="1"/>
  <c r="S160" i="1"/>
  <c r="T157" i="1"/>
  <c r="S157" i="1"/>
  <c r="T149" i="1"/>
  <c r="S149" i="1"/>
  <c r="T146" i="1"/>
  <c r="S146" i="1"/>
  <c r="T142" i="1"/>
  <c r="S142" i="1"/>
  <c r="T136" i="1"/>
  <c r="S136" i="1"/>
  <c r="T122" i="1"/>
  <c r="T121" i="1" s="1"/>
  <c r="S122" i="1"/>
  <c r="S121" i="1"/>
  <c r="T99" i="1"/>
  <c r="S99" i="1"/>
  <c r="T88" i="1"/>
  <c r="T87" i="1" s="1"/>
  <c r="S88" i="1"/>
  <c r="S87" i="1" s="1"/>
  <c r="S77" i="1" s="1"/>
  <c r="S76" i="1" s="1"/>
  <c r="S110" i="1" s="1"/>
  <c r="T82" i="1"/>
  <c r="S82" i="1"/>
  <c r="T78" i="1"/>
  <c r="S78" i="1"/>
  <c r="T72" i="1"/>
  <c r="S72" i="1"/>
  <c r="T68" i="1"/>
  <c r="S68" i="1"/>
  <c r="T62" i="1"/>
  <c r="S62" i="1"/>
  <c r="T51" i="1"/>
  <c r="S51" i="1"/>
  <c r="T46" i="1"/>
  <c r="S46" i="1"/>
  <c r="T43" i="1"/>
  <c r="S43" i="1"/>
  <c r="T39" i="1"/>
  <c r="S39" i="1"/>
  <c r="T34" i="1"/>
  <c r="S34" i="1"/>
  <c r="T30" i="1"/>
  <c r="S30" i="1"/>
  <c r="T25" i="1"/>
  <c r="S25" i="1"/>
  <c r="T18" i="1"/>
  <c r="T108" i="1" s="1"/>
  <c r="S18" i="1"/>
  <c r="S108" i="1" s="1"/>
  <c r="T6" i="1"/>
  <c r="T5" i="1" s="1"/>
  <c r="S6" i="1"/>
  <c r="S5" i="1" s="1"/>
  <c r="S119" i="1"/>
  <c r="T119" i="1"/>
  <c r="S120" i="1"/>
  <c r="T120" i="1"/>
  <c r="B46" i="33"/>
  <c r="T77" i="1" l="1"/>
  <c r="T76" i="1" s="1"/>
  <c r="T110" i="1" s="1"/>
  <c r="AQ108" i="1"/>
  <c r="AQ238" i="1"/>
  <c r="S141" i="1"/>
  <c r="S242" i="1" s="1"/>
  <c r="S238" i="1"/>
  <c r="AR238" i="1"/>
  <c r="AP212" i="1"/>
  <c r="AP240" i="1" s="1"/>
  <c r="AQ236" i="1"/>
  <c r="T141" i="1"/>
  <c r="T238" i="1"/>
  <c r="AQ33" i="1"/>
  <c r="AQ24" i="1" s="1"/>
  <c r="AQ112" i="1" s="1"/>
  <c r="AQ77" i="1"/>
  <c r="AQ76" i="1" s="1"/>
  <c r="AQ110" i="1" s="1"/>
  <c r="AR121" i="1"/>
  <c r="AR242" i="1"/>
  <c r="AR24" i="1"/>
  <c r="AR112" i="1" s="1"/>
  <c r="AR77" i="1"/>
  <c r="AR76" i="1" s="1"/>
  <c r="AR110" i="1" s="1"/>
  <c r="Y141" i="1"/>
  <c r="Y242" i="1" s="1"/>
  <c r="Y238" i="1"/>
  <c r="T242" i="1"/>
  <c r="AP24" i="1"/>
  <c r="AP77" i="1"/>
  <c r="AP76" i="1" s="1"/>
  <c r="AP110" i="1" s="1"/>
  <c r="S33" i="1"/>
  <c r="S24" i="1" s="1"/>
  <c r="Y121" i="1"/>
  <c r="AP141" i="1"/>
  <c r="AO244" i="31"/>
  <c r="AP242" i="1"/>
  <c r="AP246" i="1" s="1"/>
  <c r="Y213" i="1"/>
  <c r="Y212" i="1" s="1"/>
  <c r="Y240" i="1" s="1"/>
  <c r="Y24" i="1"/>
  <c r="Y106" i="1" s="1"/>
  <c r="AP112" i="1"/>
  <c r="AP116" i="1" s="1"/>
  <c r="AP242" i="29"/>
  <c r="AP246" i="29" s="1"/>
  <c r="AR242" i="29"/>
  <c r="AR246" i="29" s="1"/>
  <c r="AQ236" i="29"/>
  <c r="T33" i="1"/>
  <c r="T24" i="1" s="1"/>
  <c r="T112" i="1" s="1"/>
  <c r="AP236" i="29"/>
  <c r="AR236" i="29"/>
  <c r="AQ242" i="29"/>
  <c r="AP116" i="29"/>
  <c r="AP114" i="29"/>
  <c r="AR116" i="29"/>
  <c r="AR114" i="29"/>
  <c r="AP106" i="29"/>
  <c r="AR106" i="29"/>
  <c r="AQ112" i="29"/>
  <c r="Y242" i="29"/>
  <c r="Y236" i="29"/>
  <c r="Y112" i="29"/>
  <c r="Y106" i="29"/>
  <c r="S246" i="29"/>
  <c r="S244" i="29"/>
  <c r="T246" i="29"/>
  <c r="T244" i="29"/>
  <c r="S236" i="29"/>
  <c r="T236" i="29"/>
  <c r="S116" i="29"/>
  <c r="S114" i="29"/>
  <c r="T116" i="29"/>
  <c r="T114" i="29"/>
  <c r="S106" i="29"/>
  <c r="T106" i="29"/>
  <c r="AR246" i="1"/>
  <c r="AR244" i="1"/>
  <c r="AP236" i="1"/>
  <c r="AR236" i="1"/>
  <c r="AQ242" i="1"/>
  <c r="AP114" i="1"/>
  <c r="AP106" i="1"/>
  <c r="AR106" i="1"/>
  <c r="Y236" i="1"/>
  <c r="Y77" i="1"/>
  <c r="Y76" i="1" s="1"/>
  <c r="Y110" i="1" s="1"/>
  <c r="T246" i="1"/>
  <c r="T244" i="1"/>
  <c r="T236" i="1"/>
  <c r="T106" i="1"/>
  <c r="D6" i="29"/>
  <c r="D5" i="29" s="1"/>
  <c r="E6" i="29"/>
  <c r="E5" i="29" s="1"/>
  <c r="F6" i="29"/>
  <c r="F5" i="29" s="1"/>
  <c r="D18" i="29"/>
  <c r="E18" i="29"/>
  <c r="F18" i="29"/>
  <c r="D25" i="29"/>
  <c r="E25" i="29"/>
  <c r="F25" i="29"/>
  <c r="D30" i="29"/>
  <c r="E30" i="29"/>
  <c r="F30" i="29"/>
  <c r="D34" i="29"/>
  <c r="E34" i="29"/>
  <c r="F34" i="29"/>
  <c r="D39" i="29"/>
  <c r="E39" i="29"/>
  <c r="F39" i="29"/>
  <c r="D43" i="29"/>
  <c r="E43" i="29"/>
  <c r="F43" i="29"/>
  <c r="D46" i="29"/>
  <c r="E46" i="29"/>
  <c r="F46" i="29"/>
  <c r="D51" i="29"/>
  <c r="E51" i="29"/>
  <c r="F51" i="29"/>
  <c r="D62" i="29"/>
  <c r="E62" i="29"/>
  <c r="F62" i="29"/>
  <c r="D68" i="29"/>
  <c r="E68" i="29"/>
  <c r="F68" i="29"/>
  <c r="D72" i="29"/>
  <c r="E72" i="29"/>
  <c r="E108" i="29" s="1"/>
  <c r="F72" i="29"/>
  <c r="D78" i="29"/>
  <c r="E78" i="29"/>
  <c r="F78" i="29"/>
  <c r="D82" i="29"/>
  <c r="E82" i="29"/>
  <c r="F82" i="29"/>
  <c r="D88" i="29"/>
  <c r="D87" i="29" s="1"/>
  <c r="E88" i="29"/>
  <c r="E87" i="29" s="1"/>
  <c r="F88" i="29"/>
  <c r="F87" i="29" s="1"/>
  <c r="D99" i="29"/>
  <c r="E99" i="29"/>
  <c r="F99" i="29"/>
  <c r="S112" i="1" l="1"/>
  <c r="S106" i="1"/>
  <c r="S244" i="1"/>
  <c r="S246" i="1"/>
  <c r="AR116" i="1"/>
  <c r="AR114" i="1"/>
  <c r="AQ106" i="1"/>
  <c r="S236" i="1"/>
  <c r="AR244" i="29"/>
  <c r="AP244" i="1"/>
  <c r="S114" i="1"/>
  <c r="S116" i="1"/>
  <c r="AP244" i="29"/>
  <c r="E240" i="29"/>
  <c r="T116" i="1"/>
  <c r="T114" i="1"/>
  <c r="AQ244" i="29"/>
  <c r="AQ246" i="29"/>
  <c r="AQ114" i="29"/>
  <c r="AQ116" i="29"/>
  <c r="F238" i="29"/>
  <c r="Y246" i="29"/>
  <c r="Y244" i="29"/>
  <c r="Y116" i="29"/>
  <c r="Y114" i="29"/>
  <c r="F108" i="29"/>
  <c r="D108" i="29"/>
  <c r="F240" i="29"/>
  <c r="D238" i="29"/>
  <c r="E33" i="29"/>
  <c r="D240" i="29"/>
  <c r="E238" i="29"/>
  <c r="F33" i="29"/>
  <c r="D33" i="29"/>
  <c r="D24" i="29" s="1"/>
  <c r="D106" i="29" s="1"/>
  <c r="AQ244" i="1"/>
  <c r="AQ246" i="1"/>
  <c r="AQ114" i="1"/>
  <c r="AQ116" i="1"/>
  <c r="Y246" i="1"/>
  <c r="Y244" i="1"/>
  <c r="Y112" i="1"/>
  <c r="Y116" i="1" s="1"/>
  <c r="D242" i="29"/>
  <c r="F236" i="29"/>
  <c r="F242" i="29"/>
  <c r="E77" i="29"/>
  <c r="E76" i="29" s="1"/>
  <c r="E110" i="29" s="1"/>
  <c r="E24" i="29"/>
  <c r="E106" i="29" s="1"/>
  <c r="F77" i="29"/>
  <c r="F76" i="29" s="1"/>
  <c r="F110" i="29" s="1"/>
  <c r="D77" i="29"/>
  <c r="D76" i="29" s="1"/>
  <c r="D110" i="29" s="1"/>
  <c r="F24" i="29"/>
  <c r="F106" i="29" s="1"/>
  <c r="Y114" i="1" l="1"/>
  <c r="E236" i="29"/>
  <c r="D236" i="29"/>
  <c r="E242" i="29"/>
  <c r="E246" i="29" s="1"/>
  <c r="F244" i="29"/>
  <c r="F246" i="29"/>
  <c r="D244" i="29"/>
  <c r="D246" i="29"/>
  <c r="F112" i="29"/>
  <c r="F114" i="29" s="1"/>
  <c r="E112" i="29"/>
  <c r="E114" i="29" s="1"/>
  <c r="D112" i="29"/>
  <c r="D114" i="29" s="1"/>
  <c r="D116" i="29" l="1"/>
  <c r="E244" i="29"/>
  <c r="F116" i="29"/>
  <c r="E116" i="29"/>
  <c r="E44" i="39"/>
  <c r="E44" i="41" s="1"/>
  <c r="D44" i="39"/>
  <c r="D44" i="41" s="1"/>
  <c r="C44" i="39"/>
  <c r="C44" i="41" s="1"/>
  <c r="E34" i="39"/>
  <c r="E34" i="41" s="1"/>
  <c r="D34" i="39"/>
  <c r="D34" i="41" s="1"/>
  <c r="C34" i="39"/>
  <c r="C34" i="41" s="1"/>
  <c r="E23" i="39"/>
  <c r="E23" i="41" s="1"/>
  <c r="D23" i="39"/>
  <c r="D23" i="41" s="1"/>
  <c r="C23" i="39"/>
  <c r="C23" i="41" s="1"/>
  <c r="E19" i="39"/>
  <c r="E19" i="41" s="1"/>
  <c r="D19" i="39"/>
  <c r="D19" i="41" s="1"/>
  <c r="C19" i="39"/>
  <c r="C19" i="41" s="1"/>
  <c r="E14" i="39"/>
  <c r="E14" i="41" s="1"/>
  <c r="D14" i="39"/>
  <c r="D14" i="41" s="1"/>
  <c r="C14" i="39"/>
  <c r="C14" i="41" s="1"/>
  <c r="E9" i="39"/>
  <c r="E9" i="41" s="1"/>
  <c r="D9" i="39"/>
  <c r="D9" i="41" s="1"/>
  <c r="C9" i="39"/>
  <c r="C9" i="41" s="1"/>
  <c r="E6" i="39"/>
  <c r="E6" i="41" s="1"/>
  <c r="D6" i="39"/>
  <c r="C6" i="39"/>
  <c r="C6" i="41" s="1"/>
  <c r="D26" i="39" l="1"/>
  <c r="D26" i="41" s="1"/>
  <c r="D6" i="41"/>
  <c r="D45" i="39"/>
  <c r="E45" i="39"/>
  <c r="E45" i="41" s="1"/>
  <c r="E26" i="39"/>
  <c r="E26" i="41" s="1"/>
  <c r="C45" i="39"/>
  <c r="C45" i="41" s="1"/>
  <c r="C26" i="39"/>
  <c r="C26" i="41" s="1"/>
  <c r="G11" i="10"/>
  <c r="F5" i="10"/>
  <c r="F11" i="10"/>
  <c r="H5" i="10"/>
  <c r="H11" i="10"/>
  <c r="L7" i="10"/>
  <c r="L8" i="10"/>
  <c r="L9" i="10"/>
  <c r="L10" i="10"/>
  <c r="L6" i="10"/>
  <c r="Y6" i="31"/>
  <c r="Y5" i="31" s="1"/>
  <c r="Y18" i="31"/>
  <c r="Y108" i="31" s="1"/>
  <c r="Y25" i="31"/>
  <c r="Y30" i="31"/>
  <c r="Y34" i="31"/>
  <c r="Y39" i="31"/>
  <c r="Y43" i="31"/>
  <c r="Y46" i="31"/>
  <c r="Y51" i="31"/>
  <c r="Y62" i="31"/>
  <c r="Y68" i="31"/>
  <c r="Y72" i="31"/>
  <c r="Y78" i="31"/>
  <c r="Y82" i="31"/>
  <c r="Y88" i="31"/>
  <c r="Y87" i="31" s="1"/>
  <c r="Y99" i="31"/>
  <c r="S34" i="31"/>
  <c r="T34" i="31"/>
  <c r="AT122" i="31"/>
  <c r="AT136" i="31"/>
  <c r="AT142" i="31"/>
  <c r="AT146" i="31"/>
  <c r="AT149" i="31"/>
  <c r="AT157" i="31"/>
  <c r="AT160" i="31"/>
  <c r="AT166" i="31"/>
  <c r="AT187" i="31"/>
  <c r="AT175" i="31" s="1"/>
  <c r="AT190" i="31"/>
  <c r="AT198" i="31"/>
  <c r="AT203" i="31"/>
  <c r="AT214" i="31"/>
  <c r="AT218" i="31"/>
  <c r="AT213" i="31" s="1"/>
  <c r="AT229" i="31"/>
  <c r="AT238" i="31"/>
  <c r="AT119" i="31"/>
  <c r="AT120" i="31"/>
  <c r="AT6" i="31"/>
  <c r="AT5" i="31" s="1"/>
  <c r="AT18" i="31"/>
  <c r="AT25" i="31"/>
  <c r="AT30" i="31"/>
  <c r="AT34" i="31"/>
  <c r="AT39" i="31"/>
  <c r="AT43" i="31"/>
  <c r="AT46" i="31"/>
  <c r="AT51" i="31"/>
  <c r="AT62" i="31"/>
  <c r="AT68" i="31"/>
  <c r="AT72" i="31"/>
  <c r="AT78" i="31"/>
  <c r="AT82" i="31"/>
  <c r="AT88" i="31"/>
  <c r="AT87" i="31" s="1"/>
  <c r="AT99" i="31"/>
  <c r="AS122" i="31"/>
  <c r="AS136" i="31"/>
  <c r="AS142" i="31"/>
  <c r="AS146" i="31"/>
  <c r="AS149" i="31"/>
  <c r="AS157" i="31"/>
  <c r="AS160" i="31"/>
  <c r="AS166" i="31"/>
  <c r="AS187" i="31"/>
  <c r="AS175" i="31" s="1"/>
  <c r="AS190" i="31"/>
  <c r="AS198" i="31"/>
  <c r="AS203" i="31"/>
  <c r="AS214" i="31"/>
  <c r="AS218" i="31"/>
  <c r="AS213" i="31" s="1"/>
  <c r="AS229" i="31"/>
  <c r="AS119" i="31"/>
  <c r="AS120" i="31"/>
  <c r="AS5" i="31"/>
  <c r="AS6" i="31"/>
  <c r="AS18" i="31"/>
  <c r="AS25" i="31"/>
  <c r="AS30" i="31"/>
  <c r="AS34" i="31"/>
  <c r="AS39" i="31"/>
  <c r="AS43" i="31"/>
  <c r="AS46" i="31"/>
  <c r="AS51" i="31"/>
  <c r="AS62" i="31"/>
  <c r="AS68" i="31"/>
  <c r="AS72" i="31"/>
  <c r="AS78" i="31"/>
  <c r="AS82" i="31"/>
  <c r="AS88" i="31"/>
  <c r="AS87" i="31" s="1"/>
  <c r="AS99" i="31"/>
  <c r="AQ122" i="31"/>
  <c r="AQ136" i="31"/>
  <c r="AQ142" i="31"/>
  <c r="AQ146" i="31"/>
  <c r="AQ149" i="31"/>
  <c r="AQ157" i="31"/>
  <c r="AQ160" i="31"/>
  <c r="AQ166" i="31"/>
  <c r="AQ187" i="31"/>
  <c r="AQ175" i="31" s="1"/>
  <c r="AQ190" i="31"/>
  <c r="AQ198" i="31"/>
  <c r="AQ203" i="31"/>
  <c r="AQ214" i="31"/>
  <c r="AQ218" i="31"/>
  <c r="AQ213" i="31" s="1"/>
  <c r="AQ229" i="31"/>
  <c r="AQ119" i="31"/>
  <c r="AQ120" i="31"/>
  <c r="AQ6" i="31"/>
  <c r="AQ5" i="31" s="1"/>
  <c r="AQ18" i="31"/>
  <c r="AQ25" i="31"/>
  <c r="AQ30" i="31"/>
  <c r="AQ34" i="31"/>
  <c r="AQ39" i="31"/>
  <c r="AQ43" i="31"/>
  <c r="AQ46" i="31"/>
  <c r="AQ51" i="31"/>
  <c r="AQ62" i="31"/>
  <c r="AQ68" i="31"/>
  <c r="AQ72" i="31"/>
  <c r="AQ78" i="31"/>
  <c r="AQ82" i="31"/>
  <c r="AQ88" i="31"/>
  <c r="AQ87" i="31" s="1"/>
  <c r="AQ99" i="31"/>
  <c r="U187" i="31"/>
  <c r="S6" i="31"/>
  <c r="S5" i="31" s="1"/>
  <c r="T6" i="31"/>
  <c r="T5" i="31" s="1"/>
  <c r="S18" i="31"/>
  <c r="T18" i="31"/>
  <c r="S25" i="31"/>
  <c r="T25" i="31"/>
  <c r="S30" i="31"/>
  <c r="T30" i="31"/>
  <c r="S39" i="31"/>
  <c r="T39" i="31"/>
  <c r="S43" i="31"/>
  <c r="T43" i="31"/>
  <c r="S46" i="31"/>
  <c r="T46" i="31"/>
  <c r="S51" i="31"/>
  <c r="T51" i="31"/>
  <c r="S62" i="31"/>
  <c r="T62" i="31"/>
  <c r="S68" i="31"/>
  <c r="T68" i="31"/>
  <c r="S72" i="31"/>
  <c r="T72" i="31"/>
  <c r="S78" i="31"/>
  <c r="T78" i="31"/>
  <c r="S82" i="31"/>
  <c r="T82" i="31"/>
  <c r="S88" i="31"/>
  <c r="S87" i="31" s="1"/>
  <c r="T88" i="31"/>
  <c r="T87" i="31" s="1"/>
  <c r="S99" i="31"/>
  <c r="T99" i="31"/>
  <c r="S119" i="31"/>
  <c r="T119" i="31"/>
  <c r="S120" i="31"/>
  <c r="T120" i="31"/>
  <c r="Q124" i="31"/>
  <c r="Q125" i="31"/>
  <c r="Q126" i="31"/>
  <c r="Q127" i="31"/>
  <c r="Q128" i="31"/>
  <c r="Q129" i="31"/>
  <c r="Q130" i="31"/>
  <c r="Q131" i="31"/>
  <c r="Q132" i="31"/>
  <c r="Q133" i="31"/>
  <c r="Q134" i="31"/>
  <c r="Q135" i="31"/>
  <c r="Q137" i="31"/>
  <c r="Q138" i="31"/>
  <c r="Q140" i="31"/>
  <c r="Q143" i="31"/>
  <c r="Q144" i="31"/>
  <c r="Q145" i="31"/>
  <c r="Q147" i="31"/>
  <c r="Q148" i="31"/>
  <c r="Q150" i="31"/>
  <c r="Q151" i="31"/>
  <c r="Q152" i="31"/>
  <c r="Q153" i="31"/>
  <c r="Q154" i="31"/>
  <c r="Q155" i="31"/>
  <c r="Q156" i="31"/>
  <c r="Q158" i="31"/>
  <c r="Q159" i="31"/>
  <c r="Q161" i="31"/>
  <c r="Q162" i="31"/>
  <c r="Q163" i="31"/>
  <c r="Q164" i="31"/>
  <c r="Q165" i="31"/>
  <c r="Q167" i="31"/>
  <c r="Q168" i="31"/>
  <c r="Q169" i="31"/>
  <c r="Q170" i="31"/>
  <c r="Q171" i="31"/>
  <c r="Q172" i="31"/>
  <c r="Q173" i="31"/>
  <c r="Q174" i="31"/>
  <c r="Q176" i="31"/>
  <c r="Q177" i="31"/>
  <c r="Q178" i="31"/>
  <c r="Q179" i="31"/>
  <c r="Q180" i="31"/>
  <c r="Q181" i="31"/>
  <c r="Q182" i="31"/>
  <c r="Q183" i="31"/>
  <c r="Q184" i="31"/>
  <c r="Q185" i="31"/>
  <c r="Q186" i="31"/>
  <c r="Q188" i="31"/>
  <c r="Q189" i="31"/>
  <c r="Q191" i="31"/>
  <c r="Q192" i="31"/>
  <c r="Q193" i="31"/>
  <c r="Q194" i="31"/>
  <c r="Q195" i="31"/>
  <c r="Q196" i="31"/>
  <c r="Q197" i="31"/>
  <c r="Q199" i="31"/>
  <c r="Q200" i="31"/>
  <c r="Q201" i="31"/>
  <c r="Q202" i="31"/>
  <c r="Q204" i="31"/>
  <c r="Q205" i="31"/>
  <c r="Q206" i="31"/>
  <c r="Q207" i="31"/>
  <c r="Q208" i="31"/>
  <c r="Q209" i="31"/>
  <c r="Q210" i="31"/>
  <c r="Q211" i="31"/>
  <c r="Q215" i="31"/>
  <c r="Q216" i="31"/>
  <c r="Q217" i="31"/>
  <c r="Q219" i="31"/>
  <c r="Q220" i="31"/>
  <c r="Q221" i="31"/>
  <c r="Q222" i="31"/>
  <c r="Q223" i="31"/>
  <c r="Q224" i="31"/>
  <c r="Q225" i="31"/>
  <c r="Q226" i="31"/>
  <c r="Q227" i="31"/>
  <c r="Q228" i="31"/>
  <c r="Q230" i="31"/>
  <c r="Q231" i="31"/>
  <c r="Q232" i="31"/>
  <c r="Q233" i="31"/>
  <c r="Q234" i="31"/>
  <c r="Q123" i="31"/>
  <c r="P122" i="31"/>
  <c r="P136" i="31"/>
  <c r="P142" i="31"/>
  <c r="P146" i="31"/>
  <c r="P149" i="31"/>
  <c r="P157" i="31"/>
  <c r="P160" i="31"/>
  <c r="P141" i="31" s="1"/>
  <c r="P166" i="31"/>
  <c r="P175" i="31"/>
  <c r="P190" i="31"/>
  <c r="P198" i="31"/>
  <c r="P203" i="31"/>
  <c r="P214" i="31"/>
  <c r="P218" i="31"/>
  <c r="P229" i="31"/>
  <c r="Q8" i="31"/>
  <c r="Q9" i="31"/>
  <c r="Q10" i="31"/>
  <c r="Q11" i="31"/>
  <c r="Q12" i="31"/>
  <c r="Q13" i="31"/>
  <c r="Q14" i="31"/>
  <c r="Q15" i="31"/>
  <c r="Q16" i="31"/>
  <c r="Q17" i="31"/>
  <c r="Q19" i="31"/>
  <c r="Q20" i="31"/>
  <c r="Q21" i="31"/>
  <c r="Q22" i="31"/>
  <c r="Q23" i="31"/>
  <c r="Q26" i="31"/>
  <c r="Q27" i="31"/>
  <c r="Q28" i="31"/>
  <c r="Q29" i="31"/>
  <c r="Q31" i="31"/>
  <c r="Q32" i="31"/>
  <c r="Q35" i="31"/>
  <c r="Q36" i="31"/>
  <c r="Q37" i="31"/>
  <c r="Q38" i="31"/>
  <c r="Q40" i="31"/>
  <c r="Q41" i="31"/>
  <c r="Q42" i="31"/>
  <c r="Q44" i="31"/>
  <c r="Q45" i="31"/>
  <c r="Q47" i="31"/>
  <c r="Q48" i="31"/>
  <c r="Q49" i="31"/>
  <c r="Q50" i="31"/>
  <c r="Q52" i="31"/>
  <c r="Q53" i="31"/>
  <c r="Q54" i="31"/>
  <c r="Q55" i="31"/>
  <c r="Q56" i="31"/>
  <c r="Q57" i="31"/>
  <c r="Q58" i="31"/>
  <c r="Q59" i="31"/>
  <c r="Q60" i="31"/>
  <c r="Q61" i="31"/>
  <c r="Q63" i="31"/>
  <c r="Q64" i="31"/>
  <c r="Q65" i="31"/>
  <c r="Q66" i="31"/>
  <c r="Q67" i="31"/>
  <c r="Q69" i="31"/>
  <c r="Q70" i="31"/>
  <c r="Q71" i="31"/>
  <c r="Q73" i="31"/>
  <c r="Q74" i="31"/>
  <c r="Q75" i="31"/>
  <c r="Q79" i="31"/>
  <c r="Q80" i="31"/>
  <c r="Q81" i="31"/>
  <c r="Q83" i="31"/>
  <c r="Q84" i="31"/>
  <c r="Q85" i="31"/>
  <c r="Q86" i="31"/>
  <c r="Q89" i="31"/>
  <c r="Q90" i="31"/>
  <c r="Q91" i="31"/>
  <c r="Q92" i="31"/>
  <c r="Q93" i="31"/>
  <c r="Q94" i="31"/>
  <c r="Q95" i="31"/>
  <c r="Q96" i="31"/>
  <c r="Q97" i="31"/>
  <c r="Q98" i="31"/>
  <c r="Q100" i="31"/>
  <c r="Q101" i="31"/>
  <c r="Q102" i="31"/>
  <c r="Q103" i="31"/>
  <c r="Q104" i="31"/>
  <c r="Q7" i="31"/>
  <c r="P6" i="31"/>
  <c r="P5" i="31" s="1"/>
  <c r="P18" i="31"/>
  <c r="P25" i="31"/>
  <c r="P30" i="31"/>
  <c r="P34" i="31"/>
  <c r="P39" i="31"/>
  <c r="P43" i="31"/>
  <c r="P46" i="31"/>
  <c r="P51" i="31"/>
  <c r="P62" i="31"/>
  <c r="P68" i="31"/>
  <c r="P72" i="31"/>
  <c r="P78" i="31"/>
  <c r="P82" i="31"/>
  <c r="P88" i="31"/>
  <c r="P87" i="31" s="1"/>
  <c r="P99" i="31"/>
  <c r="P238" i="29"/>
  <c r="Q8" i="29"/>
  <c r="Q9" i="29"/>
  <c r="Q10" i="29"/>
  <c r="Q11" i="29"/>
  <c r="Q12" i="29"/>
  <c r="Q13" i="29"/>
  <c r="Q14" i="29"/>
  <c r="Q15" i="29"/>
  <c r="Q16" i="29"/>
  <c r="Q17" i="29"/>
  <c r="Q19" i="29"/>
  <c r="Q20" i="29"/>
  <c r="Q21" i="29"/>
  <c r="Q22" i="29"/>
  <c r="Q23" i="29"/>
  <c r="Q26" i="29"/>
  <c r="Q27" i="29"/>
  <c r="Q28" i="29"/>
  <c r="Q29" i="29"/>
  <c r="Q31" i="29"/>
  <c r="Q32" i="29"/>
  <c r="Q35" i="29"/>
  <c r="Q36" i="29"/>
  <c r="Q37" i="29"/>
  <c r="Q38" i="29"/>
  <c r="Q40" i="29"/>
  <c r="Q41" i="29"/>
  <c r="Q42" i="29"/>
  <c r="Q44" i="29"/>
  <c r="Q45" i="29"/>
  <c r="Q47" i="29"/>
  <c r="Q48" i="29"/>
  <c r="Q49" i="29"/>
  <c r="Q50" i="29"/>
  <c r="Q52" i="29"/>
  <c r="Q53" i="29"/>
  <c r="Q54" i="29"/>
  <c r="Q55" i="29"/>
  <c r="Q56" i="29"/>
  <c r="Q57" i="29"/>
  <c r="Q58" i="29"/>
  <c r="Q59" i="29"/>
  <c r="Q60" i="29"/>
  <c r="Q61" i="29"/>
  <c r="Q63" i="29"/>
  <c r="Q64" i="29"/>
  <c r="Q65" i="29"/>
  <c r="Q66" i="29"/>
  <c r="Q67" i="29"/>
  <c r="Q69" i="29"/>
  <c r="Q70" i="29"/>
  <c r="Q71" i="29"/>
  <c r="Q73" i="29"/>
  <c r="Q74" i="29"/>
  <c r="Q75" i="29"/>
  <c r="Q79" i="29"/>
  <c r="Q80" i="29"/>
  <c r="Q81" i="29"/>
  <c r="Q83" i="29"/>
  <c r="Q84" i="29"/>
  <c r="Q85" i="29"/>
  <c r="Q86" i="29"/>
  <c r="Q89" i="29"/>
  <c r="Q90" i="29"/>
  <c r="Q91" i="29"/>
  <c r="Q92" i="29"/>
  <c r="Q93" i="29"/>
  <c r="Q94" i="29"/>
  <c r="Q95" i="29"/>
  <c r="Q96" i="29"/>
  <c r="Q97" i="29"/>
  <c r="Q98" i="29"/>
  <c r="Q100" i="29"/>
  <c r="Q101" i="29"/>
  <c r="Q102" i="29"/>
  <c r="Q103" i="29"/>
  <c r="Q104" i="29"/>
  <c r="Q7" i="29"/>
  <c r="P18" i="29"/>
  <c r="P25" i="29"/>
  <c r="P30" i="29"/>
  <c r="P34" i="29"/>
  <c r="P39" i="29"/>
  <c r="P43" i="29"/>
  <c r="P46" i="29"/>
  <c r="P51" i="29"/>
  <c r="P62" i="29"/>
  <c r="P68" i="29"/>
  <c r="P72" i="29"/>
  <c r="P78" i="29"/>
  <c r="P82" i="29"/>
  <c r="P88" i="29"/>
  <c r="P87" i="29" s="1"/>
  <c r="P99" i="29"/>
  <c r="P119" i="31"/>
  <c r="P120" i="31"/>
  <c r="P119" i="29"/>
  <c r="P120" i="29"/>
  <c r="Q124" i="1"/>
  <c r="Q125" i="1"/>
  <c r="Q126" i="1"/>
  <c r="Q127" i="1"/>
  <c r="Q128" i="1"/>
  <c r="Q129" i="1"/>
  <c r="Q130" i="1"/>
  <c r="Q131" i="1"/>
  <c r="Q132" i="1"/>
  <c r="Q133" i="1"/>
  <c r="Q134" i="1"/>
  <c r="Q135" i="1"/>
  <c r="Q137" i="1"/>
  <c r="Q138" i="1"/>
  <c r="Q139" i="1"/>
  <c r="Q140" i="1"/>
  <c r="Q143" i="1"/>
  <c r="Q144" i="1"/>
  <c r="Q145" i="1"/>
  <c r="Q147" i="1"/>
  <c r="Q148" i="1"/>
  <c r="Q150" i="1"/>
  <c r="Q151" i="1"/>
  <c r="Q152" i="1"/>
  <c r="Q153" i="1"/>
  <c r="Q154" i="1"/>
  <c r="Q155" i="1"/>
  <c r="Q156" i="1"/>
  <c r="Q158" i="1"/>
  <c r="Q159" i="1"/>
  <c r="Q161" i="1"/>
  <c r="Q162" i="1"/>
  <c r="Q163" i="1"/>
  <c r="Q164" i="1"/>
  <c r="Q165" i="1"/>
  <c r="Q167" i="1"/>
  <c r="Q168" i="1"/>
  <c r="Q169" i="1"/>
  <c r="Q170" i="1"/>
  <c r="Q171" i="1"/>
  <c r="Q172" i="1"/>
  <c r="Q173" i="1"/>
  <c r="Q174" i="1"/>
  <c r="Q176" i="1"/>
  <c r="Q177" i="1"/>
  <c r="Q178" i="1"/>
  <c r="Q179" i="1"/>
  <c r="Q180" i="1"/>
  <c r="Q181" i="1"/>
  <c r="Q182" i="1"/>
  <c r="Q183" i="1"/>
  <c r="Q184" i="1"/>
  <c r="Q185" i="1"/>
  <c r="Q186" i="1"/>
  <c r="Q188" i="1"/>
  <c r="Q189" i="1"/>
  <c r="Q191" i="1"/>
  <c r="Q192" i="1"/>
  <c r="Q193" i="1"/>
  <c r="Q194" i="1"/>
  <c r="Q195" i="1"/>
  <c r="Q196" i="1"/>
  <c r="Q197" i="1"/>
  <c r="Q199" i="1"/>
  <c r="Q200" i="1"/>
  <c r="Q201" i="1"/>
  <c r="Q202" i="1"/>
  <c r="Q204" i="1"/>
  <c r="Q205" i="1"/>
  <c r="Q206" i="1"/>
  <c r="Q207" i="1"/>
  <c r="Q208" i="1"/>
  <c r="Q209" i="1"/>
  <c r="Q210" i="1"/>
  <c r="Q211" i="1"/>
  <c r="Q215" i="1"/>
  <c r="Q216" i="1"/>
  <c r="Q217" i="1"/>
  <c r="Q219" i="1"/>
  <c r="Q220" i="1"/>
  <c r="Q221" i="1"/>
  <c r="Q222" i="1"/>
  <c r="Q223" i="1"/>
  <c r="Q224" i="1"/>
  <c r="Q225" i="1"/>
  <c r="Q226" i="1"/>
  <c r="Q227" i="1"/>
  <c r="Q228" i="1"/>
  <c r="Q230" i="1"/>
  <c r="Q231" i="1"/>
  <c r="Q232" i="1"/>
  <c r="Q233" i="1"/>
  <c r="Q234" i="1"/>
  <c r="Q123" i="1"/>
  <c r="Q19" i="1"/>
  <c r="Q20" i="1"/>
  <c r="Q21" i="1"/>
  <c r="Q22" i="1"/>
  <c r="Q23" i="1"/>
  <c r="Q26" i="1"/>
  <c r="Q27" i="1"/>
  <c r="Q28" i="1"/>
  <c r="Q29" i="1"/>
  <c r="Q31" i="1"/>
  <c r="Q32" i="1"/>
  <c r="Q35" i="1"/>
  <c r="Q36" i="1"/>
  <c r="Q37" i="1"/>
  <c r="Q38" i="1"/>
  <c r="Q40" i="1"/>
  <c r="Q41" i="1"/>
  <c r="Q42" i="1"/>
  <c r="Q44" i="1"/>
  <c r="Q45" i="1"/>
  <c r="Q47" i="1"/>
  <c r="Q48" i="1"/>
  <c r="Q49" i="1"/>
  <c r="Q50" i="1"/>
  <c r="Q52" i="1"/>
  <c r="Q53" i="1"/>
  <c r="Q54" i="1"/>
  <c r="Q55" i="1"/>
  <c r="Q56" i="1"/>
  <c r="Q57" i="1"/>
  <c r="Q58" i="1"/>
  <c r="Q59" i="1"/>
  <c r="Q60" i="1"/>
  <c r="Q61" i="1"/>
  <c r="Q63" i="1"/>
  <c r="Q64" i="1"/>
  <c r="Q65" i="1"/>
  <c r="Q66" i="1"/>
  <c r="Q67" i="1"/>
  <c r="Q69" i="1"/>
  <c r="Q70" i="1"/>
  <c r="Q71" i="1"/>
  <c r="Q73" i="1"/>
  <c r="Q74" i="1"/>
  <c r="Q75" i="1"/>
  <c r="Q79" i="1"/>
  <c r="Q80" i="1"/>
  <c r="Q81" i="1"/>
  <c r="Q83" i="1"/>
  <c r="Q84" i="1"/>
  <c r="Q85" i="1"/>
  <c r="Q86" i="1"/>
  <c r="Q89" i="1"/>
  <c r="Q90" i="1"/>
  <c r="Q91" i="1"/>
  <c r="Q92" i="1"/>
  <c r="Q93" i="1"/>
  <c r="Q94" i="1"/>
  <c r="Q95" i="1"/>
  <c r="Q96" i="1"/>
  <c r="Q97" i="1"/>
  <c r="Q98" i="1"/>
  <c r="Q100" i="1"/>
  <c r="Q101" i="1"/>
  <c r="Q102" i="1"/>
  <c r="Q103" i="1"/>
  <c r="Q104" i="1"/>
  <c r="Q8" i="1"/>
  <c r="Q9" i="1"/>
  <c r="Q10" i="1"/>
  <c r="Q11" i="1"/>
  <c r="Q12" i="1"/>
  <c r="Q13" i="1"/>
  <c r="Q14" i="1"/>
  <c r="Q15" i="1"/>
  <c r="Q16" i="1"/>
  <c r="Q17" i="1"/>
  <c r="Q7" i="1"/>
  <c r="P122" i="1"/>
  <c r="P136" i="1"/>
  <c r="P142" i="1"/>
  <c r="P146" i="1"/>
  <c r="P149" i="1"/>
  <c r="P157" i="1"/>
  <c r="P160" i="1"/>
  <c r="P166" i="1"/>
  <c r="P187" i="1"/>
  <c r="P175" i="1" s="1"/>
  <c r="P190" i="1"/>
  <c r="P198" i="1"/>
  <c r="P203" i="1"/>
  <c r="P238" i="1" s="1"/>
  <c r="P214" i="1"/>
  <c r="P218" i="1"/>
  <c r="P229" i="1"/>
  <c r="P119" i="1"/>
  <c r="P120" i="1"/>
  <c r="P6" i="1"/>
  <c r="P5" i="1" s="1"/>
  <c r="P18" i="1"/>
  <c r="P108" i="1" s="1"/>
  <c r="P25" i="1"/>
  <c r="P30" i="1"/>
  <c r="P34" i="1"/>
  <c r="P39" i="1"/>
  <c r="P43" i="1"/>
  <c r="P46" i="1"/>
  <c r="P51" i="1"/>
  <c r="P62" i="1"/>
  <c r="P68" i="1"/>
  <c r="P72" i="1"/>
  <c r="P78" i="1"/>
  <c r="P82" i="1"/>
  <c r="P88" i="1"/>
  <c r="P87" i="1" s="1"/>
  <c r="P99" i="1"/>
  <c r="J122" i="31"/>
  <c r="J121" i="31" s="1"/>
  <c r="J136" i="31"/>
  <c r="J142" i="31"/>
  <c r="J146" i="31"/>
  <c r="J149" i="31"/>
  <c r="J157" i="31"/>
  <c r="J160" i="31"/>
  <c r="J166" i="31"/>
  <c r="J187" i="31"/>
  <c r="J175" i="31" s="1"/>
  <c r="J190" i="31"/>
  <c r="J198" i="31"/>
  <c r="J203" i="31"/>
  <c r="J214" i="31"/>
  <c r="J218" i="31"/>
  <c r="J229" i="31"/>
  <c r="J6" i="31"/>
  <c r="J5" i="31" s="1"/>
  <c r="J18" i="31"/>
  <c r="J25" i="31"/>
  <c r="J30" i="31"/>
  <c r="J34" i="31"/>
  <c r="J39" i="31"/>
  <c r="J43" i="31"/>
  <c r="J46" i="31"/>
  <c r="J51" i="31"/>
  <c r="J62" i="31"/>
  <c r="J68" i="31"/>
  <c r="J72" i="31"/>
  <c r="J78" i="31"/>
  <c r="J82" i="31"/>
  <c r="J88" i="31"/>
  <c r="J87" i="31" s="1"/>
  <c r="J99" i="31"/>
  <c r="J6" i="29"/>
  <c r="J5" i="29" s="1"/>
  <c r="J18" i="29"/>
  <c r="J108" i="29" s="1"/>
  <c r="J25" i="29"/>
  <c r="J30" i="29"/>
  <c r="J34" i="29"/>
  <c r="J39" i="29"/>
  <c r="J43" i="29"/>
  <c r="J46" i="29"/>
  <c r="J51" i="29"/>
  <c r="J62" i="29"/>
  <c r="J68" i="29"/>
  <c r="J72" i="29"/>
  <c r="J78" i="29"/>
  <c r="J82" i="29"/>
  <c r="J88" i="29"/>
  <c r="J87" i="29" s="1"/>
  <c r="J99" i="29"/>
  <c r="J122" i="1"/>
  <c r="J121" i="1" s="1"/>
  <c r="J136" i="1"/>
  <c r="J142" i="1"/>
  <c r="J146" i="1"/>
  <c r="J149" i="1"/>
  <c r="J157" i="1"/>
  <c r="J160" i="1"/>
  <c r="J166" i="1"/>
  <c r="J175" i="1"/>
  <c r="J187" i="1"/>
  <c r="J190" i="1"/>
  <c r="J198" i="1"/>
  <c r="J203" i="1"/>
  <c r="J214" i="1"/>
  <c r="J218" i="1"/>
  <c r="J213" i="1" s="1"/>
  <c r="J229" i="1"/>
  <c r="J238" i="1"/>
  <c r="J6" i="1"/>
  <c r="J5" i="1" s="1"/>
  <c r="J18" i="1"/>
  <c r="J25" i="1"/>
  <c r="J30" i="1"/>
  <c r="J34" i="1"/>
  <c r="J39" i="1"/>
  <c r="J43" i="1"/>
  <c r="J46" i="1"/>
  <c r="J51" i="1"/>
  <c r="J62" i="1"/>
  <c r="J68" i="1"/>
  <c r="J72" i="1"/>
  <c r="J78" i="1"/>
  <c r="J82" i="1"/>
  <c r="J88" i="1"/>
  <c r="J87" i="1" s="1"/>
  <c r="J99" i="1"/>
  <c r="J119" i="31"/>
  <c r="J120" i="31"/>
  <c r="J119" i="29"/>
  <c r="J120" i="29"/>
  <c r="J119" i="1"/>
  <c r="J120" i="1"/>
  <c r="P33" i="31" l="1"/>
  <c r="AQ141" i="31"/>
  <c r="AT33" i="31"/>
  <c r="J212" i="1"/>
  <c r="J240" i="1" s="1"/>
  <c r="J238" i="31"/>
  <c r="P108" i="29"/>
  <c r="P33" i="29"/>
  <c r="P213" i="31"/>
  <c r="P212" i="31" s="1"/>
  <c r="P240" i="31" s="1"/>
  <c r="AQ33" i="31"/>
  <c r="AQ212" i="31"/>
  <c r="AQ240" i="31" s="1"/>
  <c r="AQ238" i="31"/>
  <c r="AT108" i="31"/>
  <c r="AT212" i="31"/>
  <c r="AT240" i="31" s="1"/>
  <c r="Y33" i="31"/>
  <c r="AQ108" i="31"/>
  <c r="AS238" i="31"/>
  <c r="AS141" i="31"/>
  <c r="AS33" i="31"/>
  <c r="AS108" i="31"/>
  <c r="AS121" i="31"/>
  <c r="AS242" i="31" s="1"/>
  <c r="AQ121" i="31"/>
  <c r="AT141" i="31"/>
  <c r="D46" i="39"/>
  <c r="D46" i="41" s="1"/>
  <c r="D45" i="41"/>
  <c r="J141" i="1"/>
  <c r="J141" i="31"/>
  <c r="P24" i="29"/>
  <c r="P108" i="31"/>
  <c r="AS212" i="31"/>
  <c r="AS240" i="31" s="1"/>
  <c r="AT121" i="31"/>
  <c r="E46" i="39"/>
  <c r="E46" i="41" s="1"/>
  <c r="C46" i="39"/>
  <c r="C46" i="41" s="1"/>
  <c r="P33" i="1"/>
  <c r="P213" i="1"/>
  <c r="P212" i="1" s="1"/>
  <c r="P240" i="1" s="1"/>
  <c r="J108" i="1"/>
  <c r="T108" i="31"/>
  <c r="S108" i="31"/>
  <c r="P240" i="29"/>
  <c r="J33" i="1"/>
  <c r="J33" i="29"/>
  <c r="J24" i="29" s="1"/>
  <c r="J106" i="29" s="1"/>
  <c r="J108" i="31"/>
  <c r="J33" i="31"/>
  <c r="J213" i="31"/>
  <c r="J212" i="31" s="1"/>
  <c r="J240" i="31" s="1"/>
  <c r="J24" i="31"/>
  <c r="P77" i="1"/>
  <c r="Y77" i="31"/>
  <c r="Y76" i="31" s="1"/>
  <c r="Y110" i="31" s="1"/>
  <c r="Y24" i="31"/>
  <c r="Y106" i="31" s="1"/>
  <c r="AT236" i="31"/>
  <c r="AT242" i="31"/>
  <c r="AT77" i="31"/>
  <c r="AT76" i="31" s="1"/>
  <c r="AT110" i="31" s="1"/>
  <c r="AT24" i="31"/>
  <c r="AT106" i="31" s="1"/>
  <c r="AS236" i="31"/>
  <c r="AS24" i="31"/>
  <c r="AS106" i="31" s="1"/>
  <c r="AS77" i="31"/>
  <c r="AS76" i="31" s="1"/>
  <c r="AS110" i="31" s="1"/>
  <c r="AQ236" i="31"/>
  <c r="AQ242" i="31"/>
  <c r="AQ77" i="31"/>
  <c r="AQ76" i="31" s="1"/>
  <c r="AQ110" i="31" s="1"/>
  <c r="AQ24" i="31"/>
  <c r="AQ112" i="31" s="1"/>
  <c r="AQ106" i="31"/>
  <c r="T33" i="31"/>
  <c r="T24" i="31" s="1"/>
  <c r="T106" i="31" s="1"/>
  <c r="S33" i="31"/>
  <c r="S24" i="31" s="1"/>
  <c r="S106" i="31" s="1"/>
  <c r="T77" i="31"/>
  <c r="T76" i="31" s="1"/>
  <c r="T110" i="31" s="1"/>
  <c r="S77" i="31"/>
  <c r="S76" i="31" s="1"/>
  <c r="S110" i="31" s="1"/>
  <c r="P77" i="31"/>
  <c r="P121" i="31"/>
  <c r="P236" i="31" s="1"/>
  <c r="P238" i="31"/>
  <c r="P24" i="31"/>
  <c r="P106" i="31" s="1"/>
  <c r="P242" i="29"/>
  <c r="P236" i="29"/>
  <c r="P77" i="29"/>
  <c r="P106" i="29"/>
  <c r="P121" i="1"/>
  <c r="P141" i="1"/>
  <c r="P24" i="1"/>
  <c r="P106" i="1"/>
  <c r="J236" i="31"/>
  <c r="J242" i="31"/>
  <c r="J77" i="31"/>
  <c r="J76" i="31" s="1"/>
  <c r="J110" i="31" s="1"/>
  <c r="J106" i="31"/>
  <c r="J77" i="29"/>
  <c r="J76" i="29" s="1"/>
  <c r="J110" i="29" s="1"/>
  <c r="J236" i="1"/>
  <c r="J242" i="1"/>
  <c r="J24" i="1"/>
  <c r="J106" i="1" s="1"/>
  <c r="J77" i="1"/>
  <c r="J76" i="1" s="1"/>
  <c r="J110" i="1" s="1"/>
  <c r="C6" i="18"/>
  <c r="C7" i="18"/>
  <c r="C8" i="18"/>
  <c r="C9" i="18"/>
  <c r="C11" i="18"/>
  <c r="C12" i="18"/>
  <c r="C14" i="18"/>
  <c r="C15" i="18"/>
  <c r="C17" i="18"/>
  <c r="C18" i="18"/>
  <c r="C19" i="18"/>
  <c r="C20" i="18"/>
  <c r="C21" i="18"/>
  <c r="C24" i="18"/>
  <c r="C25" i="18"/>
  <c r="C26" i="18"/>
  <c r="C27" i="18"/>
  <c r="C28" i="18"/>
  <c r="C29" i="18"/>
  <c r="C31" i="18"/>
  <c r="C32" i="18"/>
  <c r="C33" i="18"/>
  <c r="C34" i="18"/>
  <c r="C36" i="18"/>
  <c r="C37" i="18"/>
  <c r="C38" i="18"/>
  <c r="C5" i="19"/>
  <c r="C10" i="19"/>
  <c r="C13" i="19"/>
  <c r="C16" i="19"/>
  <c r="C23" i="19"/>
  <c r="C30" i="19"/>
  <c r="C5" i="20"/>
  <c r="C10" i="20"/>
  <c r="C13" i="20"/>
  <c r="C16" i="20"/>
  <c r="C23" i="20"/>
  <c r="C30" i="20"/>
  <c r="C35" i="20"/>
  <c r="C5" i="21"/>
  <c r="C10" i="21"/>
  <c r="C13" i="21"/>
  <c r="C16" i="21"/>
  <c r="C23" i="21"/>
  <c r="C30" i="21"/>
  <c r="C35" i="21"/>
  <c r="C5" i="22"/>
  <c r="C10" i="22"/>
  <c r="C13" i="22"/>
  <c r="C16" i="22"/>
  <c r="C35" i="22"/>
  <c r="C10" i="18" l="1"/>
  <c r="P242" i="1"/>
  <c r="C22" i="19"/>
  <c r="C22" i="20"/>
  <c r="P242" i="31"/>
  <c r="P236" i="1"/>
  <c r="AT112" i="31"/>
  <c r="J112" i="31"/>
  <c r="J114" i="31" s="1"/>
  <c r="C22" i="21"/>
  <c r="C16" i="18"/>
  <c r="C5" i="18"/>
  <c r="C30" i="18"/>
  <c r="C35" i="18"/>
  <c r="C23" i="18"/>
  <c r="C13" i="18"/>
  <c r="T112" i="31"/>
  <c r="S112" i="31"/>
  <c r="P76" i="1"/>
  <c r="Y112" i="31"/>
  <c r="Y114" i="31" s="1"/>
  <c r="AT244" i="31"/>
  <c r="AT246" i="31"/>
  <c r="AT114" i="31"/>
  <c r="AT116" i="31"/>
  <c r="AS244" i="31"/>
  <c r="AS246" i="31"/>
  <c r="AS112" i="31"/>
  <c r="AQ244" i="31"/>
  <c r="AQ246" i="31"/>
  <c r="AQ114" i="31"/>
  <c r="AQ116" i="31"/>
  <c r="P76" i="31"/>
  <c r="P244" i="31"/>
  <c r="P246" i="31"/>
  <c r="P76" i="29"/>
  <c r="P244" i="29"/>
  <c r="P246" i="29"/>
  <c r="P244" i="1"/>
  <c r="P246" i="1"/>
  <c r="J244" i="31"/>
  <c r="J246" i="31"/>
  <c r="J112" i="29"/>
  <c r="J114" i="29" s="1"/>
  <c r="J244" i="1"/>
  <c r="J246" i="1"/>
  <c r="J112" i="1"/>
  <c r="J114" i="1" s="1"/>
  <c r="C39" i="19"/>
  <c r="C39" i="20"/>
  <c r="C39" i="21"/>
  <c r="C39" i="22"/>
  <c r="C22" i="22"/>
  <c r="J116" i="31" l="1"/>
  <c r="P110" i="31"/>
  <c r="P112" i="31"/>
  <c r="C22" i="18"/>
  <c r="T114" i="31"/>
  <c r="T116" i="31"/>
  <c r="S114" i="31"/>
  <c r="S116" i="31"/>
  <c r="C39" i="18"/>
  <c r="P110" i="1"/>
  <c r="P112" i="1"/>
  <c r="J116" i="1"/>
  <c r="Y116" i="31"/>
  <c r="AS114" i="31"/>
  <c r="AS116" i="31"/>
  <c r="P110" i="29"/>
  <c r="P112" i="29"/>
  <c r="P116" i="29" s="1"/>
  <c r="J116" i="29"/>
  <c r="D122" i="31"/>
  <c r="E122" i="31"/>
  <c r="F122" i="31"/>
  <c r="D136" i="31"/>
  <c r="E136" i="31"/>
  <c r="F136" i="31"/>
  <c r="D142" i="31"/>
  <c r="E142" i="31"/>
  <c r="F142" i="31"/>
  <c r="D146" i="31"/>
  <c r="E146" i="31"/>
  <c r="F146" i="31"/>
  <c r="D149" i="31"/>
  <c r="E149" i="31"/>
  <c r="F149" i="31"/>
  <c r="D157" i="31"/>
  <c r="F157" i="31"/>
  <c r="D160" i="31"/>
  <c r="E160" i="31"/>
  <c r="F160" i="31"/>
  <c r="D166" i="31"/>
  <c r="E166" i="31"/>
  <c r="F166" i="31"/>
  <c r="D187" i="31"/>
  <c r="D175" i="31" s="1"/>
  <c r="E187" i="31"/>
  <c r="E175" i="31" s="1"/>
  <c r="F187" i="31"/>
  <c r="F175" i="31" s="1"/>
  <c r="D190" i="31"/>
  <c r="E190" i="31"/>
  <c r="F190" i="31"/>
  <c r="D198" i="31"/>
  <c r="D238" i="31" s="1"/>
  <c r="E198" i="31"/>
  <c r="F198" i="31"/>
  <c r="D203" i="31"/>
  <c r="E203" i="31"/>
  <c r="F203" i="31"/>
  <c r="D214" i="31"/>
  <c r="E214" i="31"/>
  <c r="F214" i="31"/>
  <c r="D218" i="31"/>
  <c r="E218" i="31"/>
  <c r="F218" i="31"/>
  <c r="D229" i="31"/>
  <c r="E229" i="31"/>
  <c r="F229" i="31"/>
  <c r="F99" i="31"/>
  <c r="E99" i="31"/>
  <c r="F88" i="31"/>
  <c r="E88" i="31"/>
  <c r="E87" i="31" s="1"/>
  <c r="F87" i="31"/>
  <c r="F82" i="31"/>
  <c r="E82" i="31"/>
  <c r="F78" i="31"/>
  <c r="E78" i="31"/>
  <c r="F72" i="31"/>
  <c r="E72" i="31"/>
  <c r="F68" i="31"/>
  <c r="E68" i="31"/>
  <c r="F62" i="31"/>
  <c r="E62" i="31"/>
  <c r="F51" i="31"/>
  <c r="E51" i="31"/>
  <c r="F46" i="31"/>
  <c r="E46" i="31"/>
  <c r="F43" i="31"/>
  <c r="E43" i="31"/>
  <c r="F39" i="31"/>
  <c r="E39" i="31"/>
  <c r="F34" i="31"/>
  <c r="F33" i="31" s="1"/>
  <c r="E34" i="31"/>
  <c r="E33" i="31" s="1"/>
  <c r="E24" i="31" s="1"/>
  <c r="F30" i="31"/>
  <c r="E30" i="31"/>
  <c r="F25" i="31"/>
  <c r="E25" i="31"/>
  <c r="F18" i="31"/>
  <c r="F108" i="31" s="1"/>
  <c r="E18" i="31"/>
  <c r="E108" i="31" s="1"/>
  <c r="F6" i="31"/>
  <c r="F5" i="31" s="1"/>
  <c r="E6" i="31"/>
  <c r="E5" i="31" s="1"/>
  <c r="D99" i="31"/>
  <c r="D88" i="31"/>
  <c r="D87" i="31" s="1"/>
  <c r="D82" i="31"/>
  <c r="D78" i="31"/>
  <c r="D72" i="31"/>
  <c r="D68" i="31"/>
  <c r="D62" i="31"/>
  <c r="D51" i="31"/>
  <c r="D46" i="31"/>
  <c r="D43" i="31"/>
  <c r="D39" i="31"/>
  <c r="D34" i="31"/>
  <c r="D30" i="31"/>
  <c r="D25" i="31"/>
  <c r="D18" i="31"/>
  <c r="D108" i="31" s="1"/>
  <c r="D6" i="31"/>
  <c r="D5" i="31" s="1"/>
  <c r="D6" i="1"/>
  <c r="D5" i="1" s="1"/>
  <c r="E6" i="1"/>
  <c r="E5" i="1" s="1"/>
  <c r="F6" i="1"/>
  <c r="F5" i="1" s="1"/>
  <c r="D18" i="1"/>
  <c r="E18" i="1"/>
  <c r="F18" i="1"/>
  <c r="D25" i="1"/>
  <c r="E25" i="1"/>
  <c r="F25" i="1"/>
  <c r="D30" i="1"/>
  <c r="E30" i="1"/>
  <c r="F30" i="1"/>
  <c r="D34" i="1"/>
  <c r="E34" i="1"/>
  <c r="F34" i="1"/>
  <c r="D39" i="1"/>
  <c r="E39" i="1"/>
  <c r="F39" i="1"/>
  <c r="D43" i="1"/>
  <c r="E43" i="1"/>
  <c r="F43" i="1"/>
  <c r="D46" i="1"/>
  <c r="E46" i="1"/>
  <c r="F46" i="1"/>
  <c r="D51" i="1"/>
  <c r="E51" i="1"/>
  <c r="F51" i="1"/>
  <c r="D62" i="1"/>
  <c r="E62" i="1"/>
  <c r="F62" i="1"/>
  <c r="D68" i="1"/>
  <c r="E68" i="1"/>
  <c r="F68" i="1"/>
  <c r="D72" i="1"/>
  <c r="E72" i="1"/>
  <c r="F72" i="1"/>
  <c r="D78" i="1"/>
  <c r="E78" i="1"/>
  <c r="F78" i="1"/>
  <c r="D82" i="1"/>
  <c r="E82" i="1"/>
  <c r="F82" i="1"/>
  <c r="D88" i="1"/>
  <c r="D87" i="1" s="1"/>
  <c r="E88" i="1"/>
  <c r="E87" i="1" s="1"/>
  <c r="F88" i="1"/>
  <c r="F87" i="1" s="1"/>
  <c r="D99" i="1"/>
  <c r="E99" i="1"/>
  <c r="F99" i="1"/>
  <c r="D119" i="29"/>
  <c r="E119" i="29"/>
  <c r="F119" i="29"/>
  <c r="D120" i="29"/>
  <c r="E120" i="29"/>
  <c r="F120" i="29"/>
  <c r="D119" i="1"/>
  <c r="E119" i="1"/>
  <c r="F119" i="1"/>
  <c r="D120" i="1"/>
  <c r="E120" i="1"/>
  <c r="F120" i="1"/>
  <c r="D119" i="31"/>
  <c r="E119" i="31"/>
  <c r="F119" i="31"/>
  <c r="D120" i="31"/>
  <c r="E120" i="31"/>
  <c r="F120" i="31"/>
  <c r="F24" i="31" l="1"/>
  <c r="F77" i="31"/>
  <c r="F76" i="31" s="1"/>
  <c r="F110" i="31" s="1"/>
  <c r="E77" i="31"/>
  <c r="E76" i="31" s="1"/>
  <c r="E110" i="31" s="1"/>
  <c r="E112" i="31"/>
  <c r="E114" i="31" s="1"/>
  <c r="P114" i="31"/>
  <c r="P116" i="31"/>
  <c r="F108" i="1"/>
  <c r="D108" i="1"/>
  <c r="E238" i="1"/>
  <c r="P116" i="1"/>
  <c r="P114" i="1"/>
  <c r="F238" i="31"/>
  <c r="E238" i="31"/>
  <c r="D33" i="31"/>
  <c r="D24" i="31" s="1"/>
  <c r="D77" i="31"/>
  <c r="D76" i="31" s="1"/>
  <c r="D110" i="31" s="1"/>
  <c r="D121" i="31"/>
  <c r="P114" i="29"/>
  <c r="E33" i="1"/>
  <c r="F238" i="1"/>
  <c r="D238" i="1"/>
  <c r="E213" i="31"/>
  <c r="E212" i="31" s="1"/>
  <c r="E240" i="31" s="1"/>
  <c r="F213" i="31"/>
  <c r="F212" i="31" s="1"/>
  <c r="F240" i="31" s="1"/>
  <c r="D213" i="31"/>
  <c r="D212" i="31" s="1"/>
  <c r="D240" i="31" s="1"/>
  <c r="F240" i="1"/>
  <c r="D240" i="1"/>
  <c r="E77" i="1"/>
  <c r="E76" i="1" s="1"/>
  <c r="E110" i="1" s="1"/>
  <c r="F77" i="1"/>
  <c r="F76" i="1" s="1"/>
  <c r="F110" i="1" s="1"/>
  <c r="D77" i="1"/>
  <c r="D76" i="1" s="1"/>
  <c r="D110" i="1" s="1"/>
  <c r="E108" i="1"/>
  <c r="F33" i="1"/>
  <c r="F24" i="1" s="1"/>
  <c r="F106" i="1" s="1"/>
  <c r="D33" i="1"/>
  <c r="D24" i="1" s="1"/>
  <c r="D106" i="1" s="1"/>
  <c r="E240" i="1"/>
  <c r="E141" i="31"/>
  <c r="F121" i="31"/>
  <c r="E121" i="31"/>
  <c r="F141" i="31"/>
  <c r="D141" i="31"/>
  <c r="F236" i="31"/>
  <c r="E106" i="31"/>
  <c r="F106" i="31"/>
  <c r="F236" i="1"/>
  <c r="E24" i="1"/>
  <c r="C4" i="34"/>
  <c r="B4" i="34"/>
  <c r="C3" i="34"/>
  <c r="B3" i="34"/>
  <c r="F112" i="31" l="1"/>
  <c r="F116" i="31" s="1"/>
  <c r="E116" i="31"/>
  <c r="F114" i="31"/>
  <c r="C7" i="34"/>
  <c r="B7" i="34"/>
  <c r="D236" i="1"/>
  <c r="E236" i="1"/>
  <c r="F242" i="31"/>
  <c r="F246" i="31" s="1"/>
  <c r="D112" i="31"/>
  <c r="D114" i="31" s="1"/>
  <c r="D106" i="31"/>
  <c r="D236" i="31"/>
  <c r="E242" i="31"/>
  <c r="E244" i="31" s="1"/>
  <c r="E236" i="31"/>
  <c r="F112" i="1"/>
  <c r="F116" i="1" s="1"/>
  <c r="E242" i="1"/>
  <c r="E244" i="1" s="1"/>
  <c r="F242" i="1"/>
  <c r="F246" i="1" s="1"/>
  <c r="D6" i="34"/>
  <c r="D5" i="34"/>
  <c r="D4" i="34"/>
  <c r="D3" i="34"/>
  <c r="D242" i="31"/>
  <c r="D244" i="31" s="1"/>
  <c r="D116" i="31"/>
  <c r="D242" i="1"/>
  <c r="D244" i="1" s="1"/>
  <c r="D112" i="1"/>
  <c r="E112" i="1"/>
  <c r="E106" i="1"/>
  <c r="F244" i="31" l="1"/>
  <c r="D7" i="34"/>
  <c r="F114" i="1"/>
  <c r="F244" i="1"/>
  <c r="E246" i="31"/>
  <c r="E246" i="1"/>
  <c r="D246" i="31"/>
  <c r="D246" i="1"/>
  <c r="E116" i="1"/>
  <c r="E114" i="1"/>
  <c r="D114" i="1"/>
  <c r="D116" i="1"/>
  <c r="E33" i="33"/>
  <c r="C4" i="33"/>
  <c r="D4" i="33"/>
  <c r="B4" i="33"/>
  <c r="D15" i="33"/>
  <c r="C15" i="33"/>
  <c r="D38" i="18"/>
  <c r="B38" i="18"/>
  <c r="D37" i="18"/>
  <c r="B37" i="18"/>
  <c r="D36" i="18"/>
  <c r="B36" i="18"/>
  <c r="B35" i="18" s="1"/>
  <c r="D34" i="18"/>
  <c r="B34" i="18"/>
  <c r="D33" i="18"/>
  <c r="B33" i="18"/>
  <c r="D32" i="18"/>
  <c r="B32" i="18"/>
  <c r="D31" i="18"/>
  <c r="B31" i="18"/>
  <c r="D29" i="18"/>
  <c r="B29" i="18"/>
  <c r="D28" i="18"/>
  <c r="B28" i="18"/>
  <c r="D27" i="18"/>
  <c r="B27" i="18"/>
  <c r="D26" i="18"/>
  <c r="B26" i="18"/>
  <c r="D25" i="18"/>
  <c r="B25" i="18"/>
  <c r="D24" i="18"/>
  <c r="B24" i="18"/>
  <c r="B23" i="18" s="1"/>
  <c r="D21" i="18"/>
  <c r="B21" i="18"/>
  <c r="D20" i="18"/>
  <c r="B20" i="18"/>
  <c r="D19" i="18"/>
  <c r="B19" i="18"/>
  <c r="D18" i="18"/>
  <c r="B18" i="18"/>
  <c r="D17" i="18"/>
  <c r="B17" i="18"/>
  <c r="D15" i="18"/>
  <c r="B15" i="18"/>
  <c r="D14" i="18"/>
  <c r="B14" i="18"/>
  <c r="D12" i="18"/>
  <c r="B12" i="18"/>
  <c r="B10" i="18" s="1"/>
  <c r="D11" i="18"/>
  <c r="B11" i="18"/>
  <c r="D7" i="18"/>
  <c r="D8" i="18"/>
  <c r="D9" i="18"/>
  <c r="D6" i="18"/>
  <c r="B7" i="18"/>
  <c r="B8" i="18"/>
  <c r="B9" i="18"/>
  <c r="B6" i="18"/>
  <c r="B30" i="18"/>
  <c r="D10" i="18"/>
  <c r="D35" i="22"/>
  <c r="B35" i="22"/>
  <c r="D30" i="22"/>
  <c r="B30" i="22"/>
  <c r="B23" i="22"/>
  <c r="B16" i="22"/>
  <c r="D13" i="22"/>
  <c r="B13" i="22"/>
  <c r="D10" i="22"/>
  <c r="B10" i="22"/>
  <c r="D5" i="22"/>
  <c r="B5" i="22"/>
  <c r="D35" i="21"/>
  <c r="B35" i="21"/>
  <c r="D30" i="21"/>
  <c r="B30" i="21"/>
  <c r="D23" i="21"/>
  <c r="B23" i="21"/>
  <c r="D16" i="21"/>
  <c r="B16" i="21"/>
  <c r="D13" i="21"/>
  <c r="B13" i="21"/>
  <c r="D10" i="21"/>
  <c r="B10" i="21"/>
  <c r="D5" i="21"/>
  <c r="B5" i="21"/>
  <c r="B22" i="21" s="1"/>
  <c r="D35" i="20"/>
  <c r="B35" i="20"/>
  <c r="D30" i="20"/>
  <c r="B30" i="20"/>
  <c r="D23" i="20"/>
  <c r="B23" i="20"/>
  <c r="D16" i="20"/>
  <c r="B16" i="20"/>
  <c r="D13" i="20"/>
  <c r="B13" i="20"/>
  <c r="D10" i="20"/>
  <c r="B10" i="20"/>
  <c r="D5" i="20"/>
  <c r="B5" i="20"/>
  <c r="D35" i="19"/>
  <c r="D30" i="18" l="1"/>
  <c r="B39" i="22"/>
  <c r="D35" i="18"/>
  <c r="B22" i="20"/>
  <c r="B39" i="20"/>
  <c r="B16" i="18"/>
  <c r="D39" i="22"/>
  <c r="D23" i="18"/>
  <c r="D39" i="21"/>
  <c r="D39" i="20"/>
  <c r="D49" i="33"/>
  <c r="C49" i="33"/>
  <c r="B49" i="33"/>
  <c r="D22" i="21"/>
  <c r="D22" i="22"/>
  <c r="D16" i="18"/>
  <c r="B22" i="22"/>
  <c r="B39" i="21"/>
  <c r="B39" i="18"/>
  <c r="B13" i="18"/>
  <c r="D22" i="20"/>
  <c r="D13" i="18"/>
  <c r="D5" i="18"/>
  <c r="B5" i="18"/>
  <c r="D5" i="19"/>
  <c r="D39" i="18" l="1"/>
  <c r="B22" i="18"/>
  <c r="D22" i="18"/>
  <c r="U46" i="31"/>
  <c r="G146" i="31"/>
  <c r="E39" i="33" l="1"/>
  <c r="E32" i="33"/>
  <c r="E19" i="33"/>
  <c r="E16" i="33"/>
  <c r="E15" i="33"/>
  <c r="E14" i="33"/>
  <c r="E4" i="33"/>
  <c r="E49" i="33" l="1"/>
  <c r="E28" i="33"/>
  <c r="D10" i="19" l="1"/>
  <c r="D13" i="19"/>
  <c r="D16" i="19"/>
  <c r="D23" i="19"/>
  <c r="D30" i="19"/>
  <c r="V25" i="32"/>
  <c r="V30" i="32"/>
  <c r="V62" i="32"/>
  <c r="V68" i="32"/>
  <c r="V72" i="32"/>
  <c r="V78" i="32"/>
  <c r="V82" i="32"/>
  <c r="V88" i="32"/>
  <c r="V87" i="32" s="1"/>
  <c r="V99" i="32"/>
  <c r="V120" i="32"/>
  <c r="V203" i="32"/>
  <c r="V214" i="32"/>
  <c r="V218" i="32"/>
  <c r="V229" i="32"/>
  <c r="D22" i="19" l="1"/>
  <c r="D39" i="19"/>
  <c r="S118" i="32"/>
  <c r="O118" i="32"/>
  <c r="K118" i="32"/>
  <c r="G118" i="32"/>
  <c r="C118" i="32"/>
  <c r="G120" i="32"/>
  <c r="H120" i="32"/>
  <c r="I120" i="32"/>
  <c r="J120" i="32"/>
  <c r="K120" i="32"/>
  <c r="L120" i="32"/>
  <c r="M120" i="32"/>
  <c r="N120" i="32"/>
  <c r="O120" i="32"/>
  <c r="P120" i="32"/>
  <c r="Q120" i="32"/>
  <c r="R120" i="32"/>
  <c r="S120" i="32"/>
  <c r="T120" i="32"/>
  <c r="U120" i="32"/>
  <c r="D120" i="32"/>
  <c r="E120" i="32"/>
  <c r="C120" i="32"/>
  <c r="M234" i="32"/>
  <c r="M233" i="32"/>
  <c r="M232" i="32"/>
  <c r="M231" i="32"/>
  <c r="M230" i="32"/>
  <c r="M228" i="32"/>
  <c r="M227" i="32"/>
  <c r="M226" i="32"/>
  <c r="M225" i="32"/>
  <c r="M224" i="32"/>
  <c r="M223" i="32"/>
  <c r="M222" i="32"/>
  <c r="M221" i="32"/>
  <c r="M220" i="32"/>
  <c r="M219" i="32"/>
  <c r="M217" i="32"/>
  <c r="M216" i="32"/>
  <c r="M215" i="32"/>
  <c r="M211" i="32"/>
  <c r="M210" i="32"/>
  <c r="M209" i="32"/>
  <c r="M208" i="32"/>
  <c r="M207" i="32"/>
  <c r="M206" i="32"/>
  <c r="M205" i="32"/>
  <c r="M204" i="32"/>
  <c r="M201" i="32"/>
  <c r="M200" i="32"/>
  <c r="M196" i="32"/>
  <c r="M195" i="32"/>
  <c r="M193" i="32"/>
  <c r="M192" i="32"/>
  <c r="M191" i="32"/>
  <c r="M189" i="32"/>
  <c r="M185" i="32"/>
  <c r="M184" i="32"/>
  <c r="M183" i="32"/>
  <c r="M182" i="32"/>
  <c r="M181" i="32"/>
  <c r="M180" i="32"/>
  <c r="M179" i="32"/>
  <c r="M178" i="32"/>
  <c r="M177" i="32"/>
  <c r="M176" i="32"/>
  <c r="M174" i="32"/>
  <c r="M173" i="32"/>
  <c r="M172" i="32"/>
  <c r="M171" i="32"/>
  <c r="M170" i="32"/>
  <c r="M169" i="32"/>
  <c r="M168" i="32"/>
  <c r="M167" i="32"/>
  <c r="M165" i="32"/>
  <c r="M164" i="32"/>
  <c r="M163" i="32"/>
  <c r="M162" i="32"/>
  <c r="M159" i="32"/>
  <c r="M154" i="32"/>
  <c r="M151" i="32"/>
  <c r="M145" i="32"/>
  <c r="M134" i="32"/>
  <c r="M133" i="32"/>
  <c r="M130" i="32"/>
  <c r="M127" i="32"/>
  <c r="M125" i="32"/>
  <c r="M124" i="32"/>
  <c r="M104" i="32"/>
  <c r="M103" i="32"/>
  <c r="M102" i="32"/>
  <c r="M101" i="32"/>
  <c r="M100" i="32"/>
  <c r="M98" i="32"/>
  <c r="M97" i="32"/>
  <c r="M95" i="32"/>
  <c r="M94" i="32"/>
  <c r="M93" i="32"/>
  <c r="M92" i="32"/>
  <c r="M91" i="32"/>
  <c r="M90" i="32"/>
  <c r="M86" i="32"/>
  <c r="M85" i="32"/>
  <c r="M84" i="32"/>
  <c r="M83" i="32"/>
  <c r="M81" i="32"/>
  <c r="M80" i="32"/>
  <c r="M79" i="32"/>
  <c r="M75" i="32"/>
  <c r="M74" i="32"/>
  <c r="M73" i="32"/>
  <c r="M71" i="32"/>
  <c r="M70" i="32"/>
  <c r="M69" i="32"/>
  <c r="M67" i="32"/>
  <c r="M66" i="32"/>
  <c r="M65" i="32"/>
  <c r="M64" i="32"/>
  <c r="M63" i="32"/>
  <c r="M61" i="32"/>
  <c r="M60" i="32"/>
  <c r="M59" i="32"/>
  <c r="M58" i="32"/>
  <c r="M56" i="32"/>
  <c r="M55" i="32"/>
  <c r="M54" i="32"/>
  <c r="M52" i="32"/>
  <c r="M50" i="32"/>
  <c r="M49" i="32"/>
  <c r="M48" i="32"/>
  <c r="M47" i="32"/>
  <c r="M45" i="32"/>
  <c r="M44" i="32"/>
  <c r="M42" i="32"/>
  <c r="M41" i="32"/>
  <c r="M40" i="32"/>
  <c r="M38" i="32"/>
  <c r="M37" i="32"/>
  <c r="M36" i="32"/>
  <c r="M35" i="32"/>
  <c r="M32" i="32"/>
  <c r="M31" i="32"/>
  <c r="M29" i="32"/>
  <c r="M28" i="32"/>
  <c r="M27" i="32"/>
  <c r="M26" i="32"/>
  <c r="M23" i="32"/>
  <c r="M22" i="32"/>
  <c r="M21" i="32"/>
  <c r="M20" i="32"/>
  <c r="M19" i="32"/>
  <c r="M17" i="32"/>
  <c r="M16" i="32"/>
  <c r="M15" i="32"/>
  <c r="M14" i="32"/>
  <c r="M13" i="32"/>
  <c r="M12" i="32"/>
  <c r="M11" i="32"/>
  <c r="M10" i="32"/>
  <c r="M9" i="32"/>
  <c r="M8" i="32"/>
  <c r="M7" i="32"/>
  <c r="L233" i="32"/>
  <c r="AA233" i="32" s="1"/>
  <c r="L232" i="32"/>
  <c r="L231" i="32"/>
  <c r="AA231" i="32" s="1"/>
  <c r="L230" i="32"/>
  <c r="AA230" i="32" s="1"/>
  <c r="L228" i="32"/>
  <c r="AA228" i="32" s="1"/>
  <c r="L227" i="32"/>
  <c r="L226" i="32"/>
  <c r="AA226" i="32" s="1"/>
  <c r="L225" i="32"/>
  <c r="AA225" i="32" s="1"/>
  <c r="L224" i="32"/>
  <c r="AA224" i="32" s="1"/>
  <c r="L223" i="32"/>
  <c r="L222" i="32"/>
  <c r="AA222" i="32" s="1"/>
  <c r="L221" i="32"/>
  <c r="AA221" i="32" s="1"/>
  <c r="L220" i="32"/>
  <c r="AA220" i="32" s="1"/>
  <c r="L219" i="32"/>
  <c r="L217" i="32"/>
  <c r="AA217" i="32" s="1"/>
  <c r="L216" i="32"/>
  <c r="AA216" i="32" s="1"/>
  <c r="L215" i="32"/>
  <c r="AA215" i="32" s="1"/>
  <c r="L214" i="32"/>
  <c r="L211" i="32"/>
  <c r="AA211" i="32" s="1"/>
  <c r="L210" i="32"/>
  <c r="AA210" i="32" s="1"/>
  <c r="L209" i="32"/>
  <c r="AA209" i="32" s="1"/>
  <c r="L208" i="32"/>
  <c r="AA208" i="32" s="1"/>
  <c r="L207" i="32"/>
  <c r="AA207" i="32" s="1"/>
  <c r="L206" i="32"/>
  <c r="AA206" i="32" s="1"/>
  <c r="L205" i="32"/>
  <c r="AA205" i="32" s="1"/>
  <c r="L204" i="32"/>
  <c r="AA204" i="32" s="1"/>
  <c r="L201" i="32"/>
  <c r="AA201" i="32" s="1"/>
  <c r="L200" i="32"/>
  <c r="AA200" i="32" s="1"/>
  <c r="L196" i="32"/>
  <c r="AA196" i="32" s="1"/>
  <c r="L192" i="32"/>
  <c r="AA192" i="32" s="1"/>
  <c r="L189" i="32"/>
  <c r="AA189" i="32" s="1"/>
  <c r="L188" i="32"/>
  <c r="L185" i="32"/>
  <c r="L184" i="32"/>
  <c r="AA184" i="32" s="1"/>
  <c r="L183" i="32"/>
  <c r="AA183" i="32" s="1"/>
  <c r="L182" i="32"/>
  <c r="AA182" i="32" s="1"/>
  <c r="L181" i="32"/>
  <c r="L180" i="32"/>
  <c r="AA180" i="32" s="1"/>
  <c r="L179" i="32"/>
  <c r="AA179" i="32" s="1"/>
  <c r="L178" i="32"/>
  <c r="AA178" i="32" s="1"/>
  <c r="L177" i="32"/>
  <c r="L176" i="32"/>
  <c r="AA176" i="32" s="1"/>
  <c r="L174" i="32"/>
  <c r="AA174" i="32" s="1"/>
  <c r="L173" i="32"/>
  <c r="AA173" i="32" s="1"/>
  <c r="L172" i="32"/>
  <c r="L171" i="32"/>
  <c r="AA171" i="32" s="1"/>
  <c r="L170" i="32"/>
  <c r="AA170" i="32" s="1"/>
  <c r="L169" i="32"/>
  <c r="AA169" i="32" s="1"/>
  <c r="L168" i="32"/>
  <c r="L167" i="32"/>
  <c r="AA167" i="32" s="1"/>
  <c r="L164" i="32"/>
  <c r="AA164" i="32" s="1"/>
  <c r="L163" i="32"/>
  <c r="L159" i="32"/>
  <c r="AA159" i="32" s="1"/>
  <c r="L145" i="32"/>
  <c r="AA145" i="32" s="1"/>
  <c r="L104" i="32"/>
  <c r="AA104" i="32" s="1"/>
  <c r="L103" i="32"/>
  <c r="AA103" i="32" s="1"/>
  <c r="L102" i="32"/>
  <c r="AA102" i="32" s="1"/>
  <c r="L101" i="32"/>
  <c r="AA101" i="32" s="1"/>
  <c r="L100" i="32"/>
  <c r="AA100" i="32" s="1"/>
  <c r="L98" i="32"/>
  <c r="AA98" i="32" s="1"/>
  <c r="L97" i="32"/>
  <c r="AA97" i="32" s="1"/>
  <c r="L95" i="32"/>
  <c r="AA95" i="32" s="1"/>
  <c r="L94" i="32"/>
  <c r="AA94" i="32" s="1"/>
  <c r="L93" i="32"/>
  <c r="AA93" i="32" s="1"/>
  <c r="L92" i="32"/>
  <c r="AA92" i="32" s="1"/>
  <c r="L91" i="32"/>
  <c r="AA91" i="32" s="1"/>
  <c r="L90" i="32"/>
  <c r="AA90" i="32" s="1"/>
  <c r="L89" i="32"/>
  <c r="L86" i="32"/>
  <c r="AA86" i="32" s="1"/>
  <c r="L85" i="32"/>
  <c r="AA85" i="32" s="1"/>
  <c r="L84" i="32"/>
  <c r="AA84" i="32" s="1"/>
  <c r="L83" i="32"/>
  <c r="L81" i="32"/>
  <c r="AA81" i="32" s="1"/>
  <c r="L80" i="32"/>
  <c r="AA80" i="32" s="1"/>
  <c r="L79" i="32"/>
  <c r="AA79" i="32" s="1"/>
  <c r="L75" i="32"/>
  <c r="L74" i="32"/>
  <c r="AA74" i="32" s="1"/>
  <c r="L73" i="32"/>
  <c r="AA73" i="32" s="1"/>
  <c r="L71" i="32"/>
  <c r="AA71" i="32" s="1"/>
  <c r="L70" i="32"/>
  <c r="L69" i="32"/>
  <c r="AA69" i="32" s="1"/>
  <c r="L67" i="32"/>
  <c r="AA67" i="32" s="1"/>
  <c r="L66" i="32"/>
  <c r="AA66" i="32" s="1"/>
  <c r="L65" i="32"/>
  <c r="L64" i="32"/>
  <c r="AA64" i="32" s="1"/>
  <c r="L63" i="32"/>
  <c r="AA63" i="32" s="1"/>
  <c r="L61" i="32"/>
  <c r="L60" i="32"/>
  <c r="L59" i="32"/>
  <c r="AA59" i="32" s="1"/>
  <c r="L58" i="32"/>
  <c r="AA58" i="32" s="1"/>
  <c r="L57" i="32"/>
  <c r="L56" i="32"/>
  <c r="AA56" i="32" s="1"/>
  <c r="L55" i="32"/>
  <c r="L54" i="32"/>
  <c r="AA54" i="32" s="1"/>
  <c r="L52" i="32"/>
  <c r="AA52" i="32" s="1"/>
  <c r="L50" i="32"/>
  <c r="AA50" i="32" s="1"/>
  <c r="L49" i="32"/>
  <c r="L48" i="32"/>
  <c r="AA48" i="32" s="1"/>
  <c r="L47" i="32"/>
  <c r="AA47" i="32" s="1"/>
  <c r="L45" i="32"/>
  <c r="AA45" i="32" s="1"/>
  <c r="L44" i="32"/>
  <c r="L42" i="32"/>
  <c r="AA42" i="32" s="1"/>
  <c r="L41" i="32"/>
  <c r="AA41" i="32" s="1"/>
  <c r="L40" i="32"/>
  <c r="AA40" i="32" s="1"/>
  <c r="L38" i="32"/>
  <c r="L37" i="32"/>
  <c r="AA37" i="32" s="1"/>
  <c r="L36" i="32"/>
  <c r="AA36" i="32" s="1"/>
  <c r="L35" i="32"/>
  <c r="AA35" i="32" s="1"/>
  <c r="L32" i="32"/>
  <c r="L31" i="32"/>
  <c r="AA31" i="32" s="1"/>
  <c r="L29" i="32"/>
  <c r="AA29" i="32" s="1"/>
  <c r="L28" i="32"/>
  <c r="AA28" i="32" s="1"/>
  <c r="L27" i="32"/>
  <c r="L26" i="32"/>
  <c r="AA26" i="32" s="1"/>
  <c r="L23" i="32"/>
  <c r="AA23" i="32" s="1"/>
  <c r="L22" i="32"/>
  <c r="AA22" i="32" s="1"/>
  <c r="L21" i="32"/>
  <c r="L20" i="32"/>
  <c r="AA20" i="32" s="1"/>
  <c r="L19" i="32"/>
  <c r="AA19" i="32" s="1"/>
  <c r="L17" i="32"/>
  <c r="AA17" i="32" s="1"/>
  <c r="L16" i="32"/>
  <c r="L15" i="32"/>
  <c r="AA15" i="32" s="1"/>
  <c r="L14" i="32"/>
  <c r="AA14" i="32" s="1"/>
  <c r="L13" i="32"/>
  <c r="AA13" i="32" s="1"/>
  <c r="L12" i="32"/>
  <c r="L11" i="32"/>
  <c r="AA11" i="32" s="1"/>
  <c r="L10" i="32"/>
  <c r="AA10" i="32" s="1"/>
  <c r="L9" i="32"/>
  <c r="AA9" i="32" s="1"/>
  <c r="L8" i="32"/>
  <c r="L7" i="32"/>
  <c r="AA7" i="32" s="1"/>
  <c r="R229" i="32"/>
  <c r="R218" i="32"/>
  <c r="R214" i="32"/>
  <c r="R203" i="32"/>
  <c r="R99" i="32"/>
  <c r="R88" i="32"/>
  <c r="R87" i="32" s="1"/>
  <c r="R82" i="32"/>
  <c r="R78" i="32"/>
  <c r="R68" i="32"/>
  <c r="R30" i="32"/>
  <c r="R25" i="32"/>
  <c r="N229" i="32"/>
  <c r="N218" i="32"/>
  <c r="N214" i="32"/>
  <c r="N203" i="32"/>
  <c r="N187" i="32"/>
  <c r="N175" i="32" s="1"/>
  <c r="N166" i="32"/>
  <c r="N99" i="32"/>
  <c r="N88" i="32"/>
  <c r="N87" i="32" s="1"/>
  <c r="N82" i="32"/>
  <c r="N78" i="32"/>
  <c r="N72" i="32"/>
  <c r="N68" i="32"/>
  <c r="N62" i="32"/>
  <c r="N46" i="32"/>
  <c r="N43" i="32"/>
  <c r="N39" i="32"/>
  <c r="N34" i="32"/>
  <c r="N33" i="32" s="1"/>
  <c r="N30" i="32"/>
  <c r="N25" i="32"/>
  <c r="N18" i="32"/>
  <c r="N6" i="32"/>
  <c r="J229" i="32"/>
  <c r="J218" i="32"/>
  <c r="J214" i="32"/>
  <c r="J213" i="32" s="1"/>
  <c r="J212" i="32" s="1"/>
  <c r="J240" i="32" s="1"/>
  <c r="J203" i="32"/>
  <c r="J198" i="32"/>
  <c r="J190" i="32"/>
  <c r="J187" i="32"/>
  <c r="J175" i="32" s="1"/>
  <c r="J166" i="32"/>
  <c r="J157" i="32"/>
  <c r="J136" i="32"/>
  <c r="J99" i="32"/>
  <c r="J88" i="32"/>
  <c r="J87" i="32" s="1"/>
  <c r="J82" i="32"/>
  <c r="J78" i="32"/>
  <c r="J72" i="32"/>
  <c r="J68" i="32"/>
  <c r="J62" i="32"/>
  <c r="J51" i="32"/>
  <c r="J46" i="32"/>
  <c r="J43" i="32"/>
  <c r="J39" i="32"/>
  <c r="J34" i="32"/>
  <c r="J33" i="32" s="1"/>
  <c r="J30" i="32"/>
  <c r="J25" i="32"/>
  <c r="J18" i="32"/>
  <c r="J6" i="32"/>
  <c r="F229" i="32"/>
  <c r="F218" i="32"/>
  <c r="F214" i="32"/>
  <c r="F203" i="32"/>
  <c r="F198" i="32"/>
  <c r="F187" i="32"/>
  <c r="F175" i="32" s="1"/>
  <c r="F166" i="32"/>
  <c r="F120" i="32"/>
  <c r="F99" i="32"/>
  <c r="F88" i="32"/>
  <c r="F87" i="32" s="1"/>
  <c r="F82" i="32"/>
  <c r="F78" i="32"/>
  <c r="F72" i="32"/>
  <c r="F68" i="32"/>
  <c r="F62" i="32"/>
  <c r="F46" i="32"/>
  <c r="F43" i="32"/>
  <c r="F39" i="32"/>
  <c r="F34" i="32"/>
  <c r="F30" i="32"/>
  <c r="F25" i="32"/>
  <c r="F18" i="32"/>
  <c r="F6" i="32"/>
  <c r="AA219" i="32" l="1"/>
  <c r="AA223" i="32"/>
  <c r="AA227" i="32"/>
  <c r="AA232" i="32"/>
  <c r="AA61" i="32"/>
  <c r="J238" i="32"/>
  <c r="AA8" i="32"/>
  <c r="AA12" i="32"/>
  <c r="AA16" i="32"/>
  <c r="AA21" i="32"/>
  <c r="AA27" i="32"/>
  <c r="AA32" i="32"/>
  <c r="AA38" i="32"/>
  <c r="AA44" i="32"/>
  <c r="AA49" i="32"/>
  <c r="AA55" i="32"/>
  <c r="AA168" i="32"/>
  <c r="AA172" i="32"/>
  <c r="AA177" i="32"/>
  <c r="AA181" i="32"/>
  <c r="AA185" i="32"/>
  <c r="AA165" i="32"/>
  <c r="N213" i="32"/>
  <c r="N212" i="32" s="1"/>
  <c r="N240" i="32" s="1"/>
  <c r="AA60" i="32"/>
  <c r="AA65" i="32"/>
  <c r="AA70" i="32"/>
  <c r="AA75" i="32"/>
  <c r="AA83" i="32"/>
  <c r="AA163" i="32"/>
  <c r="N24" i="32"/>
  <c r="J108" i="32"/>
  <c r="J24" i="32"/>
  <c r="F213" i="32"/>
  <c r="F212" i="32" s="1"/>
  <c r="F240" i="32" s="1"/>
  <c r="F108" i="32"/>
  <c r="F33" i="32"/>
  <c r="F24" i="32" s="1"/>
  <c r="M39" i="6"/>
  <c r="K13" i="16" s="1"/>
  <c r="M35" i="6"/>
  <c r="K104" i="32"/>
  <c r="L39" i="6"/>
  <c r="J13" i="16" s="1"/>
  <c r="L35" i="6"/>
  <c r="L34" i="6"/>
  <c r="M11" i="6"/>
  <c r="E21" i="16" s="1"/>
  <c r="M10" i="6"/>
  <c r="E9" i="16" s="1"/>
  <c r="M9" i="6"/>
  <c r="E20" i="16" s="1"/>
  <c r="M7" i="6"/>
  <c r="E7" i="16" s="1"/>
  <c r="AY234" i="31"/>
  <c r="Q234" i="32" s="1"/>
  <c r="M234" i="31"/>
  <c r="I234" i="32" s="1"/>
  <c r="H234" i="31"/>
  <c r="E234" i="32" s="1"/>
  <c r="AY233" i="31"/>
  <c r="Q233" i="32" s="1"/>
  <c r="M233" i="31"/>
  <c r="I233" i="32" s="1"/>
  <c r="H233" i="31"/>
  <c r="E233" i="32" s="1"/>
  <c r="AY232" i="31"/>
  <c r="Q232" i="32" s="1"/>
  <c r="M232" i="31"/>
  <c r="I232" i="32" s="1"/>
  <c r="H232" i="31"/>
  <c r="E232" i="32" s="1"/>
  <c r="AY231" i="31"/>
  <c r="Q231" i="32" s="1"/>
  <c r="M231" i="31"/>
  <c r="I231" i="32" s="1"/>
  <c r="H231" i="31"/>
  <c r="E231" i="32" s="1"/>
  <c r="AY230" i="31"/>
  <c r="Q230" i="32" s="1"/>
  <c r="M230" i="31"/>
  <c r="I230" i="32" s="1"/>
  <c r="H230" i="31"/>
  <c r="E230" i="32" s="1"/>
  <c r="AX229" i="31"/>
  <c r="AW229" i="31"/>
  <c r="AV229" i="31"/>
  <c r="AU229" i="31"/>
  <c r="AR229" i="31"/>
  <c r="AP229" i="31"/>
  <c r="AN229" i="31"/>
  <c r="AM229" i="31"/>
  <c r="AL229" i="31"/>
  <c r="AK229" i="31"/>
  <c r="AI229" i="31"/>
  <c r="AH229" i="31"/>
  <c r="AG229" i="31"/>
  <c r="AF229" i="31"/>
  <c r="AE229" i="31"/>
  <c r="AD229" i="31"/>
  <c r="AC229" i="31"/>
  <c r="AB229" i="31"/>
  <c r="AA229" i="31"/>
  <c r="Z229" i="31"/>
  <c r="X229" i="31"/>
  <c r="W229" i="31"/>
  <c r="V229" i="31"/>
  <c r="U229" i="31"/>
  <c r="R229" i="31"/>
  <c r="N229" i="31"/>
  <c r="M229" i="31"/>
  <c r="I229" i="32" s="1"/>
  <c r="L229" i="31"/>
  <c r="I229" i="31"/>
  <c r="G229" i="31"/>
  <c r="C229" i="31"/>
  <c r="AY228" i="31"/>
  <c r="Q228" i="32" s="1"/>
  <c r="M228" i="31"/>
  <c r="I228" i="32" s="1"/>
  <c r="H228" i="31"/>
  <c r="E228" i="32" s="1"/>
  <c r="AY227" i="31"/>
  <c r="Q227" i="32" s="1"/>
  <c r="M227" i="31"/>
  <c r="I227" i="32" s="1"/>
  <c r="H227" i="31"/>
  <c r="E227" i="32" s="1"/>
  <c r="AY226" i="31"/>
  <c r="Q226" i="32" s="1"/>
  <c r="M226" i="31"/>
  <c r="I226" i="32" s="1"/>
  <c r="H226" i="31"/>
  <c r="E226" i="32" s="1"/>
  <c r="AY225" i="31"/>
  <c r="M225" i="31"/>
  <c r="I225" i="32" s="1"/>
  <c r="H225" i="31"/>
  <c r="E225" i="32" s="1"/>
  <c r="AY224" i="31"/>
  <c r="M224" i="31"/>
  <c r="I224" i="32" s="1"/>
  <c r="H224" i="31"/>
  <c r="E224" i="32" s="1"/>
  <c r="AY223" i="31"/>
  <c r="Q223" i="32" s="1"/>
  <c r="M223" i="31"/>
  <c r="I223" i="32" s="1"/>
  <c r="H223" i="31"/>
  <c r="E223" i="32" s="1"/>
  <c r="AY222" i="31"/>
  <c r="Q222" i="32" s="1"/>
  <c r="M222" i="31"/>
  <c r="I222" i="32" s="1"/>
  <c r="H222" i="31"/>
  <c r="E222" i="32" s="1"/>
  <c r="AY221" i="31"/>
  <c r="Q221" i="32" s="1"/>
  <c r="M221" i="31"/>
  <c r="I221" i="32" s="1"/>
  <c r="H221" i="31"/>
  <c r="E221" i="32" s="1"/>
  <c r="AY220" i="31"/>
  <c r="Q220" i="32" s="1"/>
  <c r="M220" i="31"/>
  <c r="I220" i="32" s="1"/>
  <c r="H220" i="31"/>
  <c r="E220" i="32" s="1"/>
  <c r="AY219" i="31"/>
  <c r="Q219" i="32" s="1"/>
  <c r="M219" i="31"/>
  <c r="I219" i="32" s="1"/>
  <c r="H219" i="31"/>
  <c r="E219" i="32" s="1"/>
  <c r="AX218" i="31"/>
  <c r="AX213" i="31" s="1"/>
  <c r="AX212" i="31" s="1"/>
  <c r="AX240" i="31" s="1"/>
  <c r="AW218" i="31"/>
  <c r="AV218" i="31"/>
  <c r="AU218" i="31"/>
  <c r="AR218" i="31"/>
  <c r="AR213" i="31" s="1"/>
  <c r="AR212" i="31" s="1"/>
  <c r="AR240" i="31" s="1"/>
  <c r="AP218" i="31"/>
  <c r="AN218" i="31"/>
  <c r="AM218" i="31"/>
  <c r="AL218" i="31"/>
  <c r="AL213" i="31" s="1"/>
  <c r="AL212" i="31" s="1"/>
  <c r="AL240" i="31" s="1"/>
  <c r="AK218" i="31"/>
  <c r="AI218" i="31"/>
  <c r="AH218" i="31"/>
  <c r="AG218" i="31"/>
  <c r="AG213" i="31" s="1"/>
  <c r="AG212" i="31" s="1"/>
  <c r="AG240" i="31" s="1"/>
  <c r="AF218" i="31"/>
  <c r="AE218" i="31"/>
  <c r="AD218" i="31"/>
  <c r="AC218" i="31"/>
  <c r="AC213" i="31" s="1"/>
  <c r="AC212" i="31" s="1"/>
  <c r="AC240" i="31" s="1"/>
  <c r="AB218" i="31"/>
  <c r="AA218" i="31"/>
  <c r="Z218" i="31"/>
  <c r="X218" i="31"/>
  <c r="X213" i="31" s="1"/>
  <c r="X212" i="31" s="1"/>
  <c r="X240" i="31" s="1"/>
  <c r="W218" i="31"/>
  <c r="V218" i="31"/>
  <c r="U218" i="31"/>
  <c r="R218" i="31"/>
  <c r="R213" i="31" s="1"/>
  <c r="R212" i="31" s="1"/>
  <c r="R240" i="31" s="1"/>
  <c r="N218" i="31"/>
  <c r="Q218" i="31" s="1"/>
  <c r="M218" i="32" s="1"/>
  <c r="L218" i="31"/>
  <c r="I218" i="31"/>
  <c r="I213" i="31" s="1"/>
  <c r="I212" i="31" s="1"/>
  <c r="I240" i="31" s="1"/>
  <c r="G218" i="31"/>
  <c r="C218" i="31"/>
  <c r="AY217" i="31"/>
  <c r="Q217" i="32" s="1"/>
  <c r="M217" i="31"/>
  <c r="I217" i="32" s="1"/>
  <c r="H217" i="31"/>
  <c r="E217" i="32" s="1"/>
  <c r="AY216" i="31"/>
  <c r="Q216" i="32" s="1"/>
  <c r="M216" i="31"/>
  <c r="I216" i="32" s="1"/>
  <c r="H216" i="31"/>
  <c r="E216" i="32" s="1"/>
  <c r="AY215" i="31"/>
  <c r="Q215" i="32" s="1"/>
  <c r="M215" i="31"/>
  <c r="I215" i="32" s="1"/>
  <c r="H215" i="31"/>
  <c r="E215" i="32" s="1"/>
  <c r="AX214" i="31"/>
  <c r="AW214" i="31"/>
  <c r="AV214" i="31"/>
  <c r="AU214" i="31"/>
  <c r="AR214" i="31"/>
  <c r="AP214" i="31"/>
  <c r="AN214" i="31"/>
  <c r="AM214" i="31"/>
  <c r="AL214" i="31"/>
  <c r="AK214" i="31"/>
  <c r="AI214" i="31"/>
  <c r="AH214" i="31"/>
  <c r="AG214" i="31"/>
  <c r="AF214" i="31"/>
  <c r="AE214" i="31"/>
  <c r="AD214" i="31"/>
  <c r="AC214" i="31"/>
  <c r="AB214" i="31"/>
  <c r="AA214" i="31"/>
  <c r="Z214" i="31"/>
  <c r="X214" i="31"/>
  <c r="W214" i="31"/>
  <c r="V214" i="31"/>
  <c r="U214" i="31"/>
  <c r="R214" i="31"/>
  <c r="N214" i="31"/>
  <c r="Q214" i="31" s="1"/>
  <c r="M214" i="32" s="1"/>
  <c r="AA214" i="32" s="1"/>
  <c r="M214" i="31"/>
  <c r="I214" i="32" s="1"/>
  <c r="L214" i="31"/>
  <c r="I214" i="31"/>
  <c r="G214" i="31"/>
  <c r="C214" i="31"/>
  <c r="AW213" i="31"/>
  <c r="AV213" i="31"/>
  <c r="AV212" i="31" s="1"/>
  <c r="AV240" i="31" s="1"/>
  <c r="AU213" i="31"/>
  <c r="AP213" i="31"/>
  <c r="AN213" i="31"/>
  <c r="AN212" i="31" s="1"/>
  <c r="AN240" i="31" s="1"/>
  <c r="AM213" i="31"/>
  <c r="AK213" i="31"/>
  <c r="AI213" i="31"/>
  <c r="AI212" i="31" s="1"/>
  <c r="AI240" i="31" s="1"/>
  <c r="AH213" i="31"/>
  <c r="AF213" i="31"/>
  <c r="AE213" i="31"/>
  <c r="AE212" i="31" s="1"/>
  <c r="AE240" i="31" s="1"/>
  <c r="AD213" i="31"/>
  <c r="AB213" i="31"/>
  <c r="AA213" i="31"/>
  <c r="AA212" i="31" s="1"/>
  <c r="AA240" i="31" s="1"/>
  <c r="Z213" i="31"/>
  <c r="W213" i="31"/>
  <c r="V213" i="31"/>
  <c r="V212" i="31" s="1"/>
  <c r="V240" i="31" s="1"/>
  <c r="U213" i="31"/>
  <c r="N213" i="31"/>
  <c r="Q213" i="31" s="1"/>
  <c r="M213" i="32" s="1"/>
  <c r="L213" i="31"/>
  <c r="G213" i="31"/>
  <c r="G212" i="31" s="1"/>
  <c r="G240" i="31" s="1"/>
  <c r="C213" i="31"/>
  <c r="AY211" i="31"/>
  <c r="Q211" i="32" s="1"/>
  <c r="M211" i="31"/>
  <c r="I211" i="32" s="1"/>
  <c r="H211" i="31"/>
  <c r="E211" i="32" s="1"/>
  <c r="AY210" i="31"/>
  <c r="Q210" i="32" s="1"/>
  <c r="M210" i="31"/>
  <c r="I210" i="32" s="1"/>
  <c r="H210" i="31"/>
  <c r="E210" i="32" s="1"/>
  <c r="AY209" i="31"/>
  <c r="Q209" i="32" s="1"/>
  <c r="M209" i="31"/>
  <c r="I209" i="32" s="1"/>
  <c r="H209" i="31"/>
  <c r="E209" i="32" s="1"/>
  <c r="AY208" i="31"/>
  <c r="Q208" i="32" s="1"/>
  <c r="M208" i="31"/>
  <c r="I208" i="32" s="1"/>
  <c r="H208" i="31"/>
  <c r="E208" i="32" s="1"/>
  <c r="AY207" i="31"/>
  <c r="Q207" i="32" s="1"/>
  <c r="M207" i="31"/>
  <c r="I207" i="32" s="1"/>
  <c r="H207" i="31"/>
  <c r="E207" i="32" s="1"/>
  <c r="AY206" i="31"/>
  <c r="Q206" i="32" s="1"/>
  <c r="M206" i="31"/>
  <c r="I206" i="32" s="1"/>
  <c r="H206" i="31"/>
  <c r="E206" i="32" s="1"/>
  <c r="AY205" i="31"/>
  <c r="Q205" i="32" s="1"/>
  <c r="M205" i="31"/>
  <c r="I205" i="32" s="1"/>
  <c r="H205" i="31"/>
  <c r="E205" i="32" s="1"/>
  <c r="AY204" i="31"/>
  <c r="Q204" i="32" s="1"/>
  <c r="M204" i="31"/>
  <c r="I204" i="32" s="1"/>
  <c r="H204" i="31"/>
  <c r="E204" i="32" s="1"/>
  <c r="AX203" i="31"/>
  <c r="AW203" i="31"/>
  <c r="AV203" i="31"/>
  <c r="AU203" i="31"/>
  <c r="AR203" i="31"/>
  <c r="AP203" i="31"/>
  <c r="AN203" i="31"/>
  <c r="AM203" i="31"/>
  <c r="AL203" i="31"/>
  <c r="AK203" i="31"/>
  <c r="AI203" i="31"/>
  <c r="AH203" i="31"/>
  <c r="AG203" i="31"/>
  <c r="AF203" i="31"/>
  <c r="AE203" i="31"/>
  <c r="AD203" i="31"/>
  <c r="AC203" i="31"/>
  <c r="AB203" i="31"/>
  <c r="AA203" i="31"/>
  <c r="Z203" i="31"/>
  <c r="X203" i="31"/>
  <c r="W203" i="31"/>
  <c r="V203" i="31"/>
  <c r="U203" i="31"/>
  <c r="R203" i="31"/>
  <c r="N203" i="31"/>
  <c r="Q203" i="31" s="1"/>
  <c r="M203" i="32" s="1"/>
  <c r="L203" i="31"/>
  <c r="I203" i="31"/>
  <c r="H203" i="31"/>
  <c r="E203" i="32" s="1"/>
  <c r="G203" i="31"/>
  <c r="C203" i="31"/>
  <c r="AY202" i="31"/>
  <c r="Q202" i="32" s="1"/>
  <c r="M202" i="32"/>
  <c r="M202" i="31"/>
  <c r="I202" i="32" s="1"/>
  <c r="H202" i="31"/>
  <c r="E202" i="32" s="1"/>
  <c r="AY201" i="31"/>
  <c r="Q201" i="32" s="1"/>
  <c r="M201" i="31"/>
  <c r="I201" i="32" s="1"/>
  <c r="H201" i="31"/>
  <c r="E201" i="32" s="1"/>
  <c r="AY200" i="31"/>
  <c r="Q200" i="32" s="1"/>
  <c r="M200" i="31"/>
  <c r="I200" i="32" s="1"/>
  <c r="H200" i="31"/>
  <c r="E200" i="32" s="1"/>
  <c r="AY199" i="31"/>
  <c r="Q199" i="32" s="1"/>
  <c r="M199" i="32"/>
  <c r="M199" i="31"/>
  <c r="I199" i="32" s="1"/>
  <c r="H199" i="31"/>
  <c r="E199" i="32" s="1"/>
  <c r="AX198" i="31"/>
  <c r="AW198" i="31"/>
  <c r="AV198" i="31"/>
  <c r="AU198" i="31"/>
  <c r="AR198" i="31"/>
  <c r="AP198" i="31"/>
  <c r="AN198" i="31"/>
  <c r="AM198" i="31"/>
  <c r="AL198" i="31"/>
  <c r="AK198" i="31"/>
  <c r="AI198" i="31"/>
  <c r="AH198" i="31"/>
  <c r="AG198" i="31"/>
  <c r="AF198" i="31"/>
  <c r="AE198" i="31"/>
  <c r="AD198" i="31"/>
  <c r="AC198" i="31"/>
  <c r="AB198" i="31"/>
  <c r="AA198" i="31"/>
  <c r="Z198" i="31"/>
  <c r="X198" i="31"/>
  <c r="W198" i="31"/>
  <c r="V198" i="31"/>
  <c r="U198" i="31"/>
  <c r="R198" i="31"/>
  <c r="N198" i="31"/>
  <c r="Q198" i="31" s="1"/>
  <c r="L198" i="31"/>
  <c r="I198" i="31"/>
  <c r="G198" i="31"/>
  <c r="C198" i="31"/>
  <c r="AY197" i="31"/>
  <c r="Q197" i="32" s="1"/>
  <c r="M197" i="32"/>
  <c r="M197" i="31"/>
  <c r="I197" i="32" s="1"/>
  <c r="H197" i="31"/>
  <c r="E197" i="32" s="1"/>
  <c r="AY196" i="31"/>
  <c r="Q196" i="32" s="1"/>
  <c r="M196" i="31"/>
  <c r="I196" i="32" s="1"/>
  <c r="H196" i="31"/>
  <c r="E196" i="32" s="1"/>
  <c r="AY195" i="31"/>
  <c r="Q195" i="32" s="1"/>
  <c r="M195" i="31"/>
  <c r="I195" i="32" s="1"/>
  <c r="H195" i="31"/>
  <c r="E195" i="32" s="1"/>
  <c r="AY194" i="31"/>
  <c r="Q194" i="32" s="1"/>
  <c r="M194" i="32"/>
  <c r="M194" i="31"/>
  <c r="I194" i="32" s="1"/>
  <c r="H194" i="31"/>
  <c r="E194" i="32" s="1"/>
  <c r="AY193" i="31"/>
  <c r="Q193" i="32" s="1"/>
  <c r="M193" i="31"/>
  <c r="I193" i="32" s="1"/>
  <c r="H193" i="31"/>
  <c r="E193" i="32" s="1"/>
  <c r="AY192" i="31"/>
  <c r="Q192" i="32" s="1"/>
  <c r="M192" i="31"/>
  <c r="I192" i="32" s="1"/>
  <c r="H192" i="31"/>
  <c r="E192" i="32" s="1"/>
  <c r="AY191" i="31"/>
  <c r="Q191" i="32" s="1"/>
  <c r="M191" i="31"/>
  <c r="I191" i="32" s="1"/>
  <c r="H191" i="31"/>
  <c r="E191" i="32" s="1"/>
  <c r="AX190" i="31"/>
  <c r="AW190" i="31"/>
  <c r="AV190" i="31"/>
  <c r="AU190" i="31"/>
  <c r="AR190" i="31"/>
  <c r="AP190" i="31"/>
  <c r="AN190" i="31"/>
  <c r="AM190" i="31"/>
  <c r="AL190" i="31"/>
  <c r="AK190" i="31"/>
  <c r="AI190" i="31"/>
  <c r="AH190" i="31"/>
  <c r="AG190" i="31"/>
  <c r="AF190" i="31"/>
  <c r="AE190" i="31"/>
  <c r="AD190" i="31"/>
  <c r="AC190" i="31"/>
  <c r="AB190" i="31"/>
  <c r="AA190" i="31"/>
  <c r="Z190" i="31"/>
  <c r="X190" i="31"/>
  <c r="W190" i="31"/>
  <c r="V190" i="31"/>
  <c r="U190" i="31"/>
  <c r="R190" i="31"/>
  <c r="N190" i="31"/>
  <c r="L190" i="31"/>
  <c r="L238" i="31" s="1"/>
  <c r="I190" i="31"/>
  <c r="G190" i="31"/>
  <c r="C190" i="31"/>
  <c r="AY189" i="31"/>
  <c r="Q189" i="32" s="1"/>
  <c r="M189" i="31"/>
  <c r="I189" i="32" s="1"/>
  <c r="H189" i="31"/>
  <c r="E189" i="32" s="1"/>
  <c r="AY188" i="31"/>
  <c r="M188" i="32"/>
  <c r="AA188" i="32" s="1"/>
  <c r="M188" i="31"/>
  <c r="I188" i="32" s="1"/>
  <c r="H188" i="31"/>
  <c r="E188" i="32" s="1"/>
  <c r="AX187" i="31"/>
  <c r="AX175" i="31" s="1"/>
  <c r="AW187" i="31"/>
  <c r="AW175" i="31" s="1"/>
  <c r="AV187" i="31"/>
  <c r="AU187" i="31"/>
  <c r="AR187" i="31"/>
  <c r="AP187" i="31"/>
  <c r="AP175" i="31" s="1"/>
  <c r="AN187" i="31"/>
  <c r="AM187" i="31"/>
  <c r="AL187" i="31"/>
  <c r="AK187" i="31"/>
  <c r="AK175" i="31" s="1"/>
  <c r="AI187" i="31"/>
  <c r="AH187" i="31"/>
  <c r="AG187" i="31"/>
  <c r="AF187" i="31"/>
  <c r="AF175" i="31" s="1"/>
  <c r="AE187" i="31"/>
  <c r="AD187" i="31"/>
  <c r="AC187" i="31"/>
  <c r="AB187" i="31"/>
  <c r="AB175" i="31" s="1"/>
  <c r="AA187" i="31"/>
  <c r="Z187" i="31"/>
  <c r="X187" i="31"/>
  <c r="W187" i="31"/>
  <c r="W175" i="31" s="1"/>
  <c r="V187" i="31"/>
  <c r="R187" i="31"/>
  <c r="R175" i="31" s="1"/>
  <c r="N187" i="31"/>
  <c r="L187" i="31"/>
  <c r="L175" i="31" s="1"/>
  <c r="I187" i="31"/>
  <c r="I175" i="31" s="1"/>
  <c r="H187" i="31"/>
  <c r="E187" i="32" s="1"/>
  <c r="G187" i="31"/>
  <c r="C187" i="31"/>
  <c r="C175" i="31" s="1"/>
  <c r="AY186" i="31"/>
  <c r="Q186" i="32" s="1"/>
  <c r="M186" i="32"/>
  <c r="M186" i="31"/>
  <c r="I186" i="32" s="1"/>
  <c r="H186" i="31"/>
  <c r="E186" i="32" s="1"/>
  <c r="AY185" i="31"/>
  <c r="Q185" i="32" s="1"/>
  <c r="M185" i="31"/>
  <c r="I185" i="32" s="1"/>
  <c r="H185" i="31"/>
  <c r="E185" i="32" s="1"/>
  <c r="AY184" i="31"/>
  <c r="Q184" i="32" s="1"/>
  <c r="M184" i="31"/>
  <c r="I184" i="32" s="1"/>
  <c r="H184" i="31"/>
  <c r="E184" i="32" s="1"/>
  <c r="AY183" i="31"/>
  <c r="Q183" i="32" s="1"/>
  <c r="M183" i="31"/>
  <c r="I183" i="32" s="1"/>
  <c r="H183" i="31"/>
  <c r="E183" i="32" s="1"/>
  <c r="AY182" i="31"/>
  <c r="Q182" i="32" s="1"/>
  <c r="M182" i="31"/>
  <c r="I182" i="32" s="1"/>
  <c r="H182" i="31"/>
  <c r="E182" i="32" s="1"/>
  <c r="AY181" i="31"/>
  <c r="Q181" i="32" s="1"/>
  <c r="M181" i="31"/>
  <c r="I181" i="32" s="1"/>
  <c r="H181" i="31"/>
  <c r="E181" i="32" s="1"/>
  <c r="AY180" i="31"/>
  <c r="Q180" i="32" s="1"/>
  <c r="M180" i="31"/>
  <c r="I180" i="32" s="1"/>
  <c r="H180" i="31"/>
  <c r="E180" i="32" s="1"/>
  <c r="AY179" i="31"/>
  <c r="Q179" i="32" s="1"/>
  <c r="M179" i="31"/>
  <c r="I179" i="32" s="1"/>
  <c r="H179" i="31"/>
  <c r="E179" i="32" s="1"/>
  <c r="AY178" i="31"/>
  <c r="M178" i="31"/>
  <c r="I178" i="32" s="1"/>
  <c r="H178" i="31"/>
  <c r="E178" i="32" s="1"/>
  <c r="AY177" i="31"/>
  <c r="M177" i="31"/>
  <c r="I177" i="32" s="1"/>
  <c r="H177" i="31"/>
  <c r="E177" i="32" s="1"/>
  <c r="AY176" i="31"/>
  <c r="Q176" i="32" s="1"/>
  <c r="M176" i="31"/>
  <c r="I176" i="32" s="1"/>
  <c r="H176" i="31"/>
  <c r="E176" i="32" s="1"/>
  <c r="AV175" i="31"/>
  <c r="AU175" i="31"/>
  <c r="AR175" i="31"/>
  <c r="AN175" i="31"/>
  <c r="AM175" i="31"/>
  <c r="AL175" i="31"/>
  <c r="AI175" i="31"/>
  <c r="AH175" i="31"/>
  <c r="AG175" i="31"/>
  <c r="AE175" i="31"/>
  <c r="AD175" i="31"/>
  <c r="AC175" i="31"/>
  <c r="AA175" i="31"/>
  <c r="Z175" i="31"/>
  <c r="X175" i="31"/>
  <c r="V175" i="31"/>
  <c r="U175" i="31"/>
  <c r="G175" i="31"/>
  <c r="AY174" i="31"/>
  <c r="M174" i="31"/>
  <c r="I174" i="32" s="1"/>
  <c r="H174" i="31"/>
  <c r="E174" i="32" s="1"/>
  <c r="AY173" i="31"/>
  <c r="Q173" i="32" s="1"/>
  <c r="M173" i="31"/>
  <c r="I173" i="32" s="1"/>
  <c r="H173" i="31"/>
  <c r="E173" i="32" s="1"/>
  <c r="AY172" i="31"/>
  <c r="M172" i="31"/>
  <c r="I172" i="32" s="1"/>
  <c r="H172" i="31"/>
  <c r="E172" i="32" s="1"/>
  <c r="AY171" i="31"/>
  <c r="M171" i="31"/>
  <c r="I171" i="32" s="1"/>
  <c r="H171" i="31"/>
  <c r="E171" i="32" s="1"/>
  <c r="AY170" i="31"/>
  <c r="M170" i="31"/>
  <c r="I170" i="32" s="1"/>
  <c r="H170" i="31"/>
  <c r="E170" i="32" s="1"/>
  <c r="AY169" i="31"/>
  <c r="M169" i="31"/>
  <c r="I169" i="32" s="1"/>
  <c r="H169" i="31"/>
  <c r="E169" i="32" s="1"/>
  <c r="AY168" i="31"/>
  <c r="M168" i="31"/>
  <c r="I168" i="32" s="1"/>
  <c r="H168" i="31"/>
  <c r="E168" i="32" s="1"/>
  <c r="AY167" i="31"/>
  <c r="Q167" i="32" s="1"/>
  <c r="M167" i="31"/>
  <c r="I167" i="32" s="1"/>
  <c r="H167" i="31"/>
  <c r="E167" i="32" s="1"/>
  <c r="AX166" i="31"/>
  <c r="AW166" i="31"/>
  <c r="AV166" i="31"/>
  <c r="AU166" i="31"/>
  <c r="AR166" i="31"/>
  <c r="AP166" i="31"/>
  <c r="AN166" i="31"/>
  <c r="AM166" i="31"/>
  <c r="AL166" i="31"/>
  <c r="AK166" i="31"/>
  <c r="AI166" i="31"/>
  <c r="AH166" i="31"/>
  <c r="AG166" i="31"/>
  <c r="AF166" i="31"/>
  <c r="AE166" i="31"/>
  <c r="AD166" i="31"/>
  <c r="AC166" i="31"/>
  <c r="AB166" i="31"/>
  <c r="AA166" i="31"/>
  <c r="Z166" i="31"/>
  <c r="X166" i="31"/>
  <c r="W166" i="31"/>
  <c r="V166" i="31"/>
  <c r="U166" i="31"/>
  <c r="R166" i="31"/>
  <c r="N166" i="31"/>
  <c r="Q166" i="31" s="1"/>
  <c r="M166" i="32" s="1"/>
  <c r="L166" i="31"/>
  <c r="I166" i="31"/>
  <c r="H166" i="31"/>
  <c r="E166" i="32" s="1"/>
  <c r="G166" i="31"/>
  <c r="C166" i="31"/>
  <c r="AY165" i="31"/>
  <c r="Q165" i="32" s="1"/>
  <c r="M165" i="31"/>
  <c r="I165" i="32" s="1"/>
  <c r="H165" i="31"/>
  <c r="E165" i="32" s="1"/>
  <c r="AY164" i="31"/>
  <c r="Q164" i="32" s="1"/>
  <c r="M164" i="31"/>
  <c r="I164" i="32" s="1"/>
  <c r="H164" i="31"/>
  <c r="E164" i="32" s="1"/>
  <c r="AY163" i="31"/>
  <c r="M163" i="31"/>
  <c r="I163" i="32" s="1"/>
  <c r="H163" i="31"/>
  <c r="E163" i="32" s="1"/>
  <c r="AY162" i="31"/>
  <c r="Q162" i="32" s="1"/>
  <c r="M162" i="31"/>
  <c r="I162" i="32" s="1"/>
  <c r="H162" i="31"/>
  <c r="E162" i="32" s="1"/>
  <c r="AY161" i="31"/>
  <c r="Q161" i="32" s="1"/>
  <c r="M161" i="32"/>
  <c r="AA161" i="32" s="1"/>
  <c r="M161" i="31"/>
  <c r="H161" i="31"/>
  <c r="E161" i="32" s="1"/>
  <c r="AX160" i="31"/>
  <c r="AW160" i="31"/>
  <c r="AV160" i="31"/>
  <c r="AU160" i="31"/>
  <c r="AR160" i="31"/>
  <c r="AP160" i="31"/>
  <c r="AN160" i="31"/>
  <c r="AM160" i="31"/>
  <c r="AL160" i="31"/>
  <c r="AK160" i="31"/>
  <c r="AI160" i="31"/>
  <c r="AH160" i="31"/>
  <c r="AG160" i="31"/>
  <c r="AF160" i="31"/>
  <c r="AE160" i="31"/>
  <c r="AD160" i="31"/>
  <c r="AC160" i="31"/>
  <c r="AB160" i="31"/>
  <c r="Z160" i="31"/>
  <c r="X160" i="31"/>
  <c r="W160" i="31"/>
  <c r="V160" i="31"/>
  <c r="U160" i="31"/>
  <c r="R160" i="31"/>
  <c r="N160" i="31"/>
  <c r="L160" i="31"/>
  <c r="I160" i="31"/>
  <c r="G160" i="31"/>
  <c r="C160" i="31"/>
  <c r="AY159" i="31"/>
  <c r="Q159" i="32" s="1"/>
  <c r="M159" i="31"/>
  <c r="I159" i="32" s="1"/>
  <c r="H159" i="31"/>
  <c r="E159" i="32" s="1"/>
  <c r="AY158" i="31"/>
  <c r="Q158" i="32" s="1"/>
  <c r="M158" i="31"/>
  <c r="I158" i="32" s="1"/>
  <c r="H158" i="31"/>
  <c r="E158" i="32" s="1"/>
  <c r="AX157" i="31"/>
  <c r="AW157" i="31"/>
  <c r="AV157" i="31"/>
  <c r="AU157" i="31"/>
  <c r="AR157" i="31"/>
  <c r="AP157" i="31"/>
  <c r="AN157" i="31"/>
  <c r="AM157" i="31"/>
  <c r="AL157" i="31"/>
  <c r="AK157" i="31"/>
  <c r="AI157" i="31"/>
  <c r="AH157" i="31"/>
  <c r="AG157" i="31"/>
  <c r="AF157" i="31"/>
  <c r="AE157" i="31"/>
  <c r="AD157" i="31"/>
  <c r="AC157" i="31"/>
  <c r="AB157" i="31"/>
  <c r="AA157" i="31"/>
  <c r="Z157" i="31"/>
  <c r="X157" i="31"/>
  <c r="W157" i="31"/>
  <c r="V157" i="31"/>
  <c r="U157" i="31"/>
  <c r="R157" i="31"/>
  <c r="N157" i="31"/>
  <c r="Q157" i="31" s="1"/>
  <c r="L157" i="31"/>
  <c r="I157" i="31"/>
  <c r="G157" i="31"/>
  <c r="C157" i="31"/>
  <c r="AY156" i="31"/>
  <c r="Q156" i="32" s="1"/>
  <c r="M156" i="32"/>
  <c r="M156" i="31"/>
  <c r="I156" i="32" s="1"/>
  <c r="H156" i="31"/>
  <c r="E156" i="32" s="1"/>
  <c r="AY155" i="31"/>
  <c r="Q155" i="32" s="1"/>
  <c r="M155" i="32"/>
  <c r="M155" i="31"/>
  <c r="I155" i="32" s="1"/>
  <c r="H155" i="31"/>
  <c r="E155" i="32" s="1"/>
  <c r="AY154" i="31"/>
  <c r="M154" i="31"/>
  <c r="I154" i="32" s="1"/>
  <c r="H154" i="31"/>
  <c r="E154" i="32" s="1"/>
  <c r="AY153" i="31"/>
  <c r="Q153" i="32" s="1"/>
  <c r="M153" i="32"/>
  <c r="M153" i="31"/>
  <c r="I153" i="32" s="1"/>
  <c r="H153" i="31"/>
  <c r="E153" i="32" s="1"/>
  <c r="AY152" i="31"/>
  <c r="Q152" i="32" s="1"/>
  <c r="M152" i="32"/>
  <c r="M152" i="31"/>
  <c r="I152" i="32" s="1"/>
  <c r="H152" i="31"/>
  <c r="E152" i="32" s="1"/>
  <c r="AY151" i="31"/>
  <c r="Q151" i="32" s="1"/>
  <c r="M151" i="31"/>
  <c r="I151" i="32" s="1"/>
  <c r="H151" i="31"/>
  <c r="E151" i="32" s="1"/>
  <c r="AY150" i="31"/>
  <c r="Q150" i="32" s="1"/>
  <c r="M150" i="31"/>
  <c r="I150" i="32" s="1"/>
  <c r="H150" i="31"/>
  <c r="E150" i="32" s="1"/>
  <c r="AX149" i="31"/>
  <c r="AW149" i="31"/>
  <c r="AV149" i="31"/>
  <c r="AU149" i="31"/>
  <c r="AR149" i="31"/>
  <c r="AP149" i="31"/>
  <c r="AN149" i="31"/>
  <c r="AM149" i="31"/>
  <c r="AL149" i="31"/>
  <c r="AK149" i="31"/>
  <c r="AI149" i="31"/>
  <c r="AH149" i="31"/>
  <c r="AG149" i="31"/>
  <c r="AF149" i="31"/>
  <c r="AE149" i="31"/>
  <c r="AD149" i="31"/>
  <c r="AC149" i="31"/>
  <c r="AB149" i="31"/>
  <c r="AA149" i="31"/>
  <c r="Z149" i="31"/>
  <c r="X149" i="31"/>
  <c r="W149" i="31"/>
  <c r="V149" i="31"/>
  <c r="U149" i="31"/>
  <c r="R149" i="31"/>
  <c r="N149" i="31"/>
  <c r="Q149" i="31" s="1"/>
  <c r="L149" i="31"/>
  <c r="I149" i="31"/>
  <c r="G149" i="31"/>
  <c r="C149" i="31"/>
  <c r="AY148" i="31"/>
  <c r="Q148" i="32" s="1"/>
  <c r="M148" i="32"/>
  <c r="M148" i="31"/>
  <c r="I148" i="32" s="1"/>
  <c r="H148" i="31"/>
  <c r="E148" i="32" s="1"/>
  <c r="AY147" i="31"/>
  <c r="Q147" i="32" s="1"/>
  <c r="M147" i="31"/>
  <c r="H147" i="31"/>
  <c r="E147" i="32" s="1"/>
  <c r="AX146" i="31"/>
  <c r="AW146" i="31"/>
  <c r="AV146" i="31"/>
  <c r="AU146" i="31"/>
  <c r="AR146" i="31"/>
  <c r="AP146" i="31"/>
  <c r="AN146" i="31"/>
  <c r="AM146" i="31"/>
  <c r="AL146" i="31"/>
  <c r="AK146" i="31"/>
  <c r="AI146" i="31"/>
  <c r="AH146" i="31"/>
  <c r="AG146" i="31"/>
  <c r="AF146" i="31"/>
  <c r="AE146" i="31"/>
  <c r="AD146" i="31"/>
  <c r="AC146" i="31"/>
  <c r="AB146" i="31"/>
  <c r="AA146" i="31"/>
  <c r="Z146" i="31"/>
  <c r="X146" i="31"/>
  <c r="W146" i="31"/>
  <c r="V146" i="31"/>
  <c r="U146" i="31"/>
  <c r="R146" i="31"/>
  <c r="N146" i="31"/>
  <c r="Q146" i="31" s="1"/>
  <c r="L146" i="31"/>
  <c r="I146" i="31"/>
  <c r="C146" i="31"/>
  <c r="AY145" i="31"/>
  <c r="Q145" i="32" s="1"/>
  <c r="M145" i="31"/>
  <c r="I145" i="32" s="1"/>
  <c r="H145" i="31"/>
  <c r="E145" i="32" s="1"/>
  <c r="AY144" i="31"/>
  <c r="Q144" i="32" s="1"/>
  <c r="M144" i="32"/>
  <c r="M144" i="31"/>
  <c r="I144" i="32" s="1"/>
  <c r="H144" i="31"/>
  <c r="E144" i="32" s="1"/>
  <c r="AY143" i="31"/>
  <c r="Q143" i="32" s="1"/>
  <c r="M143" i="31"/>
  <c r="H143" i="31"/>
  <c r="E143" i="32" s="1"/>
  <c r="AX142" i="31"/>
  <c r="AW142" i="31"/>
  <c r="AV142" i="31"/>
  <c r="AU142" i="31"/>
  <c r="AR142" i="31"/>
  <c r="AP142" i="31"/>
  <c r="AN142" i="31"/>
  <c r="AM142" i="31"/>
  <c r="AL142" i="31"/>
  <c r="AK142" i="31"/>
  <c r="AI142" i="31"/>
  <c r="AH142" i="31"/>
  <c r="AG142" i="31"/>
  <c r="AF142" i="31"/>
  <c r="AE142" i="31"/>
  <c r="AD142" i="31"/>
  <c r="AC142" i="31"/>
  <c r="AB142" i="31"/>
  <c r="AA142" i="31"/>
  <c r="Z142" i="31"/>
  <c r="X142" i="31"/>
  <c r="W142" i="31"/>
  <c r="V142" i="31"/>
  <c r="U142" i="31"/>
  <c r="R142" i="31"/>
  <c r="N142" i="31"/>
  <c r="Q142" i="31" s="1"/>
  <c r="L142" i="31"/>
  <c r="I142" i="31"/>
  <c r="G142" i="31"/>
  <c r="C142" i="31"/>
  <c r="X141" i="31"/>
  <c r="AY140" i="31"/>
  <c r="M140" i="31"/>
  <c r="H140" i="31"/>
  <c r="AY139" i="31"/>
  <c r="Q139" i="32" s="1"/>
  <c r="M139" i="32"/>
  <c r="M139" i="31"/>
  <c r="I139" i="32" s="1"/>
  <c r="H139" i="31"/>
  <c r="E139" i="32" s="1"/>
  <c r="AY138" i="31"/>
  <c r="Q138" i="32" s="1"/>
  <c r="M138" i="32"/>
  <c r="M138" i="31"/>
  <c r="I138" i="32" s="1"/>
  <c r="H138" i="31"/>
  <c r="E138" i="32" s="1"/>
  <c r="AY137" i="31"/>
  <c r="Q137" i="32" s="1"/>
  <c r="M137" i="31"/>
  <c r="I137" i="32" s="1"/>
  <c r="H137" i="31"/>
  <c r="E137" i="32" s="1"/>
  <c r="AX136" i="31"/>
  <c r="AW136" i="31"/>
  <c r="AV136" i="31"/>
  <c r="AV121" i="31" s="1"/>
  <c r="AU136" i="31"/>
  <c r="AR136" i="31"/>
  <c r="AP136" i="31"/>
  <c r="AN136" i="31"/>
  <c r="AM136" i="31"/>
  <c r="AL136" i="31"/>
  <c r="AK136" i="31"/>
  <c r="AI136" i="31"/>
  <c r="AH136" i="31"/>
  <c r="AG136" i="31"/>
  <c r="AF136" i="31"/>
  <c r="AE136" i="31"/>
  <c r="AD136" i="31"/>
  <c r="AC136" i="31"/>
  <c r="AB136" i="31"/>
  <c r="AA136" i="31"/>
  <c r="Z136" i="31"/>
  <c r="X136" i="31"/>
  <c r="W136" i="31"/>
  <c r="V136" i="31"/>
  <c r="U136" i="31"/>
  <c r="R136" i="31"/>
  <c r="N136" i="31"/>
  <c r="Q136" i="31" s="1"/>
  <c r="L136" i="31"/>
  <c r="I136" i="31"/>
  <c r="G136" i="31"/>
  <c r="C136" i="31"/>
  <c r="AY135" i="31"/>
  <c r="Q135" i="32" s="1"/>
  <c r="M135" i="32"/>
  <c r="M135" i="31"/>
  <c r="I135" i="32" s="1"/>
  <c r="E135" i="32"/>
  <c r="AY134" i="31"/>
  <c r="Q134" i="32" s="1"/>
  <c r="M134" i="31"/>
  <c r="I134" i="32" s="1"/>
  <c r="E134" i="32"/>
  <c r="AY133" i="31"/>
  <c r="Q133" i="32" s="1"/>
  <c r="M133" i="31"/>
  <c r="I133" i="32" s="1"/>
  <c r="E133" i="32"/>
  <c r="AY132" i="31"/>
  <c r="Q132" i="32" s="1"/>
  <c r="M132" i="32"/>
  <c r="M132" i="31"/>
  <c r="I132" i="32" s="1"/>
  <c r="E132" i="32"/>
  <c r="AY131" i="31"/>
  <c r="Q131" i="32" s="1"/>
  <c r="M131" i="32"/>
  <c r="M131" i="31"/>
  <c r="I131" i="32" s="1"/>
  <c r="E131" i="32"/>
  <c r="AY130" i="31"/>
  <c r="Q130" i="32" s="1"/>
  <c r="M130" i="31"/>
  <c r="I130" i="32" s="1"/>
  <c r="E130" i="32"/>
  <c r="AY129" i="31"/>
  <c r="Q129" i="32" s="1"/>
  <c r="M129" i="32"/>
  <c r="M129" i="31"/>
  <c r="I129" i="32" s="1"/>
  <c r="E129" i="32"/>
  <c r="Y129" i="32" s="1"/>
  <c r="AY128" i="31"/>
  <c r="Q128" i="32" s="1"/>
  <c r="M128" i="32"/>
  <c r="M128" i="31"/>
  <c r="I128" i="32" s="1"/>
  <c r="E128" i="32"/>
  <c r="AY127" i="31"/>
  <c r="Q127" i="32" s="1"/>
  <c r="M127" i="31"/>
  <c r="I127" i="32" s="1"/>
  <c r="E127" i="32"/>
  <c r="AY126" i="31"/>
  <c r="Q126" i="32" s="1"/>
  <c r="M126" i="32"/>
  <c r="M126" i="31"/>
  <c r="I126" i="32" s="1"/>
  <c r="E126" i="32"/>
  <c r="AY125" i="31"/>
  <c r="Q125" i="32" s="1"/>
  <c r="M125" i="31"/>
  <c r="I125" i="32" s="1"/>
  <c r="E125" i="32"/>
  <c r="AY124" i="31"/>
  <c r="Q124" i="32" s="1"/>
  <c r="M124" i="31"/>
  <c r="E124" i="32"/>
  <c r="AY123" i="31"/>
  <c r="Q123" i="32" s="1"/>
  <c r="M123" i="31"/>
  <c r="I123" i="32" s="1"/>
  <c r="E123" i="32"/>
  <c r="AX122" i="31"/>
  <c r="AX121" i="31" s="1"/>
  <c r="AW122" i="31"/>
  <c r="AW121" i="31" s="1"/>
  <c r="AV122" i="31"/>
  <c r="AU122" i="31"/>
  <c r="AU121" i="31" s="1"/>
  <c r="AR122" i="31"/>
  <c r="AR121" i="31" s="1"/>
  <c r="AP122" i="31"/>
  <c r="AP121" i="31" s="1"/>
  <c r="AN122" i="31"/>
  <c r="AM122" i="31"/>
  <c r="AM121" i="31" s="1"/>
  <c r="AL122" i="31"/>
  <c r="AL121" i="31" s="1"/>
  <c r="AK122" i="31"/>
  <c r="AK121" i="31" s="1"/>
  <c r="AI122" i="31"/>
  <c r="AH122" i="31"/>
  <c r="AH121" i="31" s="1"/>
  <c r="AG122" i="31"/>
  <c r="AF122" i="31"/>
  <c r="AF121" i="31" s="1"/>
  <c r="AE122" i="31"/>
  <c r="AD122" i="31"/>
  <c r="AD121" i="31" s="1"/>
  <c r="AC122" i="31"/>
  <c r="AB122" i="31"/>
  <c r="AB121" i="31" s="1"/>
  <c r="AA122" i="31"/>
  <c r="Z122" i="31"/>
  <c r="Z121" i="31" s="1"/>
  <c r="X122" i="31"/>
  <c r="X121" i="31" s="1"/>
  <c r="W122" i="31"/>
  <c r="W121" i="31" s="1"/>
  <c r="V122" i="31"/>
  <c r="U122" i="31"/>
  <c r="R122" i="31"/>
  <c r="N122" i="31"/>
  <c r="L122" i="31"/>
  <c r="I122" i="31"/>
  <c r="G122" i="31"/>
  <c r="C122" i="31"/>
  <c r="AG121" i="31"/>
  <c r="AC121" i="31"/>
  <c r="R121" i="31"/>
  <c r="AY120" i="31"/>
  <c r="AX120" i="31"/>
  <c r="AW120" i="31"/>
  <c r="AV120" i="31"/>
  <c r="AU120" i="31"/>
  <c r="AR120" i="31"/>
  <c r="AP120" i="31"/>
  <c r="AN120" i="31"/>
  <c r="AM120" i="31"/>
  <c r="AL120" i="31"/>
  <c r="AK120" i="31"/>
  <c r="AI120" i="31"/>
  <c r="AH120" i="31"/>
  <c r="AG120" i="31"/>
  <c r="AF120" i="31"/>
  <c r="AE120" i="31"/>
  <c r="AD120" i="31"/>
  <c r="AC120" i="31"/>
  <c r="AB120" i="31"/>
  <c r="AA120" i="31"/>
  <c r="Z120" i="31"/>
  <c r="X120" i="31"/>
  <c r="W120" i="31"/>
  <c r="V120" i="31"/>
  <c r="U120" i="31"/>
  <c r="R120" i="31"/>
  <c r="Q120" i="31"/>
  <c r="N120" i="31"/>
  <c r="M120" i="31"/>
  <c r="L120" i="31"/>
  <c r="I120" i="31"/>
  <c r="H120" i="31"/>
  <c r="G120" i="31"/>
  <c r="C120" i="31"/>
  <c r="AY119" i="31"/>
  <c r="AX119" i="31"/>
  <c r="AW119" i="31"/>
  <c r="AV119" i="31"/>
  <c r="AU119" i="31"/>
  <c r="AR119" i="31"/>
  <c r="AP119" i="31"/>
  <c r="AN119" i="31"/>
  <c r="AM119" i="31"/>
  <c r="AL119" i="31"/>
  <c r="AK119" i="31"/>
  <c r="AI119" i="31"/>
  <c r="AH119" i="31"/>
  <c r="AG119" i="31"/>
  <c r="AF119" i="31"/>
  <c r="AE119" i="31"/>
  <c r="AD119" i="31"/>
  <c r="AC119" i="31"/>
  <c r="AB119" i="31"/>
  <c r="AA119" i="31"/>
  <c r="Z119" i="31"/>
  <c r="X119" i="31"/>
  <c r="W119" i="31"/>
  <c r="V119" i="31"/>
  <c r="U119" i="31"/>
  <c r="R119" i="31"/>
  <c r="Q119" i="31"/>
  <c r="N119" i="31"/>
  <c r="M119" i="31"/>
  <c r="L119" i="31"/>
  <c r="I119" i="31"/>
  <c r="H119" i="31"/>
  <c r="G119" i="31"/>
  <c r="C119" i="31"/>
  <c r="U118" i="31"/>
  <c r="AY104" i="31"/>
  <c r="Q104" i="32" s="1"/>
  <c r="M104" i="31"/>
  <c r="I104" i="32" s="1"/>
  <c r="H104" i="31"/>
  <c r="E104" i="32" s="1"/>
  <c r="AY103" i="31"/>
  <c r="Q103" i="32" s="1"/>
  <c r="M103" i="31"/>
  <c r="I103" i="32" s="1"/>
  <c r="H103" i="31"/>
  <c r="E103" i="32" s="1"/>
  <c r="AY102" i="31"/>
  <c r="Q102" i="32" s="1"/>
  <c r="M102" i="31"/>
  <c r="I102" i="32" s="1"/>
  <c r="H102" i="31"/>
  <c r="E102" i="32" s="1"/>
  <c r="AY101" i="31"/>
  <c r="Q101" i="32" s="1"/>
  <c r="M101" i="31"/>
  <c r="I101" i="32" s="1"/>
  <c r="H101" i="31"/>
  <c r="E101" i="32" s="1"/>
  <c r="AY100" i="31"/>
  <c r="Q100" i="32" s="1"/>
  <c r="M100" i="31"/>
  <c r="H100" i="31"/>
  <c r="E100" i="32" s="1"/>
  <c r="AX99" i="31"/>
  <c r="AW99" i="31"/>
  <c r="AV99" i="31"/>
  <c r="AU99" i="31"/>
  <c r="AR99" i="31"/>
  <c r="AP99" i="31"/>
  <c r="AN99" i="31"/>
  <c r="AM99" i="31"/>
  <c r="AL99" i="31"/>
  <c r="AK99" i="31"/>
  <c r="AI99" i="31"/>
  <c r="AH99" i="31"/>
  <c r="AG99" i="31"/>
  <c r="AF99" i="31"/>
  <c r="AE99" i="31"/>
  <c r="AD99" i="31"/>
  <c r="AC99" i="31"/>
  <c r="AB99" i="31"/>
  <c r="AA99" i="31"/>
  <c r="Z99" i="31"/>
  <c r="X99" i="31"/>
  <c r="W99" i="31"/>
  <c r="V99" i="31"/>
  <c r="U99" i="31"/>
  <c r="R99" i="31"/>
  <c r="N99" i="31"/>
  <c r="Q99" i="31" s="1"/>
  <c r="M99" i="32" s="1"/>
  <c r="L99" i="31"/>
  <c r="I99" i="31"/>
  <c r="G99" i="31"/>
  <c r="C99" i="31"/>
  <c r="AY98" i="31"/>
  <c r="Q98" i="32" s="1"/>
  <c r="M98" i="31"/>
  <c r="I98" i="32" s="1"/>
  <c r="H98" i="31"/>
  <c r="E98" i="32" s="1"/>
  <c r="AY97" i="31"/>
  <c r="Q97" i="32" s="1"/>
  <c r="M97" i="31"/>
  <c r="I97" i="32" s="1"/>
  <c r="H97" i="31"/>
  <c r="E97" i="32" s="1"/>
  <c r="AY96" i="31"/>
  <c r="Q96" i="32" s="1"/>
  <c r="M96" i="31"/>
  <c r="H96" i="31"/>
  <c r="AY95" i="31"/>
  <c r="Q95" i="32" s="1"/>
  <c r="M95" i="31"/>
  <c r="I95" i="32" s="1"/>
  <c r="H95" i="31"/>
  <c r="E95" i="32" s="1"/>
  <c r="AY94" i="31"/>
  <c r="Q94" i="32" s="1"/>
  <c r="M94" i="31"/>
  <c r="I94" i="32" s="1"/>
  <c r="H94" i="31"/>
  <c r="E94" i="32" s="1"/>
  <c r="AY93" i="31"/>
  <c r="Q93" i="32" s="1"/>
  <c r="M93" i="31"/>
  <c r="I93" i="32" s="1"/>
  <c r="H93" i="31"/>
  <c r="E93" i="32" s="1"/>
  <c r="AY92" i="31"/>
  <c r="Q92" i="32" s="1"/>
  <c r="M92" i="31"/>
  <c r="I92" i="32" s="1"/>
  <c r="H92" i="31"/>
  <c r="E92" i="32" s="1"/>
  <c r="AY91" i="31"/>
  <c r="Q91" i="32" s="1"/>
  <c r="M91" i="31"/>
  <c r="I91" i="32" s="1"/>
  <c r="H91" i="31"/>
  <c r="E91" i="32" s="1"/>
  <c r="AY90" i="31"/>
  <c r="Q90" i="32" s="1"/>
  <c r="M90" i="31"/>
  <c r="I90" i="32" s="1"/>
  <c r="H90" i="31"/>
  <c r="E90" i="32" s="1"/>
  <c r="AY89" i="31"/>
  <c r="Q89" i="32" s="1"/>
  <c r="M89" i="31"/>
  <c r="I89" i="32" s="1"/>
  <c r="H89" i="31"/>
  <c r="AX88" i="31"/>
  <c r="AW88" i="31"/>
  <c r="AW87" i="31" s="1"/>
  <c r="AV88" i="31"/>
  <c r="AU88" i="31"/>
  <c r="AR88" i="31"/>
  <c r="AP88" i="31"/>
  <c r="AP87" i="31" s="1"/>
  <c r="AN88" i="31"/>
  <c r="AM88" i="31"/>
  <c r="AL88" i="31"/>
  <c r="AK88" i="31"/>
  <c r="AK87" i="31" s="1"/>
  <c r="AI88" i="31"/>
  <c r="AH88" i="31"/>
  <c r="AG88" i="31"/>
  <c r="AF88" i="31"/>
  <c r="AF87" i="31" s="1"/>
  <c r="AE88" i="31"/>
  <c r="AD88" i="31"/>
  <c r="AC88" i="31"/>
  <c r="AB88" i="31"/>
  <c r="AB87" i="31" s="1"/>
  <c r="AA88" i="31"/>
  <c r="Z88" i="31"/>
  <c r="X88" i="31"/>
  <c r="W88" i="31"/>
  <c r="W87" i="31" s="1"/>
  <c r="V88" i="31"/>
  <c r="U88" i="31"/>
  <c r="U87" i="31" s="1"/>
  <c r="R88" i="31"/>
  <c r="R87" i="31" s="1"/>
  <c r="N88" i="31"/>
  <c r="L88" i="31"/>
  <c r="L87" i="31" s="1"/>
  <c r="I88" i="31"/>
  <c r="I87" i="31" s="1"/>
  <c r="G88" i="31"/>
  <c r="G87" i="31" s="1"/>
  <c r="C88" i="31"/>
  <c r="C87" i="31" s="1"/>
  <c r="AX87" i="31"/>
  <c r="AV87" i="31"/>
  <c r="AU87" i="31"/>
  <c r="AR87" i="31"/>
  <c r="AN87" i="31"/>
  <c r="AM87" i="31"/>
  <c r="AL87" i="31"/>
  <c r="AI87" i="31"/>
  <c r="AH87" i="31"/>
  <c r="AG87" i="31"/>
  <c r="AE87" i="31"/>
  <c r="AD87" i="31"/>
  <c r="AC87" i="31"/>
  <c r="AA87" i="31"/>
  <c r="Z87" i="31"/>
  <c r="X87" i="31"/>
  <c r="V87" i="31"/>
  <c r="AY86" i="31"/>
  <c r="Q86" i="32" s="1"/>
  <c r="M86" i="31"/>
  <c r="I86" i="32" s="1"/>
  <c r="H86" i="31"/>
  <c r="E86" i="32" s="1"/>
  <c r="AY85" i="31"/>
  <c r="Q85" i="32" s="1"/>
  <c r="M85" i="31"/>
  <c r="I85" i="32" s="1"/>
  <c r="H85" i="31"/>
  <c r="E85" i="32" s="1"/>
  <c r="AY84" i="31"/>
  <c r="Q84" i="32" s="1"/>
  <c r="M84" i="31"/>
  <c r="I84" i="32" s="1"/>
  <c r="H84" i="31"/>
  <c r="E84" i="32" s="1"/>
  <c r="AY83" i="31"/>
  <c r="Q83" i="32" s="1"/>
  <c r="M83" i="31"/>
  <c r="I83" i="32" s="1"/>
  <c r="H83" i="31"/>
  <c r="E83" i="32" s="1"/>
  <c r="AX82" i="31"/>
  <c r="AW82" i="31"/>
  <c r="AV82" i="31"/>
  <c r="AU82" i="31"/>
  <c r="AR82" i="31"/>
  <c r="AP82" i="31"/>
  <c r="AN82" i="31"/>
  <c r="AM82" i="31"/>
  <c r="AL82" i="31"/>
  <c r="AK82" i="31"/>
  <c r="AI82" i="31"/>
  <c r="AH82" i="31"/>
  <c r="AG82" i="31"/>
  <c r="AF82" i="31"/>
  <c r="AE82" i="31"/>
  <c r="AD82" i="31"/>
  <c r="AC82" i="31"/>
  <c r="AB82" i="31"/>
  <c r="AA82" i="31"/>
  <c r="Z82" i="31"/>
  <c r="X82" i="31"/>
  <c r="W82" i="31"/>
  <c r="V82" i="31"/>
  <c r="U82" i="31"/>
  <c r="R82" i="31"/>
  <c r="N82" i="31"/>
  <c r="Q82" i="31" s="1"/>
  <c r="M82" i="32" s="1"/>
  <c r="L82" i="31"/>
  <c r="I82" i="31"/>
  <c r="G82" i="31"/>
  <c r="C82" i="31"/>
  <c r="AY81" i="31"/>
  <c r="Q81" i="32" s="1"/>
  <c r="M81" i="31"/>
  <c r="I81" i="32" s="1"/>
  <c r="H81" i="31"/>
  <c r="E81" i="32" s="1"/>
  <c r="AY80" i="31"/>
  <c r="Q80" i="32" s="1"/>
  <c r="M80" i="31"/>
  <c r="I80" i="32" s="1"/>
  <c r="H80" i="31"/>
  <c r="E80" i="32" s="1"/>
  <c r="AY79" i="31"/>
  <c r="Q79" i="32" s="1"/>
  <c r="M79" i="31"/>
  <c r="I79" i="32" s="1"/>
  <c r="H79" i="31"/>
  <c r="E79" i="32" s="1"/>
  <c r="AX78" i="31"/>
  <c r="AW78" i="31"/>
  <c r="AV78" i="31"/>
  <c r="AU78" i="31"/>
  <c r="AU77" i="31" s="1"/>
  <c r="AU76" i="31" s="1"/>
  <c r="AU110" i="31" s="1"/>
  <c r="AR78" i="31"/>
  <c r="AP78" i="31"/>
  <c r="AN78" i="31"/>
  <c r="AM78" i="31"/>
  <c r="AM77" i="31" s="1"/>
  <c r="AM76" i="31" s="1"/>
  <c r="AM110" i="31" s="1"/>
  <c r="AL78" i="31"/>
  <c r="AK78" i="31"/>
  <c r="AI78" i="31"/>
  <c r="AH78" i="31"/>
  <c r="AH77" i="31" s="1"/>
  <c r="AH76" i="31" s="1"/>
  <c r="AH110" i="31" s="1"/>
  <c r="AG78" i="31"/>
  <c r="AF78" i="31"/>
  <c r="AE78" i="31"/>
  <c r="AD78" i="31"/>
  <c r="AD77" i="31" s="1"/>
  <c r="AD76" i="31" s="1"/>
  <c r="AD110" i="31" s="1"/>
  <c r="AC78" i="31"/>
  <c r="AB78" i="31"/>
  <c r="AA78" i="31"/>
  <c r="Z78" i="31"/>
  <c r="Z77" i="31" s="1"/>
  <c r="Z76" i="31" s="1"/>
  <c r="Z110" i="31" s="1"/>
  <c r="X78" i="31"/>
  <c r="W78" i="31"/>
  <c r="V78" i="31"/>
  <c r="U78" i="31"/>
  <c r="R78" i="31"/>
  <c r="N78" i="31"/>
  <c r="Q78" i="31" s="1"/>
  <c r="M78" i="32" s="1"/>
  <c r="L78" i="31"/>
  <c r="I78" i="31"/>
  <c r="G78" i="31"/>
  <c r="C78" i="31"/>
  <c r="C77" i="31" s="1"/>
  <c r="C76" i="31" s="1"/>
  <c r="C110" i="31" s="1"/>
  <c r="AY75" i="31"/>
  <c r="M75" i="31"/>
  <c r="I75" i="32" s="1"/>
  <c r="H75" i="31"/>
  <c r="E75" i="32" s="1"/>
  <c r="AY74" i="31"/>
  <c r="Q74" i="32" s="1"/>
  <c r="M74" i="31"/>
  <c r="I74" i="32" s="1"/>
  <c r="H74" i="31"/>
  <c r="E74" i="32" s="1"/>
  <c r="AY73" i="31"/>
  <c r="Q73" i="32" s="1"/>
  <c r="M73" i="31"/>
  <c r="I73" i="32" s="1"/>
  <c r="H73" i="31"/>
  <c r="E73" i="32" s="1"/>
  <c r="AX72" i="31"/>
  <c r="AW72" i="31"/>
  <c r="AV72" i="31"/>
  <c r="AU72" i="31"/>
  <c r="AR72" i="31"/>
  <c r="AP72" i="31"/>
  <c r="AN72" i="31"/>
  <c r="AM72" i="31"/>
  <c r="AL72" i="31"/>
  <c r="AK72" i="31"/>
  <c r="AI72" i="31"/>
  <c r="AH72" i="31"/>
  <c r="AG72" i="31"/>
  <c r="AF72" i="31"/>
  <c r="AE72" i="31"/>
  <c r="AD72" i="31"/>
  <c r="AC72" i="31"/>
  <c r="AB72" i="31"/>
  <c r="AA72" i="31"/>
  <c r="Z72" i="31"/>
  <c r="X72" i="31"/>
  <c r="W72" i="31"/>
  <c r="V72" i="31"/>
  <c r="U72" i="31"/>
  <c r="R72" i="31"/>
  <c r="N72" i="31"/>
  <c r="Q72" i="31" s="1"/>
  <c r="M72" i="32" s="1"/>
  <c r="M72" i="31"/>
  <c r="I72" i="32" s="1"/>
  <c r="L72" i="31"/>
  <c r="I72" i="31"/>
  <c r="G72" i="31"/>
  <c r="C72" i="31"/>
  <c r="AY71" i="31"/>
  <c r="Q71" i="32" s="1"/>
  <c r="M71" i="31"/>
  <c r="I71" i="32" s="1"/>
  <c r="H71" i="31"/>
  <c r="E71" i="32" s="1"/>
  <c r="AY70" i="31"/>
  <c r="Q70" i="32" s="1"/>
  <c r="M70" i="31"/>
  <c r="I70" i="32" s="1"/>
  <c r="H70" i="31"/>
  <c r="E70" i="32" s="1"/>
  <c r="AY69" i="31"/>
  <c r="Q69" i="32" s="1"/>
  <c r="M69" i="31"/>
  <c r="I69" i="32" s="1"/>
  <c r="H69" i="31"/>
  <c r="E69" i="32" s="1"/>
  <c r="AX68" i="31"/>
  <c r="AW68" i="31"/>
  <c r="AV68" i="31"/>
  <c r="AU68" i="31"/>
  <c r="AR68" i="31"/>
  <c r="AP68" i="31"/>
  <c r="AN68" i="31"/>
  <c r="AM68" i="31"/>
  <c r="AL68" i="31"/>
  <c r="AK68" i="31"/>
  <c r="AI68" i="31"/>
  <c r="AH68" i="31"/>
  <c r="AG68" i="31"/>
  <c r="AF68" i="31"/>
  <c r="AE68" i="31"/>
  <c r="AD68" i="31"/>
  <c r="AC68" i="31"/>
  <c r="AB68" i="31"/>
  <c r="AA68" i="31"/>
  <c r="Z68" i="31"/>
  <c r="X68" i="31"/>
  <c r="W68" i="31"/>
  <c r="V68" i="31"/>
  <c r="U68" i="31"/>
  <c r="R68" i="31"/>
  <c r="N68" i="31"/>
  <c r="Q68" i="31" s="1"/>
  <c r="M68" i="32" s="1"/>
  <c r="L68" i="31"/>
  <c r="I68" i="31"/>
  <c r="G68" i="31"/>
  <c r="C68" i="31"/>
  <c r="AY67" i="31"/>
  <c r="Q67" i="32" s="1"/>
  <c r="M67" i="31"/>
  <c r="I67" i="32" s="1"/>
  <c r="H67" i="31"/>
  <c r="E67" i="32" s="1"/>
  <c r="AY66" i="31"/>
  <c r="Q66" i="32" s="1"/>
  <c r="M66" i="31"/>
  <c r="I66" i="32" s="1"/>
  <c r="H66" i="31"/>
  <c r="E66" i="32" s="1"/>
  <c r="AY65" i="31"/>
  <c r="Q65" i="32" s="1"/>
  <c r="M65" i="31"/>
  <c r="I65" i="32" s="1"/>
  <c r="H65" i="31"/>
  <c r="E65" i="32" s="1"/>
  <c r="AY64" i="31"/>
  <c r="M64" i="31"/>
  <c r="I64" i="32" s="1"/>
  <c r="H64" i="31"/>
  <c r="E64" i="32" s="1"/>
  <c r="AY63" i="31"/>
  <c r="Q63" i="32" s="1"/>
  <c r="M63" i="31"/>
  <c r="I63" i="32" s="1"/>
  <c r="H63" i="31"/>
  <c r="E63" i="32" s="1"/>
  <c r="AX62" i="31"/>
  <c r="AW62" i="31"/>
  <c r="AV62" i="31"/>
  <c r="AU62" i="31"/>
  <c r="AR62" i="31"/>
  <c r="AP62" i="31"/>
  <c r="AN62" i="31"/>
  <c r="AM62" i="31"/>
  <c r="AL62" i="31"/>
  <c r="AK62" i="31"/>
  <c r="AI62" i="31"/>
  <c r="AH62" i="31"/>
  <c r="AG62" i="31"/>
  <c r="AF62" i="31"/>
  <c r="AE62" i="31"/>
  <c r="AD62" i="31"/>
  <c r="AC62" i="31"/>
  <c r="AB62" i="31"/>
  <c r="AA62" i="31"/>
  <c r="Z62" i="31"/>
  <c r="X62" i="31"/>
  <c r="W62" i="31"/>
  <c r="V62" i="31"/>
  <c r="U62" i="31"/>
  <c r="R62" i="31"/>
  <c r="N62" i="31"/>
  <c r="Q62" i="31" s="1"/>
  <c r="M62" i="32" s="1"/>
  <c r="L62" i="31"/>
  <c r="I62" i="31"/>
  <c r="G62" i="31"/>
  <c r="C62" i="31"/>
  <c r="AY61" i="31"/>
  <c r="M61" i="31"/>
  <c r="I61" i="32" s="1"/>
  <c r="H61" i="31"/>
  <c r="E61" i="32" s="1"/>
  <c r="Y61" i="32" s="1"/>
  <c r="AY60" i="31"/>
  <c r="Q60" i="32" s="1"/>
  <c r="M60" i="31"/>
  <c r="I60" i="32" s="1"/>
  <c r="H60" i="31"/>
  <c r="E60" i="32" s="1"/>
  <c r="AY59" i="31"/>
  <c r="M59" i="31"/>
  <c r="I59" i="32" s="1"/>
  <c r="H59" i="31"/>
  <c r="E59" i="32" s="1"/>
  <c r="AY58" i="31"/>
  <c r="Q58" i="32" s="1"/>
  <c r="M58" i="31"/>
  <c r="I58" i="32" s="1"/>
  <c r="H58" i="31"/>
  <c r="E58" i="32" s="1"/>
  <c r="AY57" i="31"/>
  <c r="Q57" i="32" s="1"/>
  <c r="M57" i="32"/>
  <c r="AA57" i="32" s="1"/>
  <c r="M57" i="31"/>
  <c r="I57" i="32" s="1"/>
  <c r="H57" i="31"/>
  <c r="E57" i="32" s="1"/>
  <c r="AY56" i="31"/>
  <c r="Q56" i="32" s="1"/>
  <c r="M56" i="31"/>
  <c r="I56" i="32" s="1"/>
  <c r="H56" i="31"/>
  <c r="E56" i="32" s="1"/>
  <c r="AY55" i="31"/>
  <c r="Q55" i="32" s="1"/>
  <c r="M55" i="31"/>
  <c r="I55" i="32" s="1"/>
  <c r="H55" i="31"/>
  <c r="E55" i="32" s="1"/>
  <c r="AY54" i="31"/>
  <c r="Q54" i="32" s="1"/>
  <c r="AB54" i="32" s="1"/>
  <c r="M54" i="31"/>
  <c r="I54" i="32" s="1"/>
  <c r="H54" i="31"/>
  <c r="E54" i="32" s="1"/>
  <c r="AY53" i="31"/>
  <c r="Q53" i="32" s="1"/>
  <c r="M53" i="31"/>
  <c r="I53" i="32" s="1"/>
  <c r="H53" i="31"/>
  <c r="AY52" i="31"/>
  <c r="Q52" i="32" s="1"/>
  <c r="M52" i="31"/>
  <c r="I52" i="32" s="1"/>
  <c r="H52" i="31"/>
  <c r="E52" i="32" s="1"/>
  <c r="AX51" i="31"/>
  <c r="AW51" i="31"/>
  <c r="AV51" i="31"/>
  <c r="AU51" i="31"/>
  <c r="AR51" i="31"/>
  <c r="AP51" i="31"/>
  <c r="AN51" i="31"/>
  <c r="AM51" i="31"/>
  <c r="AL51" i="31"/>
  <c r="AK51" i="31"/>
  <c r="AI51" i="31"/>
  <c r="AH51" i="31"/>
  <c r="AG51" i="31"/>
  <c r="AF51" i="31"/>
  <c r="AE51" i="31"/>
  <c r="AD51" i="31"/>
  <c r="AC51" i="31"/>
  <c r="AB51" i="31"/>
  <c r="AA51" i="31"/>
  <c r="Z51" i="31"/>
  <c r="X51" i="31"/>
  <c r="W51" i="31"/>
  <c r="V51" i="31"/>
  <c r="U51" i="31"/>
  <c r="R51" i="31"/>
  <c r="N51" i="31"/>
  <c r="Q51" i="31" s="1"/>
  <c r="L51" i="31"/>
  <c r="I51" i="31"/>
  <c r="G51" i="31"/>
  <c r="C51" i="31"/>
  <c r="AY50" i="31"/>
  <c r="Q50" i="32" s="1"/>
  <c r="M50" i="31"/>
  <c r="I50" i="32" s="1"/>
  <c r="H50" i="31"/>
  <c r="E50" i="32" s="1"/>
  <c r="AY49" i="31"/>
  <c r="M49" i="31"/>
  <c r="I49" i="32" s="1"/>
  <c r="H49" i="31"/>
  <c r="E49" i="32" s="1"/>
  <c r="AY48" i="31"/>
  <c r="Q48" i="32" s="1"/>
  <c r="M48" i="31"/>
  <c r="I48" i="32" s="1"/>
  <c r="H48" i="31"/>
  <c r="E48" i="32" s="1"/>
  <c r="AY47" i="31"/>
  <c r="M47" i="31"/>
  <c r="I47" i="32" s="1"/>
  <c r="H47" i="31"/>
  <c r="E47" i="32" s="1"/>
  <c r="AX46" i="31"/>
  <c r="AW46" i="31"/>
  <c r="AV46" i="31"/>
  <c r="AU46" i="31"/>
  <c r="AR46" i="31"/>
  <c r="AP46" i="31"/>
  <c r="AN46" i="31"/>
  <c r="AM46" i="31"/>
  <c r="AL46" i="31"/>
  <c r="AK46" i="31"/>
  <c r="AI46" i="31"/>
  <c r="AH46" i="31"/>
  <c r="AG46" i="31"/>
  <c r="AF46" i="31"/>
  <c r="AE46" i="31"/>
  <c r="AD46" i="31"/>
  <c r="AC46" i="31"/>
  <c r="AB46" i="31"/>
  <c r="AA46" i="31"/>
  <c r="Z46" i="31"/>
  <c r="X46" i="31"/>
  <c r="W46" i="31"/>
  <c r="V46" i="31"/>
  <c r="R46" i="31"/>
  <c r="N46" i="31"/>
  <c r="Q46" i="31" s="1"/>
  <c r="M46" i="32" s="1"/>
  <c r="L46" i="31"/>
  <c r="I46" i="31"/>
  <c r="G46" i="31"/>
  <c r="C46" i="31"/>
  <c r="AY45" i="31"/>
  <c r="Q45" i="32" s="1"/>
  <c r="M45" i="31"/>
  <c r="I45" i="32" s="1"/>
  <c r="H45" i="31"/>
  <c r="E45" i="32" s="1"/>
  <c r="AY44" i="31"/>
  <c r="M44" i="31"/>
  <c r="I44" i="32" s="1"/>
  <c r="H44" i="31"/>
  <c r="E44" i="32" s="1"/>
  <c r="AX43" i="31"/>
  <c r="AW43" i="31"/>
  <c r="AV43" i="31"/>
  <c r="AU43" i="31"/>
  <c r="AR43" i="31"/>
  <c r="AP43" i="31"/>
  <c r="AN43" i="31"/>
  <c r="AM43" i="31"/>
  <c r="AL43" i="31"/>
  <c r="AK43" i="31"/>
  <c r="AI43" i="31"/>
  <c r="AH43" i="31"/>
  <c r="AG43" i="31"/>
  <c r="AF43" i="31"/>
  <c r="AE43" i="31"/>
  <c r="AD43" i="31"/>
  <c r="AC43" i="31"/>
  <c r="AB43" i="31"/>
  <c r="AA43" i="31"/>
  <c r="Z43" i="31"/>
  <c r="X43" i="31"/>
  <c r="W43" i="31"/>
  <c r="V43" i="31"/>
  <c r="U43" i="31"/>
  <c r="R43" i="31"/>
  <c r="N43" i="31"/>
  <c r="Q43" i="31" s="1"/>
  <c r="L43" i="31"/>
  <c r="I43" i="31"/>
  <c r="G43" i="31"/>
  <c r="C43" i="31"/>
  <c r="AY42" i="31"/>
  <c r="Q42" i="32" s="1"/>
  <c r="M42" i="31"/>
  <c r="I42" i="32" s="1"/>
  <c r="H42" i="31"/>
  <c r="E42" i="32" s="1"/>
  <c r="AY41" i="31"/>
  <c r="Q41" i="32" s="1"/>
  <c r="M41" i="31"/>
  <c r="I41" i="32" s="1"/>
  <c r="H41" i="31"/>
  <c r="E41" i="32" s="1"/>
  <c r="AY40" i="31"/>
  <c r="Q40" i="32" s="1"/>
  <c r="M40" i="31"/>
  <c r="I40" i="32" s="1"/>
  <c r="H40" i="31"/>
  <c r="AX39" i="31"/>
  <c r="AW39" i="31"/>
  <c r="AV39" i="31"/>
  <c r="AU39" i="31"/>
  <c r="AR39" i="31"/>
  <c r="AP39" i="31"/>
  <c r="AN39" i="31"/>
  <c r="AM39" i="31"/>
  <c r="AL39" i="31"/>
  <c r="AK39" i="31"/>
  <c r="AI39" i="31"/>
  <c r="AH39" i="31"/>
  <c r="AG39" i="31"/>
  <c r="AF39" i="31"/>
  <c r="AE39" i="31"/>
  <c r="AD39" i="31"/>
  <c r="AC39" i="31"/>
  <c r="AB39" i="31"/>
  <c r="AA39" i="31"/>
  <c r="Z39" i="31"/>
  <c r="X39" i="31"/>
  <c r="W39" i="31"/>
  <c r="V39" i="31"/>
  <c r="U39" i="31"/>
  <c r="R39" i="31"/>
  <c r="N39" i="31"/>
  <c r="L39" i="31"/>
  <c r="I39" i="31"/>
  <c r="G39" i="31"/>
  <c r="C39" i="31"/>
  <c r="AY38" i="31"/>
  <c r="Q38" i="32" s="1"/>
  <c r="M38" i="31"/>
  <c r="I38" i="32" s="1"/>
  <c r="H38" i="31"/>
  <c r="E38" i="32" s="1"/>
  <c r="AY37" i="31"/>
  <c r="Q37" i="32" s="1"/>
  <c r="M37" i="31"/>
  <c r="I37" i="32" s="1"/>
  <c r="H37" i="31"/>
  <c r="E37" i="32" s="1"/>
  <c r="AY36" i="31"/>
  <c r="Q36" i="32" s="1"/>
  <c r="M36" i="31"/>
  <c r="I36" i="32" s="1"/>
  <c r="H36" i="31"/>
  <c r="E36" i="32" s="1"/>
  <c r="AY35" i="31"/>
  <c r="Q35" i="32" s="1"/>
  <c r="M35" i="31"/>
  <c r="H35" i="31"/>
  <c r="E35" i="32" s="1"/>
  <c r="AX34" i="31"/>
  <c r="AW34" i="31"/>
  <c r="AV34" i="31"/>
  <c r="AU34" i="31"/>
  <c r="AR34" i="31"/>
  <c r="AP34" i="31"/>
  <c r="AN34" i="31"/>
  <c r="AM34" i="31"/>
  <c r="AL34" i="31"/>
  <c r="AK34" i="31"/>
  <c r="AI34" i="31"/>
  <c r="AH34" i="31"/>
  <c r="AG34" i="31"/>
  <c r="AF34" i="31"/>
  <c r="AE34" i="31"/>
  <c r="AD34" i="31"/>
  <c r="AC34" i="31"/>
  <c r="AB34" i="31"/>
  <c r="AA34" i="31"/>
  <c r="Z34" i="31"/>
  <c r="X34" i="31"/>
  <c r="W34" i="31"/>
  <c r="V34" i="31"/>
  <c r="U34" i="31"/>
  <c r="R34" i="31"/>
  <c r="N34" i="31"/>
  <c r="Q34" i="31" s="1"/>
  <c r="L34" i="31"/>
  <c r="I34" i="31"/>
  <c r="G34" i="31"/>
  <c r="C34" i="31"/>
  <c r="AY32" i="31"/>
  <c r="Q32" i="32" s="1"/>
  <c r="M32" i="31"/>
  <c r="I32" i="32" s="1"/>
  <c r="H32" i="31"/>
  <c r="E32" i="32" s="1"/>
  <c r="AY31" i="31"/>
  <c r="Q31" i="32" s="1"/>
  <c r="M31" i="31"/>
  <c r="I31" i="32" s="1"/>
  <c r="H31" i="31"/>
  <c r="E31" i="32" s="1"/>
  <c r="AX30" i="31"/>
  <c r="AW30" i="31"/>
  <c r="AV30" i="31"/>
  <c r="AU30" i="31"/>
  <c r="AR30" i="31"/>
  <c r="AP30" i="31"/>
  <c r="AN30" i="31"/>
  <c r="AM30" i="31"/>
  <c r="AL30" i="31"/>
  <c r="AK30" i="31"/>
  <c r="AI30" i="31"/>
  <c r="AH30" i="31"/>
  <c r="AG30" i="31"/>
  <c r="AF30" i="31"/>
  <c r="AE30" i="31"/>
  <c r="AD30" i="31"/>
  <c r="AC30" i="31"/>
  <c r="AB30" i="31"/>
  <c r="AA30" i="31"/>
  <c r="Z30" i="31"/>
  <c r="X30" i="31"/>
  <c r="W30" i="31"/>
  <c r="V30" i="31"/>
  <c r="U30" i="31"/>
  <c r="R30" i="31"/>
  <c r="N30" i="31"/>
  <c r="Q30" i="31" s="1"/>
  <c r="M30" i="32" s="1"/>
  <c r="L30" i="31"/>
  <c r="I30" i="31"/>
  <c r="G30" i="31"/>
  <c r="C30" i="31"/>
  <c r="AY29" i="31"/>
  <c r="Q29" i="32" s="1"/>
  <c r="M29" i="31"/>
  <c r="I29" i="32" s="1"/>
  <c r="H29" i="31"/>
  <c r="E29" i="32" s="1"/>
  <c r="AY28" i="31"/>
  <c r="Q28" i="32" s="1"/>
  <c r="M28" i="31"/>
  <c r="I28" i="32" s="1"/>
  <c r="H28" i="31"/>
  <c r="E28" i="32" s="1"/>
  <c r="AY27" i="31"/>
  <c r="Q27" i="32" s="1"/>
  <c r="M27" i="31"/>
  <c r="I27" i="32" s="1"/>
  <c r="H27" i="31"/>
  <c r="E27" i="32" s="1"/>
  <c r="AY26" i="31"/>
  <c r="Q26" i="32" s="1"/>
  <c r="M26" i="31"/>
  <c r="I26" i="32" s="1"/>
  <c r="H26" i="31"/>
  <c r="E26" i="32" s="1"/>
  <c r="AX25" i="31"/>
  <c r="AW25" i="31"/>
  <c r="AV25" i="31"/>
  <c r="AU25" i="31"/>
  <c r="AR25" i="31"/>
  <c r="AP25" i="31"/>
  <c r="AN25" i="31"/>
  <c r="AM25" i="31"/>
  <c r="AL25" i="31"/>
  <c r="AK25" i="31"/>
  <c r="AI25" i="31"/>
  <c r="AH25" i="31"/>
  <c r="AG25" i="31"/>
  <c r="AF25" i="31"/>
  <c r="AE25" i="31"/>
  <c r="AD25" i="31"/>
  <c r="AC25" i="31"/>
  <c r="AB25" i="31"/>
  <c r="AA25" i="31"/>
  <c r="Z25" i="31"/>
  <c r="X25" i="31"/>
  <c r="W25" i="31"/>
  <c r="V25" i="31"/>
  <c r="U25" i="31"/>
  <c r="R25" i="31"/>
  <c r="N25" i="31"/>
  <c r="Q25" i="31" s="1"/>
  <c r="M25" i="32" s="1"/>
  <c r="M25" i="31"/>
  <c r="I25" i="32" s="1"/>
  <c r="L25" i="31"/>
  <c r="I25" i="31"/>
  <c r="G25" i="31"/>
  <c r="C25" i="31"/>
  <c r="AY23" i="31"/>
  <c r="M23" i="31"/>
  <c r="I23" i="32" s="1"/>
  <c r="H23" i="31"/>
  <c r="E23" i="32" s="1"/>
  <c r="AY22" i="31"/>
  <c r="Q22" i="32" s="1"/>
  <c r="M22" i="31"/>
  <c r="I22" i="32" s="1"/>
  <c r="H22" i="31"/>
  <c r="E22" i="32" s="1"/>
  <c r="AY21" i="31"/>
  <c r="Q21" i="32" s="1"/>
  <c r="M21" i="31"/>
  <c r="I21" i="32" s="1"/>
  <c r="H21" i="31"/>
  <c r="E21" i="32" s="1"/>
  <c r="AY20" i="31"/>
  <c r="Q20" i="32" s="1"/>
  <c r="M20" i="31"/>
  <c r="I20" i="32" s="1"/>
  <c r="H20" i="31"/>
  <c r="E20" i="32" s="1"/>
  <c r="AY19" i="31"/>
  <c r="Q19" i="32" s="1"/>
  <c r="M19" i="31"/>
  <c r="I19" i="32" s="1"/>
  <c r="H19" i="31"/>
  <c r="E19" i="32" s="1"/>
  <c r="AX18" i="31"/>
  <c r="AW18" i="31"/>
  <c r="AV18" i="31"/>
  <c r="AU18" i="31"/>
  <c r="AR18" i="31"/>
  <c r="AP18" i="31"/>
  <c r="AN18" i="31"/>
  <c r="AM18" i="31"/>
  <c r="AL18" i="31"/>
  <c r="AK18" i="31"/>
  <c r="AI18" i="31"/>
  <c r="AH18" i="31"/>
  <c r="AG18" i="31"/>
  <c r="AF18" i="31"/>
  <c r="AE18" i="31"/>
  <c r="AD18" i="31"/>
  <c r="AC18" i="31"/>
  <c r="AB18" i="31"/>
  <c r="AA18" i="31"/>
  <c r="Z18" i="31"/>
  <c r="X18" i="31"/>
  <c r="W18" i="31"/>
  <c r="V18" i="31"/>
  <c r="U18" i="31"/>
  <c r="R18" i="31"/>
  <c r="N18" i="31"/>
  <c r="L18" i="31"/>
  <c r="I18" i="31"/>
  <c r="G18" i="31"/>
  <c r="C18" i="31"/>
  <c r="AY17" i="31"/>
  <c r="Q17" i="32" s="1"/>
  <c r="M17" i="31"/>
  <c r="I17" i="32" s="1"/>
  <c r="H17" i="31"/>
  <c r="E17" i="32" s="1"/>
  <c r="AY16" i="31"/>
  <c r="Q16" i="32" s="1"/>
  <c r="M16" i="31"/>
  <c r="I16" i="32" s="1"/>
  <c r="H16" i="31"/>
  <c r="E16" i="32" s="1"/>
  <c r="AY15" i="31"/>
  <c r="Q15" i="32" s="1"/>
  <c r="M15" i="31"/>
  <c r="I15" i="32" s="1"/>
  <c r="H15" i="31"/>
  <c r="E15" i="32" s="1"/>
  <c r="AY14" i="31"/>
  <c r="Q14" i="32" s="1"/>
  <c r="M14" i="31"/>
  <c r="I14" i="32" s="1"/>
  <c r="H14" i="31"/>
  <c r="E14" i="32" s="1"/>
  <c r="AY13" i="31"/>
  <c r="Q13" i="32" s="1"/>
  <c r="M13" i="31"/>
  <c r="I13" i="32" s="1"/>
  <c r="H13" i="31"/>
  <c r="E13" i="32" s="1"/>
  <c r="AY12" i="31"/>
  <c r="M12" i="31"/>
  <c r="I12" i="32" s="1"/>
  <c r="H12" i="31"/>
  <c r="E12" i="32" s="1"/>
  <c r="AY11" i="31"/>
  <c r="M11" i="31"/>
  <c r="I11" i="32" s="1"/>
  <c r="H11" i="31"/>
  <c r="E11" i="32" s="1"/>
  <c r="AY10" i="31"/>
  <c r="M10" i="31"/>
  <c r="I10" i="32" s="1"/>
  <c r="H10" i="31"/>
  <c r="E10" i="32" s="1"/>
  <c r="AY9" i="31"/>
  <c r="M9" i="31"/>
  <c r="I9" i="32" s="1"/>
  <c r="H9" i="31"/>
  <c r="E9" i="32" s="1"/>
  <c r="AY8" i="31"/>
  <c r="M8" i="31"/>
  <c r="I8" i="32" s="1"/>
  <c r="H8" i="31"/>
  <c r="E8" i="32" s="1"/>
  <c r="AY7" i="31"/>
  <c r="M7" i="31"/>
  <c r="I7" i="32" s="1"/>
  <c r="H7" i="31"/>
  <c r="E7" i="32" s="1"/>
  <c r="AX6" i="31"/>
  <c r="AW6" i="31"/>
  <c r="AW5" i="31" s="1"/>
  <c r="AV6" i="31"/>
  <c r="AV5" i="31" s="1"/>
  <c r="AU6" i="31"/>
  <c r="AU5" i="31" s="1"/>
  <c r="AR6" i="31"/>
  <c r="AP6" i="31"/>
  <c r="AP5" i="31" s="1"/>
  <c r="AN6" i="31"/>
  <c r="AN5" i="31" s="1"/>
  <c r="AM6" i="31"/>
  <c r="AM5" i="31" s="1"/>
  <c r="AL6" i="31"/>
  <c r="AK6" i="31"/>
  <c r="AK5" i="31" s="1"/>
  <c r="AI6" i="31"/>
  <c r="AI5" i="31" s="1"/>
  <c r="AH6" i="31"/>
  <c r="AH5" i="31" s="1"/>
  <c r="AG6" i="31"/>
  <c r="AF6" i="31"/>
  <c r="AF5" i="31" s="1"/>
  <c r="AE6" i="31"/>
  <c r="AE5" i="31" s="1"/>
  <c r="AD6" i="31"/>
  <c r="AD5" i="31" s="1"/>
  <c r="AC6" i="31"/>
  <c r="AB6" i="31"/>
  <c r="AB5" i="31" s="1"/>
  <c r="AA6" i="31"/>
  <c r="AA5" i="31" s="1"/>
  <c r="Z6" i="31"/>
  <c r="Z5" i="31" s="1"/>
  <c r="X6" i="31"/>
  <c r="X5" i="31" s="1"/>
  <c r="W6" i="31"/>
  <c r="V6" i="31"/>
  <c r="U6" i="31"/>
  <c r="R6" i="31"/>
  <c r="N6" i="31"/>
  <c r="Q6" i="31" s="1"/>
  <c r="M6" i="32" s="1"/>
  <c r="L6" i="31"/>
  <c r="L5" i="31" s="1"/>
  <c r="I6" i="31"/>
  <c r="I5" i="31" s="1"/>
  <c r="G6" i="31"/>
  <c r="C6" i="31"/>
  <c r="C5" i="31" s="1"/>
  <c r="AX5" i="31"/>
  <c r="AR5" i="31"/>
  <c r="AL5" i="31"/>
  <c r="AG5" i="31"/>
  <c r="AC5" i="31"/>
  <c r="W5" i="31"/>
  <c r="V5" i="31"/>
  <c r="U5" i="31"/>
  <c r="R5" i="31"/>
  <c r="Q5" i="31"/>
  <c r="M5" i="32" s="1"/>
  <c r="G5" i="31"/>
  <c r="AY234" i="29"/>
  <c r="P234" i="32" s="1"/>
  <c r="AB234" i="32" s="1"/>
  <c r="Q234" i="29"/>
  <c r="L234" i="32" s="1"/>
  <c r="AA234" i="32" s="1"/>
  <c r="M234" i="29"/>
  <c r="H234" i="32" s="1"/>
  <c r="H234" i="29"/>
  <c r="D234" i="32" s="1"/>
  <c r="Y234" i="32" s="1"/>
  <c r="AY233" i="29"/>
  <c r="P233" i="32" s="1"/>
  <c r="AB233" i="32" s="1"/>
  <c r="M233" i="29"/>
  <c r="H233" i="32" s="1"/>
  <c r="Z233" i="32" s="1"/>
  <c r="H233" i="29"/>
  <c r="D233" i="32" s="1"/>
  <c r="AY232" i="29"/>
  <c r="P232" i="32" s="1"/>
  <c r="AB232" i="32" s="1"/>
  <c r="M232" i="29"/>
  <c r="H232" i="32" s="1"/>
  <c r="Z232" i="32" s="1"/>
  <c r="H232" i="29"/>
  <c r="D232" i="32" s="1"/>
  <c r="Y232" i="32" s="1"/>
  <c r="AY231" i="29"/>
  <c r="P231" i="32" s="1"/>
  <c r="M231" i="29"/>
  <c r="H231" i="32" s="1"/>
  <c r="Z231" i="32" s="1"/>
  <c r="H231" i="29"/>
  <c r="D231" i="32" s="1"/>
  <c r="Y231" i="32" s="1"/>
  <c r="AY230" i="29"/>
  <c r="P230" i="32" s="1"/>
  <c r="AB230" i="32" s="1"/>
  <c r="M230" i="29"/>
  <c r="H230" i="32" s="1"/>
  <c r="H230" i="29"/>
  <c r="D230" i="32" s="1"/>
  <c r="Y230" i="32" s="1"/>
  <c r="Q229" i="29"/>
  <c r="L229" i="32" s="1"/>
  <c r="G229" i="29"/>
  <c r="AY228" i="29"/>
  <c r="P228" i="32" s="1"/>
  <c r="AB228" i="32" s="1"/>
  <c r="M228" i="29"/>
  <c r="H228" i="32" s="1"/>
  <c r="Z228" i="32" s="1"/>
  <c r="H228" i="29"/>
  <c r="D228" i="32" s="1"/>
  <c r="AY227" i="29"/>
  <c r="P227" i="32" s="1"/>
  <c r="AB227" i="32" s="1"/>
  <c r="M227" i="29"/>
  <c r="H227" i="32" s="1"/>
  <c r="Z227" i="32" s="1"/>
  <c r="H227" i="29"/>
  <c r="D227" i="32" s="1"/>
  <c r="Y227" i="32" s="1"/>
  <c r="AY226" i="29"/>
  <c r="P226" i="32" s="1"/>
  <c r="M226" i="29"/>
  <c r="H226" i="32" s="1"/>
  <c r="Z226" i="32" s="1"/>
  <c r="H226" i="29"/>
  <c r="D226" i="32" s="1"/>
  <c r="Y226" i="32" s="1"/>
  <c r="AY225" i="29"/>
  <c r="M225" i="29"/>
  <c r="H225" i="32" s="1"/>
  <c r="H225" i="29"/>
  <c r="D225" i="32" s="1"/>
  <c r="Y225" i="32" s="1"/>
  <c r="AY224" i="29"/>
  <c r="P224" i="32" s="1"/>
  <c r="M224" i="29"/>
  <c r="H224" i="32" s="1"/>
  <c r="Z224" i="32" s="1"/>
  <c r="H224" i="29"/>
  <c r="D224" i="32" s="1"/>
  <c r="AY223" i="29"/>
  <c r="P223" i="32" s="1"/>
  <c r="AB223" i="32" s="1"/>
  <c r="M223" i="29"/>
  <c r="H223" i="32" s="1"/>
  <c r="Z223" i="32" s="1"/>
  <c r="H223" i="29"/>
  <c r="D223" i="32" s="1"/>
  <c r="Y223" i="32" s="1"/>
  <c r="AY222" i="29"/>
  <c r="P222" i="32" s="1"/>
  <c r="M222" i="29"/>
  <c r="H222" i="32" s="1"/>
  <c r="Z222" i="32" s="1"/>
  <c r="H222" i="29"/>
  <c r="D222" i="32" s="1"/>
  <c r="Y222" i="32" s="1"/>
  <c r="AY221" i="29"/>
  <c r="P221" i="32" s="1"/>
  <c r="AB221" i="32" s="1"/>
  <c r="M221" i="29"/>
  <c r="H221" i="32" s="1"/>
  <c r="H221" i="29"/>
  <c r="D221" i="32" s="1"/>
  <c r="Y221" i="32" s="1"/>
  <c r="AY220" i="29"/>
  <c r="P220" i="32" s="1"/>
  <c r="AB220" i="32" s="1"/>
  <c r="M220" i="29"/>
  <c r="H220" i="32" s="1"/>
  <c r="Z220" i="32" s="1"/>
  <c r="H220" i="29"/>
  <c r="D220" i="32" s="1"/>
  <c r="AY219" i="29"/>
  <c r="P219" i="32" s="1"/>
  <c r="AB219" i="32" s="1"/>
  <c r="M219" i="29"/>
  <c r="H219" i="32" s="1"/>
  <c r="Z219" i="32" s="1"/>
  <c r="H219" i="29"/>
  <c r="D219" i="32" s="1"/>
  <c r="Y219" i="32" s="1"/>
  <c r="Q218" i="29"/>
  <c r="L218" i="32" s="1"/>
  <c r="AA218" i="32" s="1"/>
  <c r="G218" i="29"/>
  <c r="AY217" i="29"/>
  <c r="P217" i="32" s="1"/>
  <c r="M217" i="29"/>
  <c r="H217" i="32" s="1"/>
  <c r="Z217" i="32" s="1"/>
  <c r="H217" i="29"/>
  <c r="D217" i="32" s="1"/>
  <c r="Y217" i="32" s="1"/>
  <c r="AY216" i="29"/>
  <c r="P216" i="32" s="1"/>
  <c r="AB216" i="32" s="1"/>
  <c r="M216" i="29"/>
  <c r="H216" i="32" s="1"/>
  <c r="H216" i="29"/>
  <c r="D216" i="32" s="1"/>
  <c r="Y216" i="32" s="1"/>
  <c r="AY215" i="29"/>
  <c r="P215" i="32" s="1"/>
  <c r="AB215" i="32" s="1"/>
  <c r="M215" i="29"/>
  <c r="H215" i="32" s="1"/>
  <c r="Z215" i="32" s="1"/>
  <c r="H215" i="29"/>
  <c r="D215" i="32" s="1"/>
  <c r="I240" i="29"/>
  <c r="G214" i="29"/>
  <c r="G213" i="29" s="1"/>
  <c r="G212" i="29" s="1"/>
  <c r="G240" i="29" s="1"/>
  <c r="AX240" i="29"/>
  <c r="AW240" i="29"/>
  <c r="AV240" i="29"/>
  <c r="AU240" i="29"/>
  <c r="AT240" i="29"/>
  <c r="AS240" i="29"/>
  <c r="AN240" i="29"/>
  <c r="AM240" i="29"/>
  <c r="AL240" i="29"/>
  <c r="AK240" i="29"/>
  <c r="AI240" i="29"/>
  <c r="AH240" i="29"/>
  <c r="AG240" i="29"/>
  <c r="AF240" i="29"/>
  <c r="AE240" i="29"/>
  <c r="AD240" i="29"/>
  <c r="AC240" i="29"/>
  <c r="AB240" i="29"/>
  <c r="AA240" i="29"/>
  <c r="Z240" i="29"/>
  <c r="X240" i="29"/>
  <c r="W240" i="29"/>
  <c r="V240" i="29"/>
  <c r="U240" i="29"/>
  <c r="R240" i="29"/>
  <c r="AY211" i="29"/>
  <c r="P211" i="32" s="1"/>
  <c r="AB211" i="32" s="1"/>
  <c r="M211" i="29"/>
  <c r="H211" i="32" s="1"/>
  <c r="H211" i="29"/>
  <c r="D211" i="32" s="1"/>
  <c r="Y211" i="32" s="1"/>
  <c r="AY210" i="29"/>
  <c r="P210" i="32" s="1"/>
  <c r="AB210" i="32" s="1"/>
  <c r="M210" i="29"/>
  <c r="H210" i="32" s="1"/>
  <c r="Z210" i="32" s="1"/>
  <c r="H210" i="29"/>
  <c r="D210" i="32" s="1"/>
  <c r="AY209" i="29"/>
  <c r="P209" i="32" s="1"/>
  <c r="AB209" i="32" s="1"/>
  <c r="M209" i="29"/>
  <c r="H209" i="32" s="1"/>
  <c r="Z209" i="32" s="1"/>
  <c r="H209" i="29"/>
  <c r="D209" i="32" s="1"/>
  <c r="Y209" i="32" s="1"/>
  <c r="AY208" i="29"/>
  <c r="P208" i="32" s="1"/>
  <c r="M208" i="29"/>
  <c r="H208" i="32" s="1"/>
  <c r="Z208" i="32" s="1"/>
  <c r="H208" i="29"/>
  <c r="D208" i="32" s="1"/>
  <c r="Y208" i="32" s="1"/>
  <c r="AY207" i="29"/>
  <c r="P207" i="32" s="1"/>
  <c r="AB207" i="32" s="1"/>
  <c r="M207" i="29"/>
  <c r="H207" i="32" s="1"/>
  <c r="H207" i="29"/>
  <c r="D207" i="32" s="1"/>
  <c r="Y207" i="32" s="1"/>
  <c r="AY206" i="29"/>
  <c r="P206" i="32" s="1"/>
  <c r="AB206" i="32" s="1"/>
  <c r="M206" i="29"/>
  <c r="H206" i="32" s="1"/>
  <c r="Z206" i="32" s="1"/>
  <c r="H206" i="29"/>
  <c r="D206" i="32" s="1"/>
  <c r="AY205" i="29"/>
  <c r="P205" i="32" s="1"/>
  <c r="AB205" i="32" s="1"/>
  <c r="M205" i="29"/>
  <c r="H205" i="32" s="1"/>
  <c r="Z205" i="32" s="1"/>
  <c r="H205" i="29"/>
  <c r="D205" i="32" s="1"/>
  <c r="Y205" i="32" s="1"/>
  <c r="AY204" i="29"/>
  <c r="P204" i="32" s="1"/>
  <c r="M204" i="29"/>
  <c r="H204" i="32" s="1"/>
  <c r="Z204" i="32" s="1"/>
  <c r="H204" i="29"/>
  <c r="D204" i="32" s="1"/>
  <c r="Y204" i="32" s="1"/>
  <c r="Q203" i="29"/>
  <c r="L203" i="32" s="1"/>
  <c r="G203" i="29"/>
  <c r="AY202" i="29"/>
  <c r="P202" i="32" s="1"/>
  <c r="L202" i="32"/>
  <c r="M202" i="29"/>
  <c r="H202" i="32" s="1"/>
  <c r="Z202" i="32" s="1"/>
  <c r="H202" i="29"/>
  <c r="D202" i="32" s="1"/>
  <c r="Y202" i="32" s="1"/>
  <c r="AY201" i="29"/>
  <c r="P201" i="32" s="1"/>
  <c r="AB201" i="32" s="1"/>
  <c r="M201" i="29"/>
  <c r="H201" i="32" s="1"/>
  <c r="H201" i="29"/>
  <c r="D201" i="32" s="1"/>
  <c r="Y201" i="32" s="1"/>
  <c r="AY200" i="29"/>
  <c r="P200" i="32" s="1"/>
  <c r="AB200" i="32" s="1"/>
  <c r="M200" i="29"/>
  <c r="H200" i="32" s="1"/>
  <c r="Z200" i="32" s="1"/>
  <c r="H200" i="29"/>
  <c r="D200" i="32" s="1"/>
  <c r="AY199" i="29"/>
  <c r="P199" i="32" s="1"/>
  <c r="L199" i="32"/>
  <c r="AA199" i="32" s="1"/>
  <c r="M199" i="29"/>
  <c r="H199" i="32" s="1"/>
  <c r="Z199" i="32" s="1"/>
  <c r="H199" i="29"/>
  <c r="D199" i="32" s="1"/>
  <c r="G198" i="29"/>
  <c r="AY197" i="29"/>
  <c r="P197" i="32" s="1"/>
  <c r="AB197" i="32" s="1"/>
  <c r="L197" i="32"/>
  <c r="N197" i="32" s="1"/>
  <c r="M197" i="29"/>
  <c r="H197" i="32" s="1"/>
  <c r="H197" i="29"/>
  <c r="D197" i="32" s="1"/>
  <c r="AY196" i="29"/>
  <c r="P196" i="32" s="1"/>
  <c r="AB196" i="32" s="1"/>
  <c r="M196" i="29"/>
  <c r="H196" i="32" s="1"/>
  <c r="Z196" i="32" s="1"/>
  <c r="H196" i="29"/>
  <c r="D196" i="32" s="1"/>
  <c r="Y196" i="32" s="1"/>
  <c r="AY195" i="29"/>
  <c r="P195" i="32" s="1"/>
  <c r="AB195" i="32" s="1"/>
  <c r="L195" i="32"/>
  <c r="AA195" i="32" s="1"/>
  <c r="M195" i="29"/>
  <c r="H195" i="32" s="1"/>
  <c r="Z195" i="32" s="1"/>
  <c r="H195" i="29"/>
  <c r="D195" i="32" s="1"/>
  <c r="AY194" i="29"/>
  <c r="P194" i="32" s="1"/>
  <c r="AB194" i="32" s="1"/>
  <c r="L194" i="32"/>
  <c r="N194" i="32" s="1"/>
  <c r="M194" i="29"/>
  <c r="H194" i="32" s="1"/>
  <c r="H194" i="29"/>
  <c r="D194" i="32" s="1"/>
  <c r="AY193" i="29"/>
  <c r="L193" i="32"/>
  <c r="AA193" i="32" s="1"/>
  <c r="M193" i="29"/>
  <c r="H193" i="32" s="1"/>
  <c r="Z193" i="32" s="1"/>
  <c r="H193" i="29"/>
  <c r="D193" i="32" s="1"/>
  <c r="Y193" i="32" s="1"/>
  <c r="AY192" i="29"/>
  <c r="M192" i="29"/>
  <c r="H192" i="32" s="1"/>
  <c r="Z192" i="32" s="1"/>
  <c r="H192" i="29"/>
  <c r="D192" i="32" s="1"/>
  <c r="Y192" i="32" s="1"/>
  <c r="AY191" i="29"/>
  <c r="P191" i="32" s="1"/>
  <c r="AB191" i="32" s="1"/>
  <c r="L191" i="32"/>
  <c r="M191" i="29"/>
  <c r="H191" i="32" s="1"/>
  <c r="H191" i="29"/>
  <c r="D191" i="32" s="1"/>
  <c r="Y191" i="32" s="1"/>
  <c r="AW238" i="29"/>
  <c r="AU238" i="29"/>
  <c r="AS238" i="29"/>
  <c r="AM238" i="29"/>
  <c r="AK238" i="29"/>
  <c r="AH238" i="29"/>
  <c r="AF238" i="29"/>
  <c r="AD238" i="29"/>
  <c r="AB238" i="29"/>
  <c r="Z238" i="29"/>
  <c r="W238" i="29"/>
  <c r="N238" i="29"/>
  <c r="L238" i="29"/>
  <c r="G190" i="29"/>
  <c r="C238" i="29"/>
  <c r="AY189" i="29"/>
  <c r="M189" i="29"/>
  <c r="H189" i="32" s="1"/>
  <c r="Z189" i="32" s="1"/>
  <c r="H189" i="29"/>
  <c r="D189" i="32" s="1"/>
  <c r="Y189" i="32" s="1"/>
  <c r="AY188" i="29"/>
  <c r="M188" i="29"/>
  <c r="H188" i="32" s="1"/>
  <c r="Z188" i="32" s="1"/>
  <c r="H188" i="29"/>
  <c r="D188" i="32" s="1"/>
  <c r="Y188" i="32" s="1"/>
  <c r="Q187" i="29"/>
  <c r="L187" i="32" s="1"/>
  <c r="M187" i="29"/>
  <c r="H187" i="32" s="1"/>
  <c r="G187" i="29"/>
  <c r="G175" i="29" s="1"/>
  <c r="AY186" i="29"/>
  <c r="P186" i="32" s="1"/>
  <c r="L186" i="32"/>
  <c r="AA186" i="32" s="1"/>
  <c r="M186" i="29"/>
  <c r="H186" i="32" s="1"/>
  <c r="Z186" i="32" s="1"/>
  <c r="H186" i="29"/>
  <c r="D186" i="32" s="1"/>
  <c r="AY185" i="29"/>
  <c r="P185" i="32" s="1"/>
  <c r="AB185" i="32" s="1"/>
  <c r="M185" i="29"/>
  <c r="H185" i="32" s="1"/>
  <c r="Z185" i="32" s="1"/>
  <c r="H185" i="29"/>
  <c r="D185" i="32" s="1"/>
  <c r="Y185" i="32" s="1"/>
  <c r="AY184" i="29"/>
  <c r="M184" i="29"/>
  <c r="H184" i="32" s="1"/>
  <c r="Z184" i="32" s="1"/>
  <c r="H184" i="29"/>
  <c r="D184" i="32" s="1"/>
  <c r="Y184" i="32" s="1"/>
  <c r="AY183" i="29"/>
  <c r="M183" i="29"/>
  <c r="H183" i="32" s="1"/>
  <c r="H183" i="29"/>
  <c r="D183" i="32" s="1"/>
  <c r="Y183" i="32" s="1"/>
  <c r="AY182" i="29"/>
  <c r="M182" i="29"/>
  <c r="H182" i="32" s="1"/>
  <c r="Z182" i="32" s="1"/>
  <c r="H182" i="29"/>
  <c r="D182" i="32" s="1"/>
  <c r="AY181" i="29"/>
  <c r="M181" i="29"/>
  <c r="H181" i="32" s="1"/>
  <c r="Z181" i="32" s="1"/>
  <c r="H181" i="29"/>
  <c r="D181" i="32" s="1"/>
  <c r="Y181" i="32" s="1"/>
  <c r="AY180" i="29"/>
  <c r="M180" i="29"/>
  <c r="H180" i="32" s="1"/>
  <c r="Z180" i="32" s="1"/>
  <c r="H180" i="29"/>
  <c r="D180" i="32" s="1"/>
  <c r="Y180" i="32" s="1"/>
  <c r="AY179" i="29"/>
  <c r="M179" i="29"/>
  <c r="H179" i="32" s="1"/>
  <c r="H179" i="29"/>
  <c r="D179" i="32" s="1"/>
  <c r="Y179" i="32" s="1"/>
  <c r="AY178" i="29"/>
  <c r="M178" i="29"/>
  <c r="H178" i="32" s="1"/>
  <c r="Z178" i="32" s="1"/>
  <c r="H178" i="29"/>
  <c r="D178" i="32" s="1"/>
  <c r="AY177" i="29"/>
  <c r="M177" i="29"/>
  <c r="H177" i="32" s="1"/>
  <c r="Z177" i="32" s="1"/>
  <c r="H177" i="29"/>
  <c r="D177" i="32" s="1"/>
  <c r="Y177" i="32" s="1"/>
  <c r="AY176" i="29"/>
  <c r="M176" i="29"/>
  <c r="H176" i="32" s="1"/>
  <c r="Z176" i="32" s="1"/>
  <c r="H176" i="29"/>
  <c r="D176" i="32" s="1"/>
  <c r="Y176" i="32" s="1"/>
  <c r="Q175" i="29"/>
  <c r="AY174" i="29"/>
  <c r="P174" i="32" s="1"/>
  <c r="M174" i="29"/>
  <c r="H174" i="32" s="1"/>
  <c r="H174" i="29"/>
  <c r="D174" i="32" s="1"/>
  <c r="Y174" i="32" s="1"/>
  <c r="AY173" i="29"/>
  <c r="M173" i="29"/>
  <c r="H173" i="32" s="1"/>
  <c r="Z173" i="32" s="1"/>
  <c r="H173" i="29"/>
  <c r="D173" i="32" s="1"/>
  <c r="AY172" i="29"/>
  <c r="P172" i="32" s="1"/>
  <c r="M172" i="29"/>
  <c r="H172" i="32" s="1"/>
  <c r="Z172" i="32" s="1"/>
  <c r="H172" i="29"/>
  <c r="D172" i="32" s="1"/>
  <c r="Y172" i="32" s="1"/>
  <c r="AY171" i="29"/>
  <c r="M171" i="29"/>
  <c r="H171" i="32" s="1"/>
  <c r="Z171" i="32" s="1"/>
  <c r="H171" i="29"/>
  <c r="D171" i="32" s="1"/>
  <c r="Y171" i="32" s="1"/>
  <c r="AY170" i="29"/>
  <c r="M170" i="29"/>
  <c r="H170" i="32" s="1"/>
  <c r="H170" i="29"/>
  <c r="D170" i="32" s="1"/>
  <c r="Y170" i="32" s="1"/>
  <c r="AY169" i="29"/>
  <c r="M169" i="29"/>
  <c r="H169" i="32" s="1"/>
  <c r="Z169" i="32" s="1"/>
  <c r="H169" i="29"/>
  <c r="D169" i="32" s="1"/>
  <c r="AY168" i="29"/>
  <c r="M168" i="29"/>
  <c r="H168" i="32" s="1"/>
  <c r="Z168" i="32" s="1"/>
  <c r="H168" i="29"/>
  <c r="D168" i="32" s="1"/>
  <c r="Y168" i="32" s="1"/>
  <c r="AY167" i="29"/>
  <c r="M167" i="29"/>
  <c r="H167" i="32" s="1"/>
  <c r="Z167" i="32" s="1"/>
  <c r="H167" i="29"/>
  <c r="D167" i="32" s="1"/>
  <c r="Y167" i="32" s="1"/>
  <c r="Q166" i="29"/>
  <c r="L166" i="32" s="1"/>
  <c r="G166" i="29"/>
  <c r="AY165" i="29"/>
  <c r="P165" i="32" s="1"/>
  <c r="AB165" i="32" s="1"/>
  <c r="L165" i="32"/>
  <c r="N165" i="32" s="1"/>
  <c r="M165" i="29"/>
  <c r="H165" i="32" s="1"/>
  <c r="H165" i="29"/>
  <c r="D165" i="32" s="1"/>
  <c r="F165" i="32" s="1"/>
  <c r="AY164" i="29"/>
  <c r="M164" i="29"/>
  <c r="H164" i="32" s="1"/>
  <c r="Z164" i="32" s="1"/>
  <c r="H164" i="29"/>
  <c r="D164" i="32" s="1"/>
  <c r="AY163" i="29"/>
  <c r="M163" i="29"/>
  <c r="H163" i="32" s="1"/>
  <c r="H163" i="29"/>
  <c r="D163" i="32" s="1"/>
  <c r="AY162" i="29"/>
  <c r="P162" i="32" s="1"/>
  <c r="L162" i="32"/>
  <c r="AA162" i="32" s="1"/>
  <c r="M162" i="29"/>
  <c r="H162" i="32" s="1"/>
  <c r="Z162" i="32" s="1"/>
  <c r="H162" i="29"/>
  <c r="D162" i="32" s="1"/>
  <c r="AY161" i="29"/>
  <c r="P161" i="32" s="1"/>
  <c r="L161" i="32"/>
  <c r="M161" i="29"/>
  <c r="H161" i="29"/>
  <c r="D161" i="32" s="1"/>
  <c r="G160" i="29"/>
  <c r="AY159" i="29"/>
  <c r="P159" i="32" s="1"/>
  <c r="M159" i="29"/>
  <c r="H159" i="32" s="1"/>
  <c r="Z159" i="32" s="1"/>
  <c r="H159" i="29"/>
  <c r="D159" i="32" s="1"/>
  <c r="Y159" i="32" s="1"/>
  <c r="AY158" i="29"/>
  <c r="P158" i="32" s="1"/>
  <c r="L158" i="32"/>
  <c r="M158" i="29"/>
  <c r="H158" i="32" s="1"/>
  <c r="Z158" i="32" s="1"/>
  <c r="H158" i="29"/>
  <c r="G157" i="29"/>
  <c r="AY156" i="29"/>
  <c r="P156" i="32" s="1"/>
  <c r="L156" i="32"/>
  <c r="M156" i="29"/>
  <c r="H156" i="32" s="1"/>
  <c r="J156" i="32" s="1"/>
  <c r="H156" i="29"/>
  <c r="D156" i="32" s="1"/>
  <c r="AY155" i="29"/>
  <c r="P155" i="32" s="1"/>
  <c r="L155" i="32"/>
  <c r="M155" i="29"/>
  <c r="H155" i="32" s="1"/>
  <c r="Z155" i="32" s="1"/>
  <c r="H155" i="29"/>
  <c r="D155" i="32" s="1"/>
  <c r="AY154" i="29"/>
  <c r="P154" i="32" s="1"/>
  <c r="L154" i="32"/>
  <c r="AA154" i="32" s="1"/>
  <c r="M154" i="29"/>
  <c r="H154" i="32" s="1"/>
  <c r="Z154" i="32" s="1"/>
  <c r="H154" i="29"/>
  <c r="D154" i="32" s="1"/>
  <c r="Y154" i="32" s="1"/>
  <c r="AY153" i="29"/>
  <c r="P153" i="32" s="1"/>
  <c r="L153" i="32"/>
  <c r="M153" i="29"/>
  <c r="H153" i="32" s="1"/>
  <c r="J153" i="32" s="1"/>
  <c r="H153" i="29"/>
  <c r="D153" i="32" s="1"/>
  <c r="AY152" i="29"/>
  <c r="P152" i="32" s="1"/>
  <c r="AB152" i="32" s="1"/>
  <c r="L152" i="32"/>
  <c r="M152" i="29"/>
  <c r="H152" i="32" s="1"/>
  <c r="J152" i="32" s="1"/>
  <c r="H152" i="29"/>
  <c r="D152" i="32" s="1"/>
  <c r="Y152" i="32" s="1"/>
  <c r="AY151" i="29"/>
  <c r="P151" i="32" s="1"/>
  <c r="AB151" i="32" s="1"/>
  <c r="L151" i="32"/>
  <c r="AA151" i="32" s="1"/>
  <c r="M151" i="29"/>
  <c r="H151" i="32" s="1"/>
  <c r="H151" i="29"/>
  <c r="D151" i="32" s="1"/>
  <c r="Y151" i="32" s="1"/>
  <c r="AY150" i="29"/>
  <c r="P150" i="32" s="1"/>
  <c r="M150" i="29"/>
  <c r="H150" i="32" s="1"/>
  <c r="J150" i="32" s="1"/>
  <c r="H150" i="29"/>
  <c r="G149" i="29"/>
  <c r="AY148" i="29"/>
  <c r="P148" i="32" s="1"/>
  <c r="L148" i="32"/>
  <c r="M148" i="29"/>
  <c r="H148" i="32" s="1"/>
  <c r="J148" i="32" s="1"/>
  <c r="H148" i="29"/>
  <c r="D148" i="32" s="1"/>
  <c r="AY147" i="29"/>
  <c r="P147" i="32" s="1"/>
  <c r="L147" i="32"/>
  <c r="M147" i="29"/>
  <c r="H147" i="29"/>
  <c r="G146" i="29"/>
  <c r="AY145" i="29"/>
  <c r="P145" i="32" s="1"/>
  <c r="AB145" i="32" s="1"/>
  <c r="M145" i="29"/>
  <c r="H145" i="32" s="1"/>
  <c r="H145" i="29"/>
  <c r="D145" i="32" s="1"/>
  <c r="Y145" i="32" s="1"/>
  <c r="AY144" i="29"/>
  <c r="P144" i="32" s="1"/>
  <c r="L144" i="32"/>
  <c r="AA144" i="32" s="1"/>
  <c r="M144" i="29"/>
  <c r="H144" i="32" s="1"/>
  <c r="H144" i="29"/>
  <c r="D144" i="32" s="1"/>
  <c r="AY143" i="29"/>
  <c r="P143" i="32" s="1"/>
  <c r="L143" i="32"/>
  <c r="M143" i="29"/>
  <c r="H143" i="29"/>
  <c r="G142" i="29"/>
  <c r="AY140" i="29"/>
  <c r="M140" i="29"/>
  <c r="H140" i="29"/>
  <c r="AY139" i="29"/>
  <c r="P139" i="32" s="1"/>
  <c r="R139" i="32" s="1"/>
  <c r="L139" i="32"/>
  <c r="M139" i="29"/>
  <c r="H139" i="32" s="1"/>
  <c r="Z139" i="32" s="1"/>
  <c r="H139" i="29"/>
  <c r="D139" i="32" s="1"/>
  <c r="F139" i="32" s="1"/>
  <c r="AY138" i="29"/>
  <c r="P138" i="32" s="1"/>
  <c r="L138" i="32"/>
  <c r="M138" i="29"/>
  <c r="H138" i="32" s="1"/>
  <c r="H138" i="29"/>
  <c r="D138" i="32" s="1"/>
  <c r="AY137" i="29"/>
  <c r="P137" i="32" s="1"/>
  <c r="AB137" i="32" s="1"/>
  <c r="L137" i="32"/>
  <c r="M137" i="29"/>
  <c r="H137" i="32" s="1"/>
  <c r="H137" i="29"/>
  <c r="D137" i="32" s="1"/>
  <c r="Y137" i="32" s="1"/>
  <c r="G136" i="29"/>
  <c r="AY135" i="29"/>
  <c r="P135" i="32" s="1"/>
  <c r="L135" i="32"/>
  <c r="M135" i="29"/>
  <c r="H135" i="32" s="1"/>
  <c r="H135" i="29"/>
  <c r="D135" i="32" s="1"/>
  <c r="Y135" i="32" s="1"/>
  <c r="AY134" i="29"/>
  <c r="P134" i="32" s="1"/>
  <c r="AB134" i="32" s="1"/>
  <c r="L134" i="32"/>
  <c r="AA134" i="32" s="1"/>
  <c r="M134" i="29"/>
  <c r="H134" i="32" s="1"/>
  <c r="Z134" i="32" s="1"/>
  <c r="H134" i="29"/>
  <c r="D134" i="32" s="1"/>
  <c r="Y134" i="32" s="1"/>
  <c r="AY133" i="29"/>
  <c r="P133" i="32" s="1"/>
  <c r="AB133" i="32" s="1"/>
  <c r="L133" i="32"/>
  <c r="AA133" i="32" s="1"/>
  <c r="M133" i="29"/>
  <c r="H133" i="32" s="1"/>
  <c r="H133" i="29"/>
  <c r="D133" i="32" s="1"/>
  <c r="Y133" i="32" s="1"/>
  <c r="AY132" i="29"/>
  <c r="P132" i="32" s="1"/>
  <c r="AB132" i="32" s="1"/>
  <c r="M132" i="29"/>
  <c r="H132" i="32" s="1"/>
  <c r="H132" i="29"/>
  <c r="D132" i="32" s="1"/>
  <c r="Y132" i="32" s="1"/>
  <c r="AY131" i="29"/>
  <c r="P131" i="32" s="1"/>
  <c r="AB131" i="32" s="1"/>
  <c r="L131" i="32"/>
  <c r="M131" i="29"/>
  <c r="H131" i="32" s="1"/>
  <c r="H131" i="29"/>
  <c r="D131" i="32" s="1"/>
  <c r="AY130" i="29"/>
  <c r="P130" i="32" s="1"/>
  <c r="AB130" i="32" s="1"/>
  <c r="L130" i="32"/>
  <c r="AA130" i="32" s="1"/>
  <c r="M130" i="29"/>
  <c r="H130" i="32" s="1"/>
  <c r="Z130" i="32" s="1"/>
  <c r="H130" i="29"/>
  <c r="D130" i="32" s="1"/>
  <c r="AY129" i="29"/>
  <c r="P129" i="32" s="1"/>
  <c r="L129" i="32"/>
  <c r="M129" i="29"/>
  <c r="H129" i="32" s="1"/>
  <c r="H129" i="29"/>
  <c r="D129" i="32" s="1"/>
  <c r="AY128" i="29"/>
  <c r="P128" i="32" s="1"/>
  <c r="AB128" i="32" s="1"/>
  <c r="L128" i="32"/>
  <c r="AA128" i="32" s="1"/>
  <c r="M128" i="29"/>
  <c r="H128" i="32" s="1"/>
  <c r="Z128" i="32" s="1"/>
  <c r="H128" i="29"/>
  <c r="D128" i="32" s="1"/>
  <c r="AY127" i="29"/>
  <c r="P127" i="32" s="1"/>
  <c r="AB127" i="32" s="1"/>
  <c r="L127" i="32"/>
  <c r="AA127" i="32" s="1"/>
  <c r="M127" i="29"/>
  <c r="H127" i="32" s="1"/>
  <c r="Z127" i="32" s="1"/>
  <c r="H127" i="29"/>
  <c r="D127" i="32" s="1"/>
  <c r="Y127" i="32" s="1"/>
  <c r="AY126" i="29"/>
  <c r="P126" i="32" s="1"/>
  <c r="M126" i="29"/>
  <c r="H126" i="32" s="1"/>
  <c r="Z126" i="32" s="1"/>
  <c r="H126" i="29"/>
  <c r="D126" i="32" s="1"/>
  <c r="Y126" i="32" s="1"/>
  <c r="AY125" i="29"/>
  <c r="P125" i="32" s="1"/>
  <c r="L125" i="32"/>
  <c r="AA125" i="32" s="1"/>
  <c r="M125" i="29"/>
  <c r="H125" i="32" s="1"/>
  <c r="Z125" i="32" s="1"/>
  <c r="H125" i="29"/>
  <c r="D125" i="32" s="1"/>
  <c r="Y125" i="32" s="1"/>
  <c r="AY124" i="29"/>
  <c r="P124" i="32" s="1"/>
  <c r="AB124" i="32" s="1"/>
  <c r="L124" i="32"/>
  <c r="AA124" i="32" s="1"/>
  <c r="M124" i="29"/>
  <c r="H124" i="32" s="1"/>
  <c r="H124" i="29"/>
  <c r="D124" i="32" s="1"/>
  <c r="Y124" i="32" s="1"/>
  <c r="AY123" i="29"/>
  <c r="P123" i="32" s="1"/>
  <c r="L123" i="32"/>
  <c r="M123" i="29"/>
  <c r="H123" i="32" s="1"/>
  <c r="J123" i="32" s="1"/>
  <c r="H123" i="29"/>
  <c r="G122" i="29"/>
  <c r="G121" i="29" s="1"/>
  <c r="AY120" i="29"/>
  <c r="AX120" i="29"/>
  <c r="AW120" i="29"/>
  <c r="AV120" i="29"/>
  <c r="AU120" i="29"/>
  <c r="AT120" i="29"/>
  <c r="AS120" i="29"/>
  <c r="AN120" i="29"/>
  <c r="AM120" i="29"/>
  <c r="AL120" i="29"/>
  <c r="AK120" i="29"/>
  <c r="AI120" i="29"/>
  <c r="AH120" i="29"/>
  <c r="AG120" i="29"/>
  <c r="AF120" i="29"/>
  <c r="AE120" i="29"/>
  <c r="AD120" i="29"/>
  <c r="AC120" i="29"/>
  <c r="AB120" i="29"/>
  <c r="AA120" i="29"/>
  <c r="Z120" i="29"/>
  <c r="X120" i="29"/>
  <c r="W120" i="29"/>
  <c r="V120" i="29"/>
  <c r="U120" i="29"/>
  <c r="R120" i="29"/>
  <c r="Q120" i="29"/>
  <c r="N120" i="29"/>
  <c r="M120" i="29"/>
  <c r="L120" i="29"/>
  <c r="I120" i="29"/>
  <c r="H120" i="29"/>
  <c r="G120" i="29"/>
  <c r="C120" i="29"/>
  <c r="AY119" i="29"/>
  <c r="AX119" i="29"/>
  <c r="AW119" i="29"/>
  <c r="AV119" i="29"/>
  <c r="AU119" i="29"/>
  <c r="AT119" i="29"/>
  <c r="AS119" i="29"/>
  <c r="AN119" i="29"/>
  <c r="AM119" i="29"/>
  <c r="AL119" i="29"/>
  <c r="AK119" i="29"/>
  <c r="AI119" i="29"/>
  <c r="AH119" i="29"/>
  <c r="AG119" i="29"/>
  <c r="AF119" i="29"/>
  <c r="AE119" i="29"/>
  <c r="AD119" i="29"/>
  <c r="AC119" i="29"/>
  <c r="AB119" i="29"/>
  <c r="AA119" i="29"/>
  <c r="Z119" i="29"/>
  <c r="X119" i="29"/>
  <c r="W119" i="29"/>
  <c r="V119" i="29"/>
  <c r="U119" i="29"/>
  <c r="R119" i="29"/>
  <c r="Q119" i="29"/>
  <c r="N119" i="29"/>
  <c r="M119" i="29"/>
  <c r="L119" i="29"/>
  <c r="I119" i="29"/>
  <c r="H119" i="29"/>
  <c r="G119" i="29"/>
  <c r="C119" i="29"/>
  <c r="U118" i="29"/>
  <c r="AY104" i="29"/>
  <c r="P104" i="32" s="1"/>
  <c r="AB104" i="32" s="1"/>
  <c r="M104" i="29"/>
  <c r="H104" i="32" s="1"/>
  <c r="Z104" i="32" s="1"/>
  <c r="H104" i="29"/>
  <c r="D104" i="32" s="1"/>
  <c r="Y104" i="32" s="1"/>
  <c r="AY103" i="29"/>
  <c r="P103" i="32" s="1"/>
  <c r="AB103" i="32" s="1"/>
  <c r="M103" i="29"/>
  <c r="H103" i="32" s="1"/>
  <c r="Z103" i="32" s="1"/>
  <c r="H103" i="29"/>
  <c r="D103" i="32" s="1"/>
  <c r="Y103" i="32" s="1"/>
  <c r="AY102" i="29"/>
  <c r="P102" i="32" s="1"/>
  <c r="AB102" i="32" s="1"/>
  <c r="M102" i="29"/>
  <c r="H102" i="32" s="1"/>
  <c r="Z102" i="32" s="1"/>
  <c r="H102" i="29"/>
  <c r="D102" i="32" s="1"/>
  <c r="Y102" i="32" s="1"/>
  <c r="AY101" i="29"/>
  <c r="P101" i="32" s="1"/>
  <c r="AB101" i="32" s="1"/>
  <c r="M101" i="29"/>
  <c r="H101" i="32" s="1"/>
  <c r="Z101" i="32" s="1"/>
  <c r="H101" i="29"/>
  <c r="D101" i="32" s="1"/>
  <c r="Y101" i="32" s="1"/>
  <c r="AY100" i="29"/>
  <c r="P100" i="32" s="1"/>
  <c r="AB100" i="32" s="1"/>
  <c r="M100" i="29"/>
  <c r="H100" i="29"/>
  <c r="D100" i="32" s="1"/>
  <c r="Y100" i="32" s="1"/>
  <c r="N99" i="29"/>
  <c r="Q99" i="29" s="1"/>
  <c r="L99" i="32" s="1"/>
  <c r="L99" i="29"/>
  <c r="I99" i="29"/>
  <c r="G99" i="29"/>
  <c r="C99" i="29"/>
  <c r="AY98" i="29"/>
  <c r="P98" i="32" s="1"/>
  <c r="AB98" i="32" s="1"/>
  <c r="M98" i="29"/>
  <c r="H98" i="32" s="1"/>
  <c r="Z98" i="32" s="1"/>
  <c r="H98" i="29"/>
  <c r="D98" i="32" s="1"/>
  <c r="Y98" i="32" s="1"/>
  <c r="AY97" i="29"/>
  <c r="P97" i="32" s="1"/>
  <c r="AB97" i="32" s="1"/>
  <c r="M97" i="29"/>
  <c r="H97" i="32" s="1"/>
  <c r="Z97" i="32" s="1"/>
  <c r="H97" i="29"/>
  <c r="D97" i="32" s="1"/>
  <c r="Y97" i="32" s="1"/>
  <c r="AY96" i="29"/>
  <c r="P96" i="32" s="1"/>
  <c r="AB96" i="32" s="1"/>
  <c r="M96" i="29"/>
  <c r="H96" i="29"/>
  <c r="AY95" i="29"/>
  <c r="P95" i="32" s="1"/>
  <c r="AB95" i="32" s="1"/>
  <c r="M95" i="29"/>
  <c r="H95" i="32" s="1"/>
  <c r="Z95" i="32" s="1"/>
  <c r="H95" i="29"/>
  <c r="D95" i="32" s="1"/>
  <c r="Y95" i="32" s="1"/>
  <c r="AY94" i="29"/>
  <c r="P94" i="32" s="1"/>
  <c r="M94" i="29"/>
  <c r="H94" i="32" s="1"/>
  <c r="Z94" i="32" s="1"/>
  <c r="H94" i="29"/>
  <c r="D94" i="32" s="1"/>
  <c r="Y94" i="32" s="1"/>
  <c r="AY93" i="29"/>
  <c r="P93" i="32" s="1"/>
  <c r="AB93" i="32" s="1"/>
  <c r="M93" i="29"/>
  <c r="H93" i="32" s="1"/>
  <c r="Z93" i="32" s="1"/>
  <c r="H93" i="29"/>
  <c r="D93" i="32" s="1"/>
  <c r="Y93" i="32" s="1"/>
  <c r="AY92" i="29"/>
  <c r="P92" i="32" s="1"/>
  <c r="AB92" i="32" s="1"/>
  <c r="M92" i="29"/>
  <c r="H92" i="32" s="1"/>
  <c r="Z92" i="32" s="1"/>
  <c r="H92" i="29"/>
  <c r="D92" i="32" s="1"/>
  <c r="Y92" i="32" s="1"/>
  <c r="AY91" i="29"/>
  <c r="P91" i="32" s="1"/>
  <c r="AB91" i="32" s="1"/>
  <c r="M91" i="29"/>
  <c r="H91" i="32" s="1"/>
  <c r="Z91" i="32" s="1"/>
  <c r="H91" i="29"/>
  <c r="D91" i="32" s="1"/>
  <c r="Y91" i="32" s="1"/>
  <c r="AY90" i="29"/>
  <c r="P90" i="32" s="1"/>
  <c r="AB90" i="32" s="1"/>
  <c r="M90" i="29"/>
  <c r="H90" i="32" s="1"/>
  <c r="Z90" i="32" s="1"/>
  <c r="H90" i="29"/>
  <c r="D90" i="32" s="1"/>
  <c r="Y90" i="32" s="1"/>
  <c r="AY89" i="29"/>
  <c r="P89" i="32" s="1"/>
  <c r="AB89" i="32" s="1"/>
  <c r="M89" i="29"/>
  <c r="H89" i="32" s="1"/>
  <c r="Z89" i="32" s="1"/>
  <c r="H89" i="29"/>
  <c r="D89" i="32" s="1"/>
  <c r="N88" i="29"/>
  <c r="Q88" i="29" s="1"/>
  <c r="L88" i="32" s="1"/>
  <c r="L88" i="29"/>
  <c r="L87" i="29" s="1"/>
  <c r="I88" i="29"/>
  <c r="I87" i="29" s="1"/>
  <c r="G88" i="29"/>
  <c r="G87" i="29" s="1"/>
  <c r="C88" i="29"/>
  <c r="C87" i="29" s="1"/>
  <c r="N87" i="29"/>
  <c r="Q87" i="29" s="1"/>
  <c r="AY86" i="29"/>
  <c r="P86" i="32" s="1"/>
  <c r="M86" i="29"/>
  <c r="H86" i="32" s="1"/>
  <c r="Z86" i="32" s="1"/>
  <c r="H86" i="29"/>
  <c r="D86" i="32" s="1"/>
  <c r="Y86" i="32" s="1"/>
  <c r="AY85" i="29"/>
  <c r="P85" i="32" s="1"/>
  <c r="AB85" i="32" s="1"/>
  <c r="M85" i="29"/>
  <c r="H85" i="32" s="1"/>
  <c r="H85" i="29"/>
  <c r="D85" i="32" s="1"/>
  <c r="Y85" i="32" s="1"/>
  <c r="AY84" i="29"/>
  <c r="M84" i="29"/>
  <c r="H84" i="29"/>
  <c r="D84" i="32" s="1"/>
  <c r="AY83" i="29"/>
  <c r="P83" i="32" s="1"/>
  <c r="AB83" i="32" s="1"/>
  <c r="M83" i="29"/>
  <c r="H83" i="32" s="1"/>
  <c r="Z83" i="32" s="1"/>
  <c r="H83" i="29"/>
  <c r="N82" i="29"/>
  <c r="Q82" i="29" s="1"/>
  <c r="L82" i="32" s="1"/>
  <c r="AA82" i="32" s="1"/>
  <c r="L82" i="29"/>
  <c r="I82" i="29"/>
  <c r="G82" i="29"/>
  <c r="C82" i="29"/>
  <c r="AY81" i="29"/>
  <c r="P81" i="32" s="1"/>
  <c r="M81" i="29"/>
  <c r="H81" i="32" s="1"/>
  <c r="Z81" i="32" s="1"/>
  <c r="H81" i="29"/>
  <c r="D81" i="32" s="1"/>
  <c r="Y81" i="32" s="1"/>
  <c r="AY80" i="29"/>
  <c r="P80" i="32" s="1"/>
  <c r="AB80" i="32" s="1"/>
  <c r="M80" i="29"/>
  <c r="H80" i="32" s="1"/>
  <c r="H80" i="29"/>
  <c r="D80" i="32" s="1"/>
  <c r="Y80" i="32" s="1"/>
  <c r="AY79" i="29"/>
  <c r="P79" i="32" s="1"/>
  <c r="AB79" i="32" s="1"/>
  <c r="M79" i="29"/>
  <c r="H79" i="32" s="1"/>
  <c r="Z79" i="32" s="1"/>
  <c r="H79" i="29"/>
  <c r="D79" i="32" s="1"/>
  <c r="N78" i="29"/>
  <c r="L78" i="29"/>
  <c r="I78" i="29"/>
  <c r="G78" i="29"/>
  <c r="C78" i="29"/>
  <c r="AY75" i="29"/>
  <c r="P75" i="32" s="1"/>
  <c r="M75" i="29"/>
  <c r="H75" i="32" s="1"/>
  <c r="Z75" i="32" s="1"/>
  <c r="H75" i="29"/>
  <c r="D75" i="32" s="1"/>
  <c r="Y75" i="32" s="1"/>
  <c r="AY74" i="29"/>
  <c r="P74" i="32" s="1"/>
  <c r="AB74" i="32" s="1"/>
  <c r="M74" i="29"/>
  <c r="H74" i="32" s="1"/>
  <c r="Z74" i="32" s="1"/>
  <c r="H74" i="29"/>
  <c r="D74" i="32" s="1"/>
  <c r="Y74" i="32" s="1"/>
  <c r="AY73" i="29"/>
  <c r="P73" i="32" s="1"/>
  <c r="AB73" i="32" s="1"/>
  <c r="M73" i="29"/>
  <c r="H73" i="32" s="1"/>
  <c r="Z73" i="32" s="1"/>
  <c r="H73" i="29"/>
  <c r="D73" i="32" s="1"/>
  <c r="Y73" i="32" s="1"/>
  <c r="N72" i="29"/>
  <c r="Q72" i="29" s="1"/>
  <c r="L72" i="32" s="1"/>
  <c r="AA72" i="32" s="1"/>
  <c r="L72" i="29"/>
  <c r="I72" i="29"/>
  <c r="G72" i="29"/>
  <c r="C72" i="29"/>
  <c r="AY71" i="29"/>
  <c r="M71" i="29"/>
  <c r="H71" i="32" s="1"/>
  <c r="Z71" i="32" s="1"/>
  <c r="H71" i="29"/>
  <c r="D71" i="32" s="1"/>
  <c r="AY70" i="29"/>
  <c r="M70" i="29"/>
  <c r="H70" i="29"/>
  <c r="D70" i="32" s="1"/>
  <c r="Y70" i="32" s="1"/>
  <c r="AY69" i="29"/>
  <c r="P69" i="32" s="1"/>
  <c r="AB69" i="32" s="1"/>
  <c r="M69" i="29"/>
  <c r="H69" i="32" s="1"/>
  <c r="H69" i="29"/>
  <c r="N68" i="29"/>
  <c r="Q68" i="29" s="1"/>
  <c r="L68" i="32" s="1"/>
  <c r="AA68" i="32" s="1"/>
  <c r="L68" i="29"/>
  <c r="I68" i="29"/>
  <c r="G68" i="29"/>
  <c r="C68" i="29"/>
  <c r="AY67" i="29"/>
  <c r="P67" i="32" s="1"/>
  <c r="M67" i="29"/>
  <c r="H67" i="32" s="1"/>
  <c r="Z67" i="32" s="1"/>
  <c r="H67" i="29"/>
  <c r="D67" i="32" s="1"/>
  <c r="Y67" i="32" s="1"/>
  <c r="AY66" i="29"/>
  <c r="P66" i="32" s="1"/>
  <c r="AB66" i="32" s="1"/>
  <c r="M66" i="29"/>
  <c r="H66" i="32" s="1"/>
  <c r="H66" i="29"/>
  <c r="D66" i="32" s="1"/>
  <c r="Y66" i="32" s="1"/>
  <c r="AY65" i="29"/>
  <c r="P65" i="32" s="1"/>
  <c r="M65" i="29"/>
  <c r="H65" i="32" s="1"/>
  <c r="Z65" i="32" s="1"/>
  <c r="H65" i="29"/>
  <c r="D65" i="32" s="1"/>
  <c r="AY64" i="29"/>
  <c r="M64" i="29"/>
  <c r="H64" i="29"/>
  <c r="D64" i="32" s="1"/>
  <c r="Y64" i="32" s="1"/>
  <c r="AY63" i="29"/>
  <c r="P63" i="32" s="1"/>
  <c r="M63" i="29"/>
  <c r="H63" i="32" s="1"/>
  <c r="Z63" i="32" s="1"/>
  <c r="H63" i="29"/>
  <c r="N62" i="29"/>
  <c r="Q62" i="29" s="1"/>
  <c r="L62" i="32" s="1"/>
  <c r="AA62" i="32" s="1"/>
  <c r="L62" i="29"/>
  <c r="I62" i="29"/>
  <c r="G62" i="29"/>
  <c r="C62" i="29"/>
  <c r="AY61" i="29"/>
  <c r="P61" i="32" s="1"/>
  <c r="M61" i="29"/>
  <c r="H61" i="32" s="1"/>
  <c r="H61" i="29"/>
  <c r="D61" i="32" s="1"/>
  <c r="AY60" i="29"/>
  <c r="P60" i="32" s="1"/>
  <c r="AB60" i="32" s="1"/>
  <c r="M60" i="29"/>
  <c r="H60" i="32" s="1"/>
  <c r="Z60" i="32" s="1"/>
  <c r="H60" i="29"/>
  <c r="D60" i="32" s="1"/>
  <c r="Y60" i="32" s="1"/>
  <c r="AY59" i="29"/>
  <c r="P59" i="32" s="1"/>
  <c r="M59" i="29"/>
  <c r="H59" i="32" s="1"/>
  <c r="H59" i="29"/>
  <c r="D59" i="32" s="1"/>
  <c r="AY58" i="29"/>
  <c r="P58" i="32" s="1"/>
  <c r="AB58" i="32" s="1"/>
  <c r="M58" i="29"/>
  <c r="H58" i="32" s="1"/>
  <c r="H58" i="29"/>
  <c r="D58" i="32" s="1"/>
  <c r="Y58" i="32" s="1"/>
  <c r="AY57" i="29"/>
  <c r="P57" i="32" s="1"/>
  <c r="M57" i="29"/>
  <c r="H57" i="32" s="1"/>
  <c r="H57" i="29"/>
  <c r="D57" i="32" s="1"/>
  <c r="AY56" i="29"/>
  <c r="P56" i="32" s="1"/>
  <c r="M56" i="29"/>
  <c r="H56" i="32" s="1"/>
  <c r="Z56" i="32" s="1"/>
  <c r="H56" i="29"/>
  <c r="D56" i="32" s="1"/>
  <c r="AY55" i="29"/>
  <c r="P55" i="32" s="1"/>
  <c r="M55" i="29"/>
  <c r="H55" i="32" s="1"/>
  <c r="Z55" i="32" s="1"/>
  <c r="H55" i="29"/>
  <c r="D55" i="32" s="1"/>
  <c r="Y55" i="32" s="1"/>
  <c r="AY54" i="29"/>
  <c r="P54" i="32" s="1"/>
  <c r="M54" i="29"/>
  <c r="H54" i="32" s="1"/>
  <c r="Z54" i="32" s="1"/>
  <c r="H54" i="29"/>
  <c r="D54" i="32" s="1"/>
  <c r="Y54" i="32" s="1"/>
  <c r="AY53" i="29"/>
  <c r="P53" i="32" s="1"/>
  <c r="M53" i="29"/>
  <c r="H53" i="32" s="1"/>
  <c r="H53" i="29"/>
  <c r="AY52" i="29"/>
  <c r="P52" i="32" s="1"/>
  <c r="AB52" i="32" s="1"/>
  <c r="M52" i="29"/>
  <c r="H52" i="32" s="1"/>
  <c r="Z52" i="32" s="1"/>
  <c r="H52" i="29"/>
  <c r="D52" i="32" s="1"/>
  <c r="N51" i="29"/>
  <c r="Q51" i="29" s="1"/>
  <c r="L51" i="29"/>
  <c r="I51" i="29"/>
  <c r="G51" i="29"/>
  <c r="C51" i="29"/>
  <c r="AY50" i="29"/>
  <c r="P50" i="32" s="1"/>
  <c r="M50" i="29"/>
  <c r="H50" i="32" s="1"/>
  <c r="H50" i="29"/>
  <c r="D50" i="32" s="1"/>
  <c r="Y50" i="32" s="1"/>
  <c r="AY49" i="29"/>
  <c r="P49" i="32" s="1"/>
  <c r="M49" i="29"/>
  <c r="H49" i="32" s="1"/>
  <c r="Z49" i="32" s="1"/>
  <c r="H49" i="29"/>
  <c r="D49" i="32" s="1"/>
  <c r="AY48" i="29"/>
  <c r="P48" i="32" s="1"/>
  <c r="AB48" i="32" s="1"/>
  <c r="M48" i="29"/>
  <c r="H48" i="29"/>
  <c r="D48" i="32" s="1"/>
  <c r="Y48" i="32" s="1"/>
  <c r="AY47" i="29"/>
  <c r="P47" i="32" s="1"/>
  <c r="M47" i="29"/>
  <c r="H47" i="32" s="1"/>
  <c r="Z47" i="32" s="1"/>
  <c r="H47" i="29"/>
  <c r="N46" i="29"/>
  <c r="Q46" i="29" s="1"/>
  <c r="L46" i="32" s="1"/>
  <c r="AA46" i="32" s="1"/>
  <c r="L46" i="29"/>
  <c r="I46" i="29"/>
  <c r="G46" i="29"/>
  <c r="C46" i="29"/>
  <c r="AY45" i="29"/>
  <c r="P45" i="32" s="1"/>
  <c r="M45" i="29"/>
  <c r="H45" i="32" s="1"/>
  <c r="Z45" i="32" s="1"/>
  <c r="H45" i="29"/>
  <c r="D45" i="32" s="1"/>
  <c r="Y45" i="32" s="1"/>
  <c r="AY44" i="29"/>
  <c r="P44" i="32" s="1"/>
  <c r="M44" i="29"/>
  <c r="H44" i="29"/>
  <c r="D44" i="32" s="1"/>
  <c r="Y44" i="32" s="1"/>
  <c r="N43" i="29"/>
  <c r="L43" i="29"/>
  <c r="I43" i="29"/>
  <c r="G43" i="29"/>
  <c r="C43" i="29"/>
  <c r="AY42" i="29"/>
  <c r="P42" i="32" s="1"/>
  <c r="AB42" i="32" s="1"/>
  <c r="M42" i="29"/>
  <c r="H42" i="32" s="1"/>
  <c r="Z42" i="32" s="1"/>
  <c r="H42" i="29"/>
  <c r="D42" i="32" s="1"/>
  <c r="Y42" i="32" s="1"/>
  <c r="AY41" i="29"/>
  <c r="P41" i="32" s="1"/>
  <c r="M41" i="29"/>
  <c r="H41" i="32" s="1"/>
  <c r="Z41" i="32" s="1"/>
  <c r="H41" i="29"/>
  <c r="D41" i="32" s="1"/>
  <c r="Y41" i="32" s="1"/>
  <c r="AY40" i="29"/>
  <c r="P40" i="32" s="1"/>
  <c r="AB40" i="32" s="1"/>
  <c r="M40" i="29"/>
  <c r="H40" i="29"/>
  <c r="D40" i="32" s="1"/>
  <c r="N39" i="29"/>
  <c r="L39" i="29"/>
  <c r="I39" i="29"/>
  <c r="G39" i="29"/>
  <c r="C39" i="29"/>
  <c r="AY38" i="29"/>
  <c r="P38" i="32" s="1"/>
  <c r="AB38" i="32" s="1"/>
  <c r="M38" i="29"/>
  <c r="H38" i="32" s="1"/>
  <c r="Z38" i="32" s="1"/>
  <c r="H38" i="29"/>
  <c r="D38" i="32" s="1"/>
  <c r="Y38" i="32" s="1"/>
  <c r="AY37" i="29"/>
  <c r="P37" i="32" s="1"/>
  <c r="AB37" i="32" s="1"/>
  <c r="M37" i="29"/>
  <c r="H37" i="32" s="1"/>
  <c r="Z37" i="32" s="1"/>
  <c r="H37" i="29"/>
  <c r="D37" i="32" s="1"/>
  <c r="Y37" i="32" s="1"/>
  <c r="AY36" i="29"/>
  <c r="P36" i="32" s="1"/>
  <c r="AB36" i="32" s="1"/>
  <c r="M36" i="29"/>
  <c r="H36" i="32" s="1"/>
  <c r="Z36" i="32" s="1"/>
  <c r="H36" i="29"/>
  <c r="D36" i="32" s="1"/>
  <c r="Y36" i="32" s="1"/>
  <c r="AY35" i="29"/>
  <c r="P35" i="32" s="1"/>
  <c r="M35" i="29"/>
  <c r="H35" i="32" s="1"/>
  <c r="H35" i="29"/>
  <c r="N34" i="29"/>
  <c r="Q34" i="29" s="1"/>
  <c r="L34" i="29"/>
  <c r="I34" i="29"/>
  <c r="G34" i="29"/>
  <c r="C34" i="29"/>
  <c r="AY32" i="29"/>
  <c r="P32" i="32" s="1"/>
  <c r="AB32" i="32" s="1"/>
  <c r="M32" i="29"/>
  <c r="H32" i="32" s="1"/>
  <c r="Z32" i="32" s="1"/>
  <c r="H32" i="29"/>
  <c r="D32" i="32" s="1"/>
  <c r="Y32" i="32" s="1"/>
  <c r="AY31" i="29"/>
  <c r="P31" i="32" s="1"/>
  <c r="M31" i="29"/>
  <c r="H31" i="32" s="1"/>
  <c r="Z31" i="32" s="1"/>
  <c r="H31" i="29"/>
  <c r="N30" i="29"/>
  <c r="Q30" i="29" s="1"/>
  <c r="L30" i="32" s="1"/>
  <c r="L30" i="29"/>
  <c r="I30" i="29"/>
  <c r="G30" i="29"/>
  <c r="C30" i="29"/>
  <c r="AY29" i="29"/>
  <c r="P29" i="32" s="1"/>
  <c r="AB29" i="32" s="1"/>
  <c r="M29" i="29"/>
  <c r="H29" i="32" s="1"/>
  <c r="Z29" i="32" s="1"/>
  <c r="H29" i="29"/>
  <c r="D29" i="32" s="1"/>
  <c r="AY28" i="29"/>
  <c r="P28" i="32" s="1"/>
  <c r="AB28" i="32" s="1"/>
  <c r="M28" i="29"/>
  <c r="H28" i="32" s="1"/>
  <c r="Z28" i="32" s="1"/>
  <c r="H28" i="29"/>
  <c r="D28" i="32" s="1"/>
  <c r="Y28" i="32" s="1"/>
  <c r="AY27" i="29"/>
  <c r="P27" i="32" s="1"/>
  <c r="M27" i="29"/>
  <c r="H27" i="32" s="1"/>
  <c r="Z27" i="32" s="1"/>
  <c r="H27" i="29"/>
  <c r="D27" i="32" s="1"/>
  <c r="Y27" i="32" s="1"/>
  <c r="AY26" i="29"/>
  <c r="P26" i="32" s="1"/>
  <c r="AB26" i="32" s="1"/>
  <c r="M26" i="29"/>
  <c r="H26" i="29"/>
  <c r="D26" i="32" s="1"/>
  <c r="Y26" i="32" s="1"/>
  <c r="N25" i="29"/>
  <c r="Q25" i="29" s="1"/>
  <c r="L25" i="32" s="1"/>
  <c r="AA25" i="32" s="1"/>
  <c r="L25" i="29"/>
  <c r="I25" i="29"/>
  <c r="G25" i="29"/>
  <c r="C25" i="29"/>
  <c r="AY23" i="29"/>
  <c r="M23" i="29"/>
  <c r="H23" i="32" s="1"/>
  <c r="Z23" i="32" s="1"/>
  <c r="H23" i="29"/>
  <c r="D23" i="32" s="1"/>
  <c r="AY22" i="29"/>
  <c r="P22" i="32" s="1"/>
  <c r="AB22" i="32" s="1"/>
  <c r="M22" i="29"/>
  <c r="H22" i="32" s="1"/>
  <c r="Z22" i="32" s="1"/>
  <c r="H22" i="29"/>
  <c r="D22" i="32" s="1"/>
  <c r="Y22" i="32" s="1"/>
  <c r="AY21" i="29"/>
  <c r="P21" i="32" s="1"/>
  <c r="M21" i="29"/>
  <c r="H21" i="32" s="1"/>
  <c r="Z21" i="32" s="1"/>
  <c r="H21" i="29"/>
  <c r="D21" i="32" s="1"/>
  <c r="Y21" i="32" s="1"/>
  <c r="AY20" i="29"/>
  <c r="P20" i="32" s="1"/>
  <c r="AB20" i="32" s="1"/>
  <c r="M20" i="29"/>
  <c r="H20" i="29"/>
  <c r="D20" i="32" s="1"/>
  <c r="Y20" i="32" s="1"/>
  <c r="AY19" i="29"/>
  <c r="P19" i="32" s="1"/>
  <c r="AB19" i="32" s="1"/>
  <c r="M19" i="29"/>
  <c r="H19" i="32" s="1"/>
  <c r="Z19" i="32" s="1"/>
  <c r="H19" i="29"/>
  <c r="N18" i="29"/>
  <c r="L18" i="29"/>
  <c r="I18" i="29"/>
  <c r="G18" i="29"/>
  <c r="C18" i="29"/>
  <c r="AY17" i="29"/>
  <c r="P17" i="32" s="1"/>
  <c r="R17" i="32" s="1"/>
  <c r="M17" i="29"/>
  <c r="H17" i="32" s="1"/>
  <c r="Z17" i="32" s="1"/>
  <c r="H17" i="29"/>
  <c r="D17" i="32" s="1"/>
  <c r="Y17" i="32" s="1"/>
  <c r="AY16" i="29"/>
  <c r="P16" i="32" s="1"/>
  <c r="AB16" i="32" s="1"/>
  <c r="M16" i="29"/>
  <c r="H16" i="32" s="1"/>
  <c r="Z16" i="32" s="1"/>
  <c r="H16" i="29"/>
  <c r="D16" i="32" s="1"/>
  <c r="Y16" i="32" s="1"/>
  <c r="AY15" i="29"/>
  <c r="P15" i="32" s="1"/>
  <c r="AB15" i="32" s="1"/>
  <c r="M15" i="29"/>
  <c r="H15" i="32" s="1"/>
  <c r="Z15" i="32" s="1"/>
  <c r="H15" i="29"/>
  <c r="D15" i="32" s="1"/>
  <c r="Y15" i="32" s="1"/>
  <c r="AY14" i="29"/>
  <c r="P14" i="32" s="1"/>
  <c r="AB14" i="32" s="1"/>
  <c r="M14" i="29"/>
  <c r="H14" i="32" s="1"/>
  <c r="Z14" i="32" s="1"/>
  <c r="H14" i="29"/>
  <c r="D14" i="32" s="1"/>
  <c r="Y14" i="32" s="1"/>
  <c r="AY13" i="29"/>
  <c r="P13" i="32" s="1"/>
  <c r="AB13" i="32" s="1"/>
  <c r="M13" i="29"/>
  <c r="H13" i="32" s="1"/>
  <c r="Z13" i="32" s="1"/>
  <c r="H13" i="29"/>
  <c r="D13" i="32" s="1"/>
  <c r="Y13" i="32" s="1"/>
  <c r="AY12" i="29"/>
  <c r="P12" i="32" s="1"/>
  <c r="M12" i="29"/>
  <c r="H12" i="32" s="1"/>
  <c r="Z12" i="32" s="1"/>
  <c r="H12" i="29"/>
  <c r="D12" i="32" s="1"/>
  <c r="Y12" i="32" s="1"/>
  <c r="AY11" i="29"/>
  <c r="P11" i="32" s="1"/>
  <c r="M11" i="29"/>
  <c r="H11" i="32" s="1"/>
  <c r="Z11" i="32" s="1"/>
  <c r="H11" i="29"/>
  <c r="D11" i="32" s="1"/>
  <c r="Y11" i="32" s="1"/>
  <c r="AY10" i="29"/>
  <c r="M10" i="29"/>
  <c r="H10" i="32" s="1"/>
  <c r="Z10" i="32" s="1"/>
  <c r="H10" i="29"/>
  <c r="D10" i="32" s="1"/>
  <c r="Y10" i="32" s="1"/>
  <c r="AY9" i="29"/>
  <c r="P9" i="32" s="1"/>
  <c r="M9" i="29"/>
  <c r="H9" i="32" s="1"/>
  <c r="Z9" i="32" s="1"/>
  <c r="H9" i="29"/>
  <c r="D9" i="32" s="1"/>
  <c r="Y9" i="32" s="1"/>
  <c r="AY8" i="29"/>
  <c r="P8" i="32" s="1"/>
  <c r="M8" i="29"/>
  <c r="H8" i="32" s="1"/>
  <c r="Z8" i="32" s="1"/>
  <c r="H8" i="29"/>
  <c r="D8" i="32" s="1"/>
  <c r="Y8" i="32" s="1"/>
  <c r="AY7" i="29"/>
  <c r="P7" i="32" s="1"/>
  <c r="M7" i="29"/>
  <c r="H7" i="32" s="1"/>
  <c r="Z7" i="32" s="1"/>
  <c r="H7" i="29"/>
  <c r="D7" i="32" s="1"/>
  <c r="Y7" i="32" s="1"/>
  <c r="N6" i="29"/>
  <c r="L6" i="29"/>
  <c r="L5" i="29" s="1"/>
  <c r="I6" i="29"/>
  <c r="I5" i="29" s="1"/>
  <c r="G6" i="29"/>
  <c r="G5" i="29" s="1"/>
  <c r="C6" i="29"/>
  <c r="C5" i="29" s="1"/>
  <c r="AW6" i="1"/>
  <c r="AW5" i="1" s="1"/>
  <c r="AW18" i="1"/>
  <c r="AW25" i="1"/>
  <c r="AW30" i="1"/>
  <c r="AW34" i="1"/>
  <c r="AW39" i="1"/>
  <c r="AW43" i="1"/>
  <c r="AW46" i="1"/>
  <c r="AW51" i="1"/>
  <c r="AW62" i="1"/>
  <c r="AW68" i="1"/>
  <c r="AW72" i="1"/>
  <c r="AW78" i="1"/>
  <c r="AW82" i="1"/>
  <c r="AW88" i="1"/>
  <c r="AW87" i="1" s="1"/>
  <c r="AW99" i="1"/>
  <c r="AW119" i="1"/>
  <c r="AW120" i="1"/>
  <c r="AW122" i="1"/>
  <c r="AW136" i="1"/>
  <c r="AW142" i="1"/>
  <c r="AW146" i="1"/>
  <c r="AW149" i="1"/>
  <c r="AW157" i="1"/>
  <c r="AW160" i="1"/>
  <c r="AW166" i="1"/>
  <c r="AW187" i="1"/>
  <c r="AW175" i="1" s="1"/>
  <c r="AW190" i="1"/>
  <c r="AW198" i="1"/>
  <c r="AW203" i="1"/>
  <c r="AW214" i="1"/>
  <c r="AW218" i="1"/>
  <c r="AW229" i="1"/>
  <c r="AL6" i="1"/>
  <c r="AL5" i="1" s="1"/>
  <c r="AL18" i="1"/>
  <c r="AL25" i="1"/>
  <c r="AL30" i="1"/>
  <c r="AL34" i="1"/>
  <c r="AL39" i="1"/>
  <c r="AL43" i="1"/>
  <c r="AL46" i="1"/>
  <c r="AL51" i="1"/>
  <c r="AL62" i="1"/>
  <c r="AL108" i="1" s="1"/>
  <c r="AL68" i="1"/>
  <c r="AL72" i="1"/>
  <c r="AL78" i="1"/>
  <c r="AL82" i="1"/>
  <c r="AL88" i="1"/>
  <c r="AL87" i="1" s="1"/>
  <c r="AL99" i="1"/>
  <c r="AL119" i="1"/>
  <c r="AL120" i="1"/>
  <c r="AL122" i="1"/>
  <c r="AL142" i="1"/>
  <c r="AL146" i="1"/>
  <c r="AL149" i="1"/>
  <c r="AL157" i="1"/>
  <c r="AL160" i="1"/>
  <c r="AL166" i="1"/>
  <c r="AL187" i="1"/>
  <c r="AL175" i="1" s="1"/>
  <c r="AL190" i="1"/>
  <c r="AL198" i="1"/>
  <c r="AL203" i="1"/>
  <c r="AL214" i="1"/>
  <c r="AL218" i="1"/>
  <c r="AL229" i="1"/>
  <c r="K29" i="32"/>
  <c r="K28" i="32"/>
  <c r="Y194" i="32" l="1"/>
  <c r="AB35" i="32"/>
  <c r="AA148" i="32"/>
  <c r="AA153" i="32"/>
  <c r="AW238" i="1"/>
  <c r="AB31" i="32"/>
  <c r="Z58" i="32"/>
  <c r="Y79" i="32"/>
  <c r="Z80" i="32"/>
  <c r="AB81" i="32"/>
  <c r="AA99" i="32"/>
  <c r="AB126" i="32"/>
  <c r="AB155" i="32"/>
  <c r="AB156" i="32"/>
  <c r="AB159" i="32"/>
  <c r="Y169" i="32"/>
  <c r="Z170" i="32"/>
  <c r="Y173" i="32"/>
  <c r="Z174" i="32"/>
  <c r="Z191" i="32"/>
  <c r="Y215" i="32"/>
  <c r="Z216" i="32"/>
  <c r="AB217" i="32"/>
  <c r="Z230" i="32"/>
  <c r="AB231" i="32"/>
  <c r="Y233" i="32"/>
  <c r="Z234" i="32"/>
  <c r="M6" i="31"/>
  <c r="M18" i="31"/>
  <c r="G33" i="31"/>
  <c r="R33" i="31"/>
  <c r="X33" i="31"/>
  <c r="X24" i="31" s="1"/>
  <c r="AC33" i="31"/>
  <c r="AG33" i="31"/>
  <c r="AG24" i="31" s="1"/>
  <c r="AL33" i="31"/>
  <c r="AR33" i="31"/>
  <c r="AR24" i="31" s="1"/>
  <c r="AX33" i="31"/>
  <c r="AB41" i="32"/>
  <c r="AB50" i="32"/>
  <c r="AB53" i="32"/>
  <c r="Z61" i="32"/>
  <c r="Y71" i="32"/>
  <c r="M78" i="31"/>
  <c r="I78" i="32" s="1"/>
  <c r="V121" i="31"/>
  <c r="AA121" i="31"/>
  <c r="AE121" i="31"/>
  <c r="AI121" i="31"/>
  <c r="AN121" i="31"/>
  <c r="AN242" i="31" s="1"/>
  <c r="Z129" i="32"/>
  <c r="AA131" i="32"/>
  <c r="AB139" i="32"/>
  <c r="Z150" i="32"/>
  <c r="Y155" i="32"/>
  <c r="Y156" i="32"/>
  <c r="AB158" i="32"/>
  <c r="Y163" i="32"/>
  <c r="H214" i="31"/>
  <c r="H229" i="31"/>
  <c r="AW108" i="1"/>
  <c r="AB21" i="32"/>
  <c r="Y23" i="32"/>
  <c r="AA30" i="32"/>
  <c r="Y52" i="32"/>
  <c r="Z53" i="32"/>
  <c r="Y56" i="32"/>
  <c r="Z57" i="32"/>
  <c r="Z69" i="32"/>
  <c r="Y84" i="32"/>
  <c r="Z85" i="32"/>
  <c r="AB86" i="32"/>
  <c r="H99" i="29"/>
  <c r="D99" i="32" s="1"/>
  <c r="AB125" i="32"/>
  <c r="Y128" i="32"/>
  <c r="Y130" i="32"/>
  <c r="Z133" i="32"/>
  <c r="AB162" i="32"/>
  <c r="Y164" i="32"/>
  <c r="AA166" i="32"/>
  <c r="H190" i="29"/>
  <c r="D36" i="6" s="1"/>
  <c r="N191" i="32"/>
  <c r="AA191" i="32"/>
  <c r="AA203" i="32"/>
  <c r="AB204" i="32"/>
  <c r="Y206" i="32"/>
  <c r="Z207" i="32"/>
  <c r="AB208" i="32"/>
  <c r="Y210" i="32"/>
  <c r="Z211" i="32"/>
  <c r="H6" i="31"/>
  <c r="E6" i="32" s="1"/>
  <c r="AD33" i="31"/>
  <c r="AB56" i="32"/>
  <c r="AB57" i="32"/>
  <c r="Y59" i="32"/>
  <c r="AB65" i="32"/>
  <c r="H78" i="31"/>
  <c r="E78" i="32" s="1"/>
  <c r="W77" i="31"/>
  <c r="W76" i="31" s="1"/>
  <c r="W110" i="31" s="1"/>
  <c r="AB77" i="31"/>
  <c r="AB76" i="31" s="1"/>
  <c r="AB110" i="31" s="1"/>
  <c r="AF77" i="31"/>
  <c r="AF76" i="31" s="1"/>
  <c r="AF110" i="31" s="1"/>
  <c r="AK77" i="31"/>
  <c r="AK76" i="31" s="1"/>
  <c r="AK110" i="31" s="1"/>
  <c r="AP77" i="31"/>
  <c r="AP76" i="31" s="1"/>
  <c r="AP110" i="31" s="1"/>
  <c r="AW77" i="31"/>
  <c r="AW76" i="31" s="1"/>
  <c r="AW110" i="31" s="1"/>
  <c r="M82" i="31"/>
  <c r="I82" i="32" s="1"/>
  <c r="AA129" i="32"/>
  <c r="Y138" i="32"/>
  <c r="Y139" i="32"/>
  <c r="AB143" i="32"/>
  <c r="Y148" i="32"/>
  <c r="AB150" i="32"/>
  <c r="Y153" i="32"/>
  <c r="Y161" i="32"/>
  <c r="AA194" i="32"/>
  <c r="Y197" i="32"/>
  <c r="M218" i="31"/>
  <c r="H39" i="29"/>
  <c r="D39" i="32" s="1"/>
  <c r="AA139" i="32"/>
  <c r="AA152" i="32"/>
  <c r="AA197" i="32"/>
  <c r="M6" i="29"/>
  <c r="M5" i="29" s="1"/>
  <c r="AW213" i="1"/>
  <c r="AB27" i="32"/>
  <c r="Y29" i="32"/>
  <c r="Z35" i="32"/>
  <c r="AB45" i="32"/>
  <c r="Y49" i="32"/>
  <c r="Z50" i="32"/>
  <c r="AB63" i="32"/>
  <c r="Y65" i="32"/>
  <c r="Z66" i="32"/>
  <c r="AB67" i="32"/>
  <c r="AB75" i="32"/>
  <c r="J131" i="32"/>
  <c r="Z132" i="32"/>
  <c r="Z137" i="32"/>
  <c r="Z144" i="32"/>
  <c r="Z145" i="32"/>
  <c r="Z151" i="32"/>
  <c r="F162" i="32"/>
  <c r="Y162" i="32"/>
  <c r="M175" i="29"/>
  <c r="H175" i="32" s="1"/>
  <c r="Y178" i="32"/>
  <c r="Z179" i="32"/>
  <c r="Y182" i="32"/>
  <c r="Z183" i="32"/>
  <c r="Y186" i="32"/>
  <c r="Y195" i="32"/>
  <c r="Y199" i="32"/>
  <c r="Y200" i="32"/>
  <c r="Z201" i="32"/>
  <c r="AA202" i="32"/>
  <c r="AY203" i="29"/>
  <c r="AZ203" i="29" s="1"/>
  <c r="T203" i="32" s="1"/>
  <c r="W203" i="32" s="1"/>
  <c r="H214" i="29"/>
  <c r="D214" i="32" s="1"/>
  <c r="Y220" i="32"/>
  <c r="Z221" i="32"/>
  <c r="AB222" i="32"/>
  <c r="Y224" i="32"/>
  <c r="Z225" i="32"/>
  <c r="AB226" i="32"/>
  <c r="Y228" i="32"/>
  <c r="M30" i="31"/>
  <c r="I30" i="32" s="1"/>
  <c r="L33" i="31"/>
  <c r="V33" i="31"/>
  <c r="V24" i="31" s="1"/>
  <c r="AA33" i="31"/>
  <c r="AE33" i="31"/>
  <c r="AI33" i="31"/>
  <c r="AB55" i="32"/>
  <c r="Y57" i="32"/>
  <c r="Z59" i="32"/>
  <c r="M62" i="31"/>
  <c r="I62" i="32" s="1"/>
  <c r="H82" i="31"/>
  <c r="E82" i="32" s="1"/>
  <c r="AB94" i="32"/>
  <c r="AB129" i="32"/>
  <c r="Y131" i="32"/>
  <c r="Y144" i="32"/>
  <c r="Z152" i="32"/>
  <c r="AA155" i="32"/>
  <c r="AA156" i="32"/>
  <c r="Y165" i="32"/>
  <c r="M166" i="31"/>
  <c r="I166" i="32" s="1"/>
  <c r="AB186" i="32"/>
  <c r="I238" i="31"/>
  <c r="M203" i="31"/>
  <c r="I203" i="32" s="1"/>
  <c r="AY214" i="31"/>
  <c r="Q214" i="32" s="1"/>
  <c r="H218" i="31"/>
  <c r="E218" i="32" s="1"/>
  <c r="AB161" i="32"/>
  <c r="AB144" i="32"/>
  <c r="AB147" i="32"/>
  <c r="AA135" i="32"/>
  <c r="AA138" i="32"/>
  <c r="Z197" i="32"/>
  <c r="Z194" i="32"/>
  <c r="Z165" i="32"/>
  <c r="Z163" i="32"/>
  <c r="Z156" i="32"/>
  <c r="Z153" i="32"/>
  <c r="Z148" i="32"/>
  <c r="Z138" i="32"/>
  <c r="Z131" i="32"/>
  <c r="Z123" i="32"/>
  <c r="R123" i="32"/>
  <c r="AY198" i="31"/>
  <c r="Q198" i="32" s="1"/>
  <c r="AB17" i="32"/>
  <c r="AB148" i="32"/>
  <c r="AB123" i="32"/>
  <c r="M136" i="31"/>
  <c r="I136" i="32" s="1"/>
  <c r="R135" i="32"/>
  <c r="AB135" i="32"/>
  <c r="R202" i="32"/>
  <c r="AB202" i="32"/>
  <c r="R199" i="32"/>
  <c r="AB199" i="32"/>
  <c r="R153" i="32"/>
  <c r="AB153" i="32"/>
  <c r="R138" i="32"/>
  <c r="AB138" i="32"/>
  <c r="J135" i="32"/>
  <c r="Z135" i="32"/>
  <c r="H25" i="29"/>
  <c r="D25" i="32" s="1"/>
  <c r="Y25" i="32" s="1"/>
  <c r="M30" i="29"/>
  <c r="H30" i="32" s="1"/>
  <c r="Z30" i="32" s="1"/>
  <c r="AY218" i="29"/>
  <c r="H229" i="29"/>
  <c r="D229" i="32" s="1"/>
  <c r="H62" i="31"/>
  <c r="E62" i="32" s="1"/>
  <c r="M88" i="29"/>
  <c r="M87" i="29" s="1"/>
  <c r="M77" i="29" s="1"/>
  <c r="H43" i="29"/>
  <c r="D43" i="32" s="1"/>
  <c r="H187" i="29"/>
  <c r="D187" i="32" s="1"/>
  <c r="Y187" i="32" s="1"/>
  <c r="AY198" i="29"/>
  <c r="P198" i="32" s="1"/>
  <c r="AY229" i="29"/>
  <c r="P229" i="32" s="1"/>
  <c r="H18" i="31"/>
  <c r="H25" i="31"/>
  <c r="E25" i="32" s="1"/>
  <c r="H30" i="31"/>
  <c r="E30" i="32" s="1"/>
  <c r="AN33" i="31"/>
  <c r="AN24" i="31" s="1"/>
  <c r="AV33" i="31"/>
  <c r="H72" i="31"/>
  <c r="E72" i="32" s="1"/>
  <c r="AY160" i="29"/>
  <c r="P160" i="32" s="1"/>
  <c r="AY157" i="29"/>
  <c r="P157" i="32" s="1"/>
  <c r="AY187" i="29"/>
  <c r="AW141" i="1"/>
  <c r="H166" i="29"/>
  <c r="D166" i="32" s="1"/>
  <c r="Y166" i="32" s="1"/>
  <c r="H175" i="29"/>
  <c r="D175" i="32" s="1"/>
  <c r="Y175" i="32" s="1"/>
  <c r="H203" i="29"/>
  <c r="D203" i="32" s="1"/>
  <c r="Y203" i="32" s="1"/>
  <c r="H218" i="29"/>
  <c r="D218" i="32" s="1"/>
  <c r="Y218" i="32" s="1"/>
  <c r="AY190" i="29"/>
  <c r="AZ123" i="29"/>
  <c r="T123" i="32" s="1"/>
  <c r="AY166" i="29"/>
  <c r="AY214" i="29"/>
  <c r="P214" i="32" s="1"/>
  <c r="AY68" i="31"/>
  <c r="AY30" i="29"/>
  <c r="P30" i="32" s="1"/>
  <c r="Q213" i="29"/>
  <c r="L213" i="32" s="1"/>
  <c r="AA213" i="32" s="1"/>
  <c r="L38" i="6"/>
  <c r="J21" i="16" s="1"/>
  <c r="J11" i="16"/>
  <c r="L31" i="6"/>
  <c r="J9" i="16" s="1"/>
  <c r="C240" i="29"/>
  <c r="L240" i="29"/>
  <c r="R129" i="32"/>
  <c r="N240" i="29"/>
  <c r="F129" i="32"/>
  <c r="F194" i="32"/>
  <c r="F197" i="32"/>
  <c r="N141" i="31"/>
  <c r="F161" i="32"/>
  <c r="H160" i="29"/>
  <c r="D160" i="32" s="1"/>
  <c r="R194" i="32"/>
  <c r="R197" i="32"/>
  <c r="W141" i="31"/>
  <c r="AY175" i="29"/>
  <c r="M190" i="31"/>
  <c r="R143" i="32"/>
  <c r="R144" i="32"/>
  <c r="R150" i="32"/>
  <c r="R155" i="32"/>
  <c r="R156" i="32"/>
  <c r="AY203" i="31"/>
  <c r="Q203" i="32" s="1"/>
  <c r="J155" i="32"/>
  <c r="J144" i="32"/>
  <c r="M72" i="29"/>
  <c r="H72" i="32" s="1"/>
  <c r="Z72" i="32" s="1"/>
  <c r="M78" i="29"/>
  <c r="H78" i="32" s="1"/>
  <c r="Z78" i="32" s="1"/>
  <c r="M166" i="29"/>
  <c r="H166" i="32" s="1"/>
  <c r="M190" i="29"/>
  <c r="M214" i="29"/>
  <c r="AZ214" i="29" s="1"/>
  <c r="T214" i="32" s="1"/>
  <c r="W214" i="32" s="1"/>
  <c r="M229" i="29"/>
  <c r="H229" i="32" s="1"/>
  <c r="Z229" i="32" s="1"/>
  <c r="H34" i="6"/>
  <c r="H39" i="6"/>
  <c r="J13" i="15" s="1"/>
  <c r="M203" i="29"/>
  <c r="H203" i="32" s="1"/>
  <c r="Z203" i="32" s="1"/>
  <c r="M218" i="29"/>
  <c r="H218" i="32" s="1"/>
  <c r="H35" i="6"/>
  <c r="V77" i="31"/>
  <c r="V76" i="31" s="1"/>
  <c r="V110" i="31" s="1"/>
  <c r="X77" i="31"/>
  <c r="X76" i="31" s="1"/>
  <c r="X110" i="31" s="1"/>
  <c r="AA77" i="31"/>
  <c r="AA76" i="31" s="1"/>
  <c r="AA110" i="31" s="1"/>
  <c r="AC77" i="31"/>
  <c r="AC76" i="31" s="1"/>
  <c r="AC110" i="31" s="1"/>
  <c r="AE77" i="31"/>
  <c r="AE76" i="31" s="1"/>
  <c r="AE110" i="31" s="1"/>
  <c r="AG77" i="31"/>
  <c r="AG76" i="31" s="1"/>
  <c r="AG110" i="31" s="1"/>
  <c r="AI77" i="31"/>
  <c r="AI76" i="31" s="1"/>
  <c r="AI110" i="31" s="1"/>
  <c r="AL77" i="31"/>
  <c r="AL76" i="31" s="1"/>
  <c r="AL110" i="31" s="1"/>
  <c r="AN77" i="31"/>
  <c r="AN76" i="31" s="1"/>
  <c r="AN110" i="31" s="1"/>
  <c r="AR77" i="31"/>
  <c r="AR76" i="31" s="1"/>
  <c r="AR110" i="31" s="1"/>
  <c r="AV77" i="31"/>
  <c r="AV76" i="31" s="1"/>
  <c r="AV110" i="31" s="1"/>
  <c r="AX77" i="31"/>
  <c r="AX76" i="31" s="1"/>
  <c r="AX110" i="31" s="1"/>
  <c r="AC24" i="31"/>
  <c r="AC106" i="31" s="1"/>
  <c r="AL24" i="31"/>
  <c r="AX24" i="31"/>
  <c r="H213" i="29"/>
  <c r="M68" i="31"/>
  <c r="I68" i="32" s="1"/>
  <c r="AY213" i="29"/>
  <c r="AY46" i="31"/>
  <c r="Q46" i="32" s="1"/>
  <c r="R186" i="32"/>
  <c r="C33" i="31"/>
  <c r="I33" i="31"/>
  <c r="W33" i="31"/>
  <c r="Z33" i="31"/>
  <c r="Z24" i="31" s="1"/>
  <c r="AB33" i="31"/>
  <c r="AF33" i="31"/>
  <c r="AH33" i="31"/>
  <c r="AK33" i="31"/>
  <c r="AM33" i="31"/>
  <c r="AP33" i="31"/>
  <c r="AU33" i="31"/>
  <c r="AW33" i="31"/>
  <c r="AW24" i="31" s="1"/>
  <c r="G121" i="31"/>
  <c r="AU141" i="31"/>
  <c r="C108" i="29"/>
  <c r="I108" i="29"/>
  <c r="U108" i="29"/>
  <c r="W108" i="29"/>
  <c r="Z108" i="29"/>
  <c r="AB108" i="29"/>
  <c r="AD108" i="29"/>
  <c r="AF108" i="29"/>
  <c r="AH108" i="29"/>
  <c r="AK108" i="29"/>
  <c r="AM108" i="29"/>
  <c r="AS108" i="29"/>
  <c r="AU108" i="29"/>
  <c r="AW108" i="29"/>
  <c r="L33" i="29"/>
  <c r="L77" i="29"/>
  <c r="L76" i="29" s="1"/>
  <c r="L110" i="29" s="1"/>
  <c r="AY34" i="29"/>
  <c r="P34" i="32" s="1"/>
  <c r="AC110" i="29"/>
  <c r="AL110" i="29"/>
  <c r="AT110" i="29"/>
  <c r="AX110" i="29"/>
  <c r="AZ192" i="29"/>
  <c r="T192" i="32" s="1"/>
  <c r="P192" i="32"/>
  <c r="AZ193" i="29"/>
  <c r="T193" i="32" s="1"/>
  <c r="P193" i="32"/>
  <c r="AB193" i="32" s="1"/>
  <c r="AZ164" i="29"/>
  <c r="T164" i="32" s="1"/>
  <c r="P164" i="32"/>
  <c r="AB164" i="32" s="1"/>
  <c r="AZ167" i="29"/>
  <c r="T167" i="32" s="1"/>
  <c r="P167" i="32"/>
  <c r="AB167" i="32" s="1"/>
  <c r="AZ173" i="29"/>
  <c r="T173" i="32" s="1"/>
  <c r="P173" i="32"/>
  <c r="AB173" i="32" s="1"/>
  <c r="AZ176" i="29"/>
  <c r="T176" i="32" s="1"/>
  <c r="P176" i="32"/>
  <c r="AB176" i="32" s="1"/>
  <c r="AZ178" i="29"/>
  <c r="T178" i="32" s="1"/>
  <c r="P178" i="32"/>
  <c r="AZ179" i="29"/>
  <c r="T179" i="32" s="1"/>
  <c r="P179" i="32"/>
  <c r="AB179" i="32" s="1"/>
  <c r="AZ180" i="29"/>
  <c r="T180" i="32" s="1"/>
  <c r="P180" i="32"/>
  <c r="AB180" i="32" s="1"/>
  <c r="AZ181" i="29"/>
  <c r="T181" i="32" s="1"/>
  <c r="P181" i="32"/>
  <c r="AB181" i="32" s="1"/>
  <c r="AZ182" i="29"/>
  <c r="T182" i="32" s="1"/>
  <c r="P182" i="32"/>
  <c r="AB182" i="32" s="1"/>
  <c r="AZ183" i="29"/>
  <c r="T183" i="32" s="1"/>
  <c r="P183" i="32"/>
  <c r="AB183" i="32" s="1"/>
  <c r="AZ184" i="29"/>
  <c r="T184" i="32" s="1"/>
  <c r="P184" i="32"/>
  <c r="AB184" i="32" s="1"/>
  <c r="AZ189" i="29"/>
  <c r="T189" i="32" s="1"/>
  <c r="P189" i="32"/>
  <c r="AB189" i="32" s="1"/>
  <c r="P35" i="6"/>
  <c r="AY78" i="29"/>
  <c r="P78" i="32" s="1"/>
  <c r="P14" i="6"/>
  <c r="D13" i="17" s="1"/>
  <c r="AY68" i="29"/>
  <c r="P10" i="6" s="1"/>
  <c r="P70" i="32"/>
  <c r="AB70" i="32" s="1"/>
  <c r="AY82" i="29"/>
  <c r="P82" i="32" s="1"/>
  <c r="P84" i="32"/>
  <c r="AB84" i="32" s="1"/>
  <c r="G108" i="29"/>
  <c r="L108" i="29"/>
  <c r="R108" i="29"/>
  <c r="V108" i="29"/>
  <c r="X108" i="29"/>
  <c r="AA108" i="29"/>
  <c r="AC108" i="29"/>
  <c r="AE108" i="29"/>
  <c r="AG108" i="29"/>
  <c r="AI108" i="29"/>
  <c r="AL108" i="29"/>
  <c r="AN108" i="29"/>
  <c r="AT108" i="29"/>
  <c r="AV108" i="29"/>
  <c r="AX108" i="29"/>
  <c r="R110" i="29"/>
  <c r="V110" i="29"/>
  <c r="X110" i="29"/>
  <c r="AA110" i="29"/>
  <c r="AE110" i="29"/>
  <c r="AG110" i="29"/>
  <c r="AI110" i="29"/>
  <c r="AN110" i="29"/>
  <c r="AV110" i="29"/>
  <c r="G238" i="29"/>
  <c r="R238" i="29"/>
  <c r="V238" i="29"/>
  <c r="X238" i="29"/>
  <c r="AA238" i="29"/>
  <c r="AC238" i="29"/>
  <c r="AE238" i="29"/>
  <c r="AG238" i="29"/>
  <c r="AI238" i="29"/>
  <c r="AL238" i="29"/>
  <c r="AN238" i="29"/>
  <c r="AT238" i="29"/>
  <c r="AV238" i="29"/>
  <c r="AX238" i="29"/>
  <c r="L9" i="6"/>
  <c r="D20" i="16" s="1"/>
  <c r="L11" i="6"/>
  <c r="D21" i="16" s="1"/>
  <c r="N5" i="29"/>
  <c r="Q6" i="29"/>
  <c r="N108" i="29"/>
  <c r="Q18" i="29"/>
  <c r="Q39" i="29"/>
  <c r="L39" i="32" s="1"/>
  <c r="Q43" i="29"/>
  <c r="L43" i="32" s="1"/>
  <c r="AA43" i="32" s="1"/>
  <c r="N77" i="29"/>
  <c r="Q78" i="29"/>
  <c r="L78" i="32" s="1"/>
  <c r="AA78" i="32" s="1"/>
  <c r="L13" i="6"/>
  <c r="L87" i="32"/>
  <c r="L10" i="6"/>
  <c r="D9" i="16" s="1"/>
  <c r="AZ195" i="29"/>
  <c r="T195" i="32" s="1"/>
  <c r="Q190" i="29"/>
  <c r="N156" i="32"/>
  <c r="N148" i="32"/>
  <c r="I238" i="29"/>
  <c r="M198" i="29"/>
  <c r="H198" i="32" s="1"/>
  <c r="H190" i="31"/>
  <c r="E190" i="32" s="1"/>
  <c r="H157" i="31"/>
  <c r="E157" i="32" s="1"/>
  <c r="H160" i="31"/>
  <c r="E160" i="32" s="1"/>
  <c r="H146" i="31"/>
  <c r="E146" i="32" s="1"/>
  <c r="H142" i="31"/>
  <c r="E142" i="32" s="1"/>
  <c r="H122" i="31"/>
  <c r="H68" i="31"/>
  <c r="E68" i="32" s="1"/>
  <c r="AZ185" i="29"/>
  <c r="T185" i="32" s="1"/>
  <c r="AZ196" i="29"/>
  <c r="T196" i="32" s="1"/>
  <c r="H198" i="29"/>
  <c r="D198" i="32" s="1"/>
  <c r="AZ201" i="29"/>
  <c r="T201" i="32" s="1"/>
  <c r="AZ204" i="29"/>
  <c r="T204" i="32" s="1"/>
  <c r="AZ205" i="29"/>
  <c r="T205" i="32" s="1"/>
  <c r="AZ206" i="29"/>
  <c r="T206" i="32" s="1"/>
  <c r="AZ207" i="29"/>
  <c r="T207" i="32" s="1"/>
  <c r="AZ208" i="29"/>
  <c r="T208" i="32" s="1"/>
  <c r="AZ209" i="29"/>
  <c r="T209" i="32" s="1"/>
  <c r="AZ210" i="29"/>
  <c r="T210" i="32" s="1"/>
  <c r="AZ215" i="29"/>
  <c r="T215" i="32" s="1"/>
  <c r="AZ217" i="29"/>
  <c r="T217" i="32" s="1"/>
  <c r="AZ219" i="29"/>
  <c r="T219" i="32" s="1"/>
  <c r="AZ220" i="29"/>
  <c r="T220" i="32" s="1"/>
  <c r="AZ221" i="29"/>
  <c r="T221" i="32" s="1"/>
  <c r="AZ222" i="29"/>
  <c r="T222" i="32" s="1"/>
  <c r="AZ223" i="29"/>
  <c r="T223" i="32" s="1"/>
  <c r="AZ226" i="29"/>
  <c r="T226" i="32" s="1"/>
  <c r="AZ227" i="29"/>
  <c r="T227" i="32" s="1"/>
  <c r="AZ230" i="29"/>
  <c r="T230" i="32" s="1"/>
  <c r="AZ231" i="29"/>
  <c r="T231" i="32" s="1"/>
  <c r="AZ232" i="29"/>
  <c r="T232" i="32" s="1"/>
  <c r="AZ233" i="29"/>
  <c r="T233" i="32" s="1"/>
  <c r="AZ234" i="29"/>
  <c r="T234" i="32" s="1"/>
  <c r="D35" i="6"/>
  <c r="H122" i="29"/>
  <c r="D122" i="32" s="1"/>
  <c r="D123" i="32"/>
  <c r="Y123" i="32" s="1"/>
  <c r="AZ130" i="29"/>
  <c r="T130" i="32" s="1"/>
  <c r="AZ134" i="29"/>
  <c r="T134" i="32" s="1"/>
  <c r="D29" i="6"/>
  <c r="J7" i="14" s="1"/>
  <c r="D140" i="32"/>
  <c r="AZ211" i="29"/>
  <c r="T211" i="32" s="1"/>
  <c r="AZ216" i="29"/>
  <c r="T216" i="32" s="1"/>
  <c r="AZ228" i="29"/>
  <c r="T228" i="32" s="1"/>
  <c r="F123" i="32"/>
  <c r="D34" i="6"/>
  <c r="D39" i="6"/>
  <c r="J12" i="14" s="1"/>
  <c r="H18" i="29"/>
  <c r="D18" i="32" s="1"/>
  <c r="D19" i="32"/>
  <c r="Y19" i="32" s="1"/>
  <c r="H34" i="29"/>
  <c r="D34" i="32" s="1"/>
  <c r="Y34" i="32" s="1"/>
  <c r="D35" i="32"/>
  <c r="Y35" i="32" s="1"/>
  <c r="AZ65" i="29"/>
  <c r="T65" i="32" s="1"/>
  <c r="AZ81" i="29"/>
  <c r="T81" i="32" s="1"/>
  <c r="H82" i="29"/>
  <c r="D82" i="32" s="1"/>
  <c r="Y82" i="32" s="1"/>
  <c r="D83" i="32"/>
  <c r="Y83" i="32" s="1"/>
  <c r="AZ83" i="29"/>
  <c r="T83" i="32" s="1"/>
  <c r="AZ97" i="29"/>
  <c r="T97" i="32" s="1"/>
  <c r="AZ29" i="29"/>
  <c r="T29" i="32" s="1"/>
  <c r="H30" i="29"/>
  <c r="D30" i="32" s="1"/>
  <c r="Y30" i="32" s="1"/>
  <c r="D31" i="32"/>
  <c r="Y31" i="32" s="1"/>
  <c r="H46" i="29"/>
  <c r="D46" i="32" s="1"/>
  <c r="D47" i="32"/>
  <c r="Y47" i="32" s="1"/>
  <c r="H62" i="29"/>
  <c r="D62" i="32" s="1"/>
  <c r="Y62" i="32" s="1"/>
  <c r="D63" i="32"/>
  <c r="Y63" i="32" s="1"/>
  <c r="AZ63" i="29"/>
  <c r="T63" i="32" s="1"/>
  <c r="AZ67" i="29"/>
  <c r="T67" i="32" s="1"/>
  <c r="H68" i="29"/>
  <c r="D68" i="32" s="1"/>
  <c r="D69" i="32"/>
  <c r="Y69" i="32" s="1"/>
  <c r="AZ69" i="29"/>
  <c r="T69" i="32" s="1"/>
  <c r="AZ85" i="29"/>
  <c r="T85" i="32" s="1"/>
  <c r="AZ95" i="29"/>
  <c r="T95" i="32" s="1"/>
  <c r="H51" i="29"/>
  <c r="D8" i="6" s="1"/>
  <c r="D8" i="14" s="1"/>
  <c r="D53" i="32"/>
  <c r="AY39" i="31"/>
  <c r="Q39" i="32" s="1"/>
  <c r="AY43" i="31"/>
  <c r="Q43" i="32" s="1"/>
  <c r="F144" i="32"/>
  <c r="F148" i="32"/>
  <c r="N152" i="32"/>
  <c r="F153" i="32"/>
  <c r="N153" i="32"/>
  <c r="R161" i="32"/>
  <c r="R165" i="32"/>
  <c r="AA24" i="31"/>
  <c r="AE24" i="31"/>
  <c r="AI24" i="31"/>
  <c r="AI106" i="31" s="1"/>
  <c r="AV24" i="31"/>
  <c r="R77" i="31"/>
  <c r="R76" i="31" s="1"/>
  <c r="R110" i="31" s="1"/>
  <c r="L121" i="31"/>
  <c r="L242" i="31" s="1"/>
  <c r="L244" i="31" s="1"/>
  <c r="G141" i="31"/>
  <c r="AK141" i="31"/>
  <c r="AY6" i="31"/>
  <c r="AY5" i="31" s="1"/>
  <c r="Q5" i="32" s="1"/>
  <c r="AY18" i="31"/>
  <c r="AY108" i="31" s="1"/>
  <c r="Q18" i="6" s="1"/>
  <c r="E22" i="17" s="1"/>
  <c r="AY78" i="31"/>
  <c r="Q78" i="32" s="1"/>
  <c r="F135" i="32"/>
  <c r="N138" i="32"/>
  <c r="N139" i="32"/>
  <c r="F155" i="32"/>
  <c r="F156" i="32"/>
  <c r="R162" i="32"/>
  <c r="J165" i="32"/>
  <c r="N5" i="31"/>
  <c r="L24" i="31"/>
  <c r="W24" i="31"/>
  <c r="W112" i="31" s="1"/>
  <c r="AB24" i="31"/>
  <c r="AD24" i="31"/>
  <c r="AF24" i="31"/>
  <c r="AK24" i="31"/>
  <c r="AK112" i="31" s="1"/>
  <c r="AM24" i="31"/>
  <c r="AP24" i="31"/>
  <c r="L77" i="31"/>
  <c r="L76" i="31" s="1"/>
  <c r="L110" i="31" s="1"/>
  <c r="I121" i="31"/>
  <c r="L141" i="31"/>
  <c r="C238" i="31"/>
  <c r="W238" i="31"/>
  <c r="Z238" i="31"/>
  <c r="AB238" i="31"/>
  <c r="AD238" i="31"/>
  <c r="AH238" i="31"/>
  <c r="AK238" i="31"/>
  <c r="AP238" i="31"/>
  <c r="AU238" i="31"/>
  <c r="AW238" i="31"/>
  <c r="R24" i="31"/>
  <c r="C212" i="31"/>
  <c r="C240" i="31" s="1"/>
  <c r="L212" i="31"/>
  <c r="L240" i="31" s="1"/>
  <c r="U212" i="31"/>
  <c r="U240" i="31" s="1"/>
  <c r="W212" i="31"/>
  <c r="W240" i="31" s="1"/>
  <c r="Z212" i="31"/>
  <c r="Z240" i="31" s="1"/>
  <c r="AB212" i="31"/>
  <c r="AB240" i="31" s="1"/>
  <c r="AD212" i="31"/>
  <c r="AD240" i="31" s="1"/>
  <c r="AF212" i="31"/>
  <c r="AF240" i="31" s="1"/>
  <c r="AH212" i="31"/>
  <c r="AH240" i="31" s="1"/>
  <c r="AK212" i="31"/>
  <c r="AK240" i="31" s="1"/>
  <c r="AM212" i="31"/>
  <c r="AM240" i="31" s="1"/>
  <c r="AP212" i="31"/>
  <c r="AP240" i="31" s="1"/>
  <c r="AU212" i="31"/>
  <c r="AU240" i="31" s="1"/>
  <c r="AW212" i="31"/>
  <c r="AW240" i="31" s="1"/>
  <c r="AP141" i="31"/>
  <c r="AP242" i="31" s="1"/>
  <c r="AW141" i="31"/>
  <c r="V141" i="31"/>
  <c r="AC141" i="31"/>
  <c r="AY218" i="31"/>
  <c r="AZ218" i="31" s="1"/>
  <c r="U218" i="32" s="1"/>
  <c r="AY72" i="31"/>
  <c r="Q72" i="32" s="1"/>
  <c r="AY82" i="31"/>
  <c r="AU24" i="31"/>
  <c r="AU112" i="31" s="1"/>
  <c r="Q122" i="31"/>
  <c r="N121" i="31"/>
  <c r="Z141" i="31"/>
  <c r="R141" i="31"/>
  <c r="R242" i="31" s="1"/>
  <c r="AE141" i="31"/>
  <c r="AE236" i="31" s="1"/>
  <c r="AG141" i="31"/>
  <c r="AN141" i="31"/>
  <c r="AR141" i="31"/>
  <c r="AR242" i="31" s="1"/>
  <c r="AV141" i="31"/>
  <c r="AX141" i="31"/>
  <c r="Q187" i="31"/>
  <c r="M187" i="32" s="1"/>
  <c r="AA187" i="32" s="1"/>
  <c r="N175" i="31"/>
  <c r="Q175" i="31" s="1"/>
  <c r="M175" i="32" s="1"/>
  <c r="E229" i="32"/>
  <c r="Q229" i="31"/>
  <c r="M229" i="32" s="1"/>
  <c r="AA229" i="32" s="1"/>
  <c r="N212" i="31"/>
  <c r="N240" i="31" s="1"/>
  <c r="AH24" i="31"/>
  <c r="C108" i="31"/>
  <c r="L108" i="31"/>
  <c r="U108" i="31"/>
  <c r="W108" i="31"/>
  <c r="Z108" i="31"/>
  <c r="AB108" i="31"/>
  <c r="AD108" i="31"/>
  <c r="AF108" i="31"/>
  <c r="AH108" i="31"/>
  <c r="AK108" i="31"/>
  <c r="AM108" i="31"/>
  <c r="AP108" i="31"/>
  <c r="AU108" i="31"/>
  <c r="AW108" i="31"/>
  <c r="G108" i="31"/>
  <c r="I108" i="31"/>
  <c r="R108" i="31"/>
  <c r="V108" i="31"/>
  <c r="X108" i="31"/>
  <c r="AA108" i="31"/>
  <c r="AC108" i="31"/>
  <c r="AE108" i="31"/>
  <c r="AG108" i="31"/>
  <c r="AI108" i="31"/>
  <c r="AL108" i="31"/>
  <c r="AN108" i="31"/>
  <c r="AR108" i="31"/>
  <c r="AV108" i="31"/>
  <c r="AX108" i="31"/>
  <c r="I24" i="31"/>
  <c r="I106" i="31" s="1"/>
  <c r="AD141" i="31"/>
  <c r="AF141" i="31"/>
  <c r="AF236" i="31" s="1"/>
  <c r="G238" i="31"/>
  <c r="R238" i="31"/>
  <c r="V238" i="31"/>
  <c r="X238" i="31"/>
  <c r="AA238" i="31"/>
  <c r="AC238" i="31"/>
  <c r="AE238" i="31"/>
  <c r="AG238" i="31"/>
  <c r="AI238" i="31"/>
  <c r="AL238" i="31"/>
  <c r="AN238" i="31"/>
  <c r="AR238" i="31"/>
  <c r="AV238" i="31"/>
  <c r="AX238" i="31"/>
  <c r="AM238" i="31"/>
  <c r="AF238" i="31"/>
  <c r="AL141" i="31"/>
  <c r="AM141" i="31"/>
  <c r="AM236" i="31" s="1"/>
  <c r="AI141" i="31"/>
  <c r="AI242" i="31" s="1"/>
  <c r="AI246" i="31" s="1"/>
  <c r="AH141" i="31"/>
  <c r="AH242" i="31" s="1"/>
  <c r="AH244" i="31" s="1"/>
  <c r="AA141" i="31"/>
  <c r="AA242" i="31" s="1"/>
  <c r="AB141" i="31"/>
  <c r="AB236" i="31" s="1"/>
  <c r="AY190" i="31"/>
  <c r="AY238" i="31" s="1"/>
  <c r="AY166" i="31"/>
  <c r="AY160" i="31"/>
  <c r="Q160" i="32" s="1"/>
  <c r="R160" i="32" s="1"/>
  <c r="AY157" i="31"/>
  <c r="Q157" i="32" s="1"/>
  <c r="AY142" i="31"/>
  <c r="Q142" i="32" s="1"/>
  <c r="AY122" i="31"/>
  <c r="Q122" i="32" s="1"/>
  <c r="AY136" i="31"/>
  <c r="Q136" i="32" s="1"/>
  <c r="AY146" i="31"/>
  <c r="Q146" i="32" s="1"/>
  <c r="AY149" i="31"/>
  <c r="Q149" i="32" s="1"/>
  <c r="AY229" i="31"/>
  <c r="AY51" i="31"/>
  <c r="Q8" i="6" s="1"/>
  <c r="E8" i="17" s="1"/>
  <c r="AY62" i="31"/>
  <c r="Q9" i="6" s="1"/>
  <c r="AY88" i="31"/>
  <c r="Q88" i="32" s="1"/>
  <c r="Q14" i="6"/>
  <c r="E13" i="17" s="1"/>
  <c r="N108" i="31"/>
  <c r="Q18" i="31"/>
  <c r="N87" i="31"/>
  <c r="Q87" i="31" s="1"/>
  <c r="Q88" i="31"/>
  <c r="Q160" i="31"/>
  <c r="Q39" i="31"/>
  <c r="M39" i="32" s="1"/>
  <c r="M6" i="6"/>
  <c r="E19" i="16" s="1"/>
  <c r="M31" i="6"/>
  <c r="K9" i="16" s="1"/>
  <c r="M38" i="6"/>
  <c r="K21" i="16" s="1"/>
  <c r="AZ200" i="29"/>
  <c r="T200" i="32" s="1"/>
  <c r="U238" i="29"/>
  <c r="AY88" i="29"/>
  <c r="P88" i="32" s="1"/>
  <c r="AB88" i="32" s="1"/>
  <c r="AY72" i="29"/>
  <c r="P72" i="32" s="1"/>
  <c r="AB72" i="32" s="1"/>
  <c r="AY62" i="29"/>
  <c r="P62" i="32" s="1"/>
  <c r="P64" i="32"/>
  <c r="AY6" i="29"/>
  <c r="P6" i="32" s="1"/>
  <c r="N238" i="31"/>
  <c r="Q190" i="31"/>
  <c r="Q141" i="31"/>
  <c r="M5" i="6"/>
  <c r="E6" i="16" s="1"/>
  <c r="Q198" i="29"/>
  <c r="N161" i="32"/>
  <c r="N155" i="32"/>
  <c r="Q149" i="29"/>
  <c r="L149" i="32" s="1"/>
  <c r="L150" i="32"/>
  <c r="N144" i="32"/>
  <c r="L29" i="6"/>
  <c r="J7" i="16" s="1"/>
  <c r="L140" i="32"/>
  <c r="N135" i="32"/>
  <c r="N131" i="32"/>
  <c r="N129" i="32"/>
  <c r="L53" i="32"/>
  <c r="L14" i="6"/>
  <c r="D13" i="16" s="1"/>
  <c r="L96" i="32"/>
  <c r="G24" i="31"/>
  <c r="G112" i="31" s="1"/>
  <c r="C77" i="29"/>
  <c r="C76" i="29" s="1"/>
  <c r="C110" i="29" s="1"/>
  <c r="AH236" i="29"/>
  <c r="AU236" i="29"/>
  <c r="AZ167" i="31"/>
  <c r="U167" i="32" s="1"/>
  <c r="AZ173" i="31"/>
  <c r="U173" i="32" s="1"/>
  <c r="M187" i="31"/>
  <c r="M198" i="31"/>
  <c r="I198" i="32" s="1"/>
  <c r="I34" i="6"/>
  <c r="I39" i="6"/>
  <c r="K13" i="15" s="1"/>
  <c r="AZ192" i="31"/>
  <c r="U192" i="32" s="1"/>
  <c r="AZ195" i="31"/>
  <c r="U195" i="32" s="1"/>
  <c r="AZ196" i="31"/>
  <c r="U196" i="32" s="1"/>
  <c r="I35" i="6"/>
  <c r="AZ13" i="31"/>
  <c r="U13" i="32" s="1"/>
  <c r="AZ14" i="31"/>
  <c r="U14" i="32" s="1"/>
  <c r="AZ16" i="31"/>
  <c r="U16" i="32" s="1"/>
  <c r="AZ19" i="31"/>
  <c r="U19" i="32" s="1"/>
  <c r="AZ20" i="31"/>
  <c r="U20" i="32" s="1"/>
  <c r="AZ21" i="31"/>
  <c r="U21" i="32" s="1"/>
  <c r="AZ22" i="31"/>
  <c r="U22" i="32" s="1"/>
  <c r="M34" i="31"/>
  <c r="I35" i="32"/>
  <c r="M99" i="31"/>
  <c r="I99" i="32" s="1"/>
  <c r="I100" i="32"/>
  <c r="AZ26" i="31"/>
  <c r="U26" i="32" s="1"/>
  <c r="AZ28" i="31"/>
  <c r="U28" i="32" s="1"/>
  <c r="M39" i="31"/>
  <c r="I39" i="32" s="1"/>
  <c r="M43" i="31"/>
  <c r="I43" i="32" s="1"/>
  <c r="M46" i="31"/>
  <c r="I46" i="32" s="1"/>
  <c r="M51" i="31"/>
  <c r="I51" i="32" s="1"/>
  <c r="AZ14" i="29"/>
  <c r="T14" i="32" s="1"/>
  <c r="W14" i="32" s="1"/>
  <c r="M18" i="29"/>
  <c r="H6" i="6" s="1"/>
  <c r="D19" i="15" s="1"/>
  <c r="H20" i="32"/>
  <c r="Z20" i="32" s="1"/>
  <c r="AZ20" i="29"/>
  <c r="T20" i="32" s="1"/>
  <c r="W20" i="32" s="1"/>
  <c r="M43" i="29"/>
  <c r="H43" i="32" s="1"/>
  <c r="H44" i="32"/>
  <c r="Z44" i="32" s="1"/>
  <c r="M46" i="29"/>
  <c r="H46" i="32" s="1"/>
  <c r="Z46" i="32" s="1"/>
  <c r="H48" i="32"/>
  <c r="Z48" i="32" s="1"/>
  <c r="M62" i="29"/>
  <c r="H62" i="32" s="1"/>
  <c r="Z62" i="32" s="1"/>
  <c r="H64" i="32"/>
  <c r="Z64" i="32" s="1"/>
  <c r="M68" i="29"/>
  <c r="H68" i="32" s="1"/>
  <c r="Z68" i="32" s="1"/>
  <c r="H70" i="32"/>
  <c r="Z70" i="32" s="1"/>
  <c r="AZ73" i="29"/>
  <c r="T73" i="32" s="1"/>
  <c r="AZ75" i="29"/>
  <c r="T75" i="32" s="1"/>
  <c r="M82" i="29"/>
  <c r="H82" i="32" s="1"/>
  <c r="Z82" i="32" s="1"/>
  <c r="H84" i="32"/>
  <c r="Z84" i="32" s="1"/>
  <c r="M99" i="29"/>
  <c r="H99" i="32" s="1"/>
  <c r="Z99" i="32" s="1"/>
  <c r="H100" i="32"/>
  <c r="Z100" i="32" s="1"/>
  <c r="AZ13" i="29"/>
  <c r="T13" i="32" s="1"/>
  <c r="W13" i="32" s="1"/>
  <c r="AZ15" i="29"/>
  <c r="T15" i="32" s="1"/>
  <c r="AZ19" i="29"/>
  <c r="T19" i="32" s="1"/>
  <c r="W19" i="32" s="1"/>
  <c r="AZ21" i="29"/>
  <c r="T21" i="32" s="1"/>
  <c r="W21" i="32" s="1"/>
  <c r="M25" i="29"/>
  <c r="H25" i="32" s="1"/>
  <c r="Z25" i="32" s="1"/>
  <c r="H26" i="32"/>
  <c r="Z26" i="32" s="1"/>
  <c r="AZ31" i="29"/>
  <c r="T31" i="32" s="1"/>
  <c r="M34" i="29"/>
  <c r="M33" i="29" s="1"/>
  <c r="H33" i="32" s="1"/>
  <c r="AZ37" i="29"/>
  <c r="T37" i="32" s="1"/>
  <c r="M39" i="29"/>
  <c r="H39" i="32" s="1"/>
  <c r="H40" i="32"/>
  <c r="Z40" i="32" s="1"/>
  <c r="AZ45" i="29"/>
  <c r="T45" i="32" s="1"/>
  <c r="AZ49" i="29"/>
  <c r="T49" i="32" s="1"/>
  <c r="AZ59" i="29"/>
  <c r="T59" i="32" s="1"/>
  <c r="AZ79" i="29"/>
  <c r="T79" i="32" s="1"/>
  <c r="AZ103" i="29"/>
  <c r="T103" i="32" s="1"/>
  <c r="C24" i="31"/>
  <c r="C121" i="31"/>
  <c r="L24" i="29"/>
  <c r="L112" i="29" s="1"/>
  <c r="R112" i="29"/>
  <c r="X112" i="29"/>
  <c r="AC112" i="29"/>
  <c r="AG112" i="29"/>
  <c r="AT112" i="29"/>
  <c r="C33" i="29"/>
  <c r="I33" i="29"/>
  <c r="I24" i="29" s="1"/>
  <c r="I77" i="29"/>
  <c r="I76" i="29" s="1"/>
  <c r="I110" i="29" s="1"/>
  <c r="W110" i="29"/>
  <c r="Z110" i="29"/>
  <c r="AB110" i="29"/>
  <c r="AD110" i="29"/>
  <c r="AF110" i="29"/>
  <c r="AH110" i="29"/>
  <c r="AK110" i="29"/>
  <c r="AM110" i="29"/>
  <c r="AS110" i="29"/>
  <c r="AU110" i="29"/>
  <c r="AW110" i="29"/>
  <c r="Z236" i="29"/>
  <c r="AD236" i="29"/>
  <c r="AM236" i="29"/>
  <c r="G141" i="29"/>
  <c r="G242" i="29" s="1"/>
  <c r="AL238" i="1"/>
  <c r="H157" i="29"/>
  <c r="D157" i="32" s="1"/>
  <c r="F157" i="32" s="1"/>
  <c r="D158" i="32"/>
  <c r="F158" i="32" s="1"/>
  <c r="H175" i="31"/>
  <c r="E175" i="32" s="1"/>
  <c r="AZ176" i="31"/>
  <c r="U176" i="32" s="1"/>
  <c r="AZ179" i="31"/>
  <c r="U179" i="32" s="1"/>
  <c r="AZ180" i="31"/>
  <c r="U180" i="32" s="1"/>
  <c r="AZ181" i="31"/>
  <c r="U181" i="32" s="1"/>
  <c r="AZ182" i="31"/>
  <c r="U182" i="32" s="1"/>
  <c r="AZ183" i="31"/>
  <c r="U183" i="32" s="1"/>
  <c r="AZ184" i="31"/>
  <c r="U184" i="32" s="1"/>
  <c r="AZ185" i="31"/>
  <c r="U185" i="32" s="1"/>
  <c r="H198" i="31"/>
  <c r="E198" i="32" s="1"/>
  <c r="AZ200" i="31"/>
  <c r="U200" i="32" s="1"/>
  <c r="AZ204" i="31"/>
  <c r="U204" i="32" s="1"/>
  <c r="AZ205" i="31"/>
  <c r="U205" i="32" s="1"/>
  <c r="AZ206" i="31"/>
  <c r="U206" i="32" s="1"/>
  <c r="AZ207" i="31"/>
  <c r="U207" i="32" s="1"/>
  <c r="AZ208" i="31"/>
  <c r="U208" i="32" s="1"/>
  <c r="AZ210" i="31"/>
  <c r="U210" i="32" s="1"/>
  <c r="AZ215" i="31"/>
  <c r="U215" i="32" s="1"/>
  <c r="AZ216" i="31"/>
  <c r="U216" i="32" s="1"/>
  <c r="AZ217" i="31"/>
  <c r="U217" i="32" s="1"/>
  <c r="AZ219" i="31"/>
  <c r="U219" i="32" s="1"/>
  <c r="AZ220" i="31"/>
  <c r="U220" i="32" s="1"/>
  <c r="AZ221" i="31"/>
  <c r="U221" i="32" s="1"/>
  <c r="AZ222" i="31"/>
  <c r="U222" i="32" s="1"/>
  <c r="AZ223" i="31"/>
  <c r="U223" i="32" s="1"/>
  <c r="AZ226" i="31"/>
  <c r="U226" i="32" s="1"/>
  <c r="AZ227" i="31"/>
  <c r="U227" i="32" s="1"/>
  <c r="AZ228" i="31"/>
  <c r="U228" i="32" s="1"/>
  <c r="AZ229" i="31"/>
  <c r="U229" i="32" s="1"/>
  <c r="AZ230" i="31"/>
  <c r="U230" i="32" s="1"/>
  <c r="AZ231" i="31"/>
  <c r="U231" i="32" s="1"/>
  <c r="AZ232" i="31"/>
  <c r="U232" i="32" s="1"/>
  <c r="AZ233" i="31"/>
  <c r="U233" i="32" s="1"/>
  <c r="AZ234" i="31"/>
  <c r="U234" i="32" s="1"/>
  <c r="E35" i="6"/>
  <c r="E39" i="6"/>
  <c r="K12" i="14" s="1"/>
  <c r="AZ133" i="31"/>
  <c r="U133" i="32" s="1"/>
  <c r="AZ134" i="31"/>
  <c r="U134" i="32" s="1"/>
  <c r="AZ201" i="31"/>
  <c r="U201" i="32" s="1"/>
  <c r="AZ209" i="31"/>
  <c r="U209" i="32" s="1"/>
  <c r="AZ211" i="31"/>
  <c r="U211" i="32" s="1"/>
  <c r="E34" i="6"/>
  <c r="H43" i="31"/>
  <c r="E43" i="32" s="1"/>
  <c r="AZ45" i="31"/>
  <c r="U45" i="32" s="1"/>
  <c r="AZ98" i="31"/>
  <c r="U98" i="32" s="1"/>
  <c r="AZ38" i="31"/>
  <c r="U38" i="32" s="1"/>
  <c r="H39" i="31"/>
  <c r="E39" i="32" s="1"/>
  <c r="E40" i="32"/>
  <c r="Y40" i="32" s="1"/>
  <c r="AZ40" i="31"/>
  <c r="U40" i="32" s="1"/>
  <c r="AZ42" i="31"/>
  <c r="U42" i="32" s="1"/>
  <c r="AZ74" i="31"/>
  <c r="U74" i="32" s="1"/>
  <c r="AZ83" i="31"/>
  <c r="U83" i="32" s="1"/>
  <c r="AZ85" i="31"/>
  <c r="U85" i="32" s="1"/>
  <c r="AZ91" i="31"/>
  <c r="U91" i="32" s="1"/>
  <c r="AZ93" i="31"/>
  <c r="U93" i="32" s="1"/>
  <c r="AZ95" i="31"/>
  <c r="U95" i="32" s="1"/>
  <c r="AZ97" i="31"/>
  <c r="U97" i="32" s="1"/>
  <c r="H99" i="31"/>
  <c r="E99" i="32" s="1"/>
  <c r="AZ100" i="31"/>
  <c r="U100" i="32" s="1"/>
  <c r="AZ102" i="31"/>
  <c r="U102" i="32" s="1"/>
  <c r="AZ15" i="31"/>
  <c r="U15" i="32" s="1"/>
  <c r="AZ27" i="31"/>
  <c r="U27" i="32" s="1"/>
  <c r="AZ29" i="31"/>
  <c r="U29" i="32" s="1"/>
  <c r="H34" i="31"/>
  <c r="AZ37" i="31"/>
  <c r="U37" i="32" s="1"/>
  <c r="H46" i="31"/>
  <c r="E46" i="32" s="1"/>
  <c r="AZ52" i="31"/>
  <c r="U52" i="32" s="1"/>
  <c r="AZ63" i="31"/>
  <c r="U63" i="32" s="1"/>
  <c r="AZ65" i="31"/>
  <c r="U65" i="32" s="1"/>
  <c r="AZ66" i="31"/>
  <c r="U66" i="32" s="1"/>
  <c r="AZ67" i="31"/>
  <c r="U67" i="32" s="1"/>
  <c r="AZ69" i="31"/>
  <c r="U69" i="32" s="1"/>
  <c r="AZ70" i="31"/>
  <c r="U70" i="32" s="1"/>
  <c r="AZ71" i="31"/>
  <c r="U71" i="32" s="1"/>
  <c r="AZ73" i="31"/>
  <c r="U73" i="32" s="1"/>
  <c r="AZ79" i="31"/>
  <c r="U79" i="32" s="1"/>
  <c r="AZ80" i="31"/>
  <c r="U80" i="32" s="1"/>
  <c r="AZ81" i="31"/>
  <c r="U81" i="32" s="1"/>
  <c r="AZ84" i="31"/>
  <c r="U84" i="32" s="1"/>
  <c r="AZ86" i="31"/>
  <c r="U86" i="32" s="1"/>
  <c r="AZ90" i="31"/>
  <c r="U90" i="32" s="1"/>
  <c r="AZ92" i="31"/>
  <c r="U92" i="32" s="1"/>
  <c r="AZ94" i="31"/>
  <c r="U94" i="32" s="1"/>
  <c r="AZ101" i="31"/>
  <c r="U101" i="32" s="1"/>
  <c r="AZ103" i="31"/>
  <c r="U103" i="32" s="1"/>
  <c r="H6" i="29"/>
  <c r="D6" i="32" s="1"/>
  <c r="M108" i="31"/>
  <c r="I18" i="32"/>
  <c r="E34" i="32"/>
  <c r="AZ68" i="31"/>
  <c r="U68" i="32" s="1"/>
  <c r="Q68" i="32"/>
  <c r="AB68" i="32" s="1"/>
  <c r="AZ72" i="31"/>
  <c r="U72" i="32" s="1"/>
  <c r="AZ78" i="31"/>
  <c r="U78" i="32" s="1"/>
  <c r="AZ82" i="31"/>
  <c r="U82" i="32" s="1"/>
  <c r="Q82" i="32"/>
  <c r="I77" i="31"/>
  <c r="I76" i="31" s="1"/>
  <c r="I110" i="31" s="1"/>
  <c r="N77" i="31"/>
  <c r="U77" i="31"/>
  <c r="U76" i="31" s="1"/>
  <c r="U110" i="31" s="1"/>
  <c r="V236" i="31"/>
  <c r="X242" i="31"/>
  <c r="X236" i="31"/>
  <c r="AC242" i="31"/>
  <c r="AC244" i="31" s="1"/>
  <c r="AC236" i="31"/>
  <c r="AG242" i="31"/>
  <c r="AG236" i="31"/>
  <c r="AI236" i="31"/>
  <c r="AL242" i="31"/>
  <c r="AL236" i="31"/>
  <c r="AN236" i="31"/>
  <c r="AV242" i="31"/>
  <c r="AV236" i="31"/>
  <c r="AX242" i="31"/>
  <c r="AX246" i="31" s="1"/>
  <c r="AX236" i="31"/>
  <c r="M238" i="31"/>
  <c r="I190" i="32"/>
  <c r="E11" i="6"/>
  <c r="E21" i="14" s="1"/>
  <c r="E31" i="6"/>
  <c r="K9" i="14" s="1"/>
  <c r="E37" i="6"/>
  <c r="K20" i="14" s="1"/>
  <c r="I9" i="6"/>
  <c r="E20" i="15" s="1"/>
  <c r="I11" i="6"/>
  <c r="E21" i="15" s="1"/>
  <c r="I37" i="6"/>
  <c r="K20" i="15" s="1"/>
  <c r="K13" i="14"/>
  <c r="K11" i="15"/>
  <c r="H108" i="31"/>
  <c r="E18" i="32"/>
  <c r="M43" i="32"/>
  <c r="G77" i="31"/>
  <c r="G76" i="31" s="1"/>
  <c r="G110" i="31" s="1"/>
  <c r="W236" i="31"/>
  <c r="Z242" i="31"/>
  <c r="Z244" i="31" s="1"/>
  <c r="Z236" i="31"/>
  <c r="AB242" i="31"/>
  <c r="AB244" i="31" s="1"/>
  <c r="AD236" i="31"/>
  <c r="AK242" i="31"/>
  <c r="AK244" i="31" s="1"/>
  <c r="AK236" i="31"/>
  <c r="AP236" i="31"/>
  <c r="AU242" i="31"/>
  <c r="AU244" i="31" s="1"/>
  <c r="AU236" i="31"/>
  <c r="AW242" i="31"/>
  <c r="AW244" i="31" s="1"/>
  <c r="AW236" i="31"/>
  <c r="AZ203" i="31"/>
  <c r="U203" i="32" s="1"/>
  <c r="AZ214" i="31"/>
  <c r="U214" i="32" s="1"/>
  <c r="E6" i="6"/>
  <c r="E19" i="14" s="1"/>
  <c r="E9" i="6"/>
  <c r="E20" i="14" s="1"/>
  <c r="E32" i="6"/>
  <c r="K10" i="14" s="1"/>
  <c r="E38" i="6"/>
  <c r="K21" i="14" s="1"/>
  <c r="I6" i="6"/>
  <c r="E19" i="15" s="1"/>
  <c r="I10" i="6"/>
  <c r="E9" i="15" s="1"/>
  <c r="I36" i="6"/>
  <c r="I38" i="6"/>
  <c r="K21" i="15" s="1"/>
  <c r="Q10" i="6"/>
  <c r="E9" i="17" s="1"/>
  <c r="Q38" i="6"/>
  <c r="K21" i="17" s="1"/>
  <c r="K11" i="14"/>
  <c r="G236" i="29"/>
  <c r="AD112" i="29"/>
  <c r="L34" i="32"/>
  <c r="R236" i="29"/>
  <c r="V236" i="29"/>
  <c r="X236" i="29"/>
  <c r="AA236" i="29"/>
  <c r="AC236" i="29"/>
  <c r="AE236" i="29"/>
  <c r="AG236" i="29"/>
  <c r="AI236" i="29"/>
  <c r="AL236" i="29"/>
  <c r="AN236" i="29"/>
  <c r="AT236" i="29"/>
  <c r="AV236" i="29"/>
  <c r="AX236" i="29"/>
  <c r="J19" i="14"/>
  <c r="R147" i="32"/>
  <c r="R148" i="32"/>
  <c r="D9" i="6"/>
  <c r="D20" i="14" s="1"/>
  <c r="D31" i="6"/>
  <c r="J9" i="14" s="1"/>
  <c r="H9" i="6"/>
  <c r="D20" i="15" s="1"/>
  <c r="H32" i="6"/>
  <c r="J10" i="15" s="1"/>
  <c r="J11" i="14"/>
  <c r="H5" i="29"/>
  <c r="C24" i="29"/>
  <c r="C112" i="29" s="1"/>
  <c r="G33" i="29"/>
  <c r="G24" i="29" s="1"/>
  <c r="G106" i="29" s="1"/>
  <c r="D51" i="32"/>
  <c r="W236" i="29"/>
  <c r="AB236" i="29"/>
  <c r="AF236" i="29"/>
  <c r="AK236" i="29"/>
  <c r="AS236" i="29"/>
  <c r="AW236" i="29"/>
  <c r="AZ187" i="29"/>
  <c r="T187" i="32" s="1"/>
  <c r="H190" i="32"/>
  <c r="AZ218" i="29"/>
  <c r="T218" i="32" s="1"/>
  <c r="P218" i="32"/>
  <c r="R35" i="32"/>
  <c r="R53" i="32"/>
  <c r="R54" i="32"/>
  <c r="R55" i="32"/>
  <c r="R56" i="32"/>
  <c r="R57" i="32"/>
  <c r="R131" i="32"/>
  <c r="R151" i="32"/>
  <c r="D10" i="6"/>
  <c r="D9" i="14" s="1"/>
  <c r="D38" i="6"/>
  <c r="J21" i="14" s="1"/>
  <c r="H10" i="6"/>
  <c r="D9" i="15" s="1"/>
  <c r="H31" i="6"/>
  <c r="J9" i="15" s="1"/>
  <c r="H36" i="6"/>
  <c r="J19" i="15" s="1"/>
  <c r="P9" i="6"/>
  <c r="J13" i="14"/>
  <c r="J11" i="15"/>
  <c r="P23" i="32"/>
  <c r="P68" i="32"/>
  <c r="P71" i="32"/>
  <c r="AB71" i="32" s="1"/>
  <c r="AZ23" i="31"/>
  <c r="Q23" i="32"/>
  <c r="AZ71" i="29"/>
  <c r="U238" i="31"/>
  <c r="AY87" i="31"/>
  <c r="Q13" i="6" s="1"/>
  <c r="AZ46" i="31"/>
  <c r="U46" i="32" s="1"/>
  <c r="AZ50" i="31"/>
  <c r="U50" i="32" s="1"/>
  <c r="U236" i="29"/>
  <c r="Q238" i="31"/>
  <c r="M190" i="32"/>
  <c r="AZ186" i="31"/>
  <c r="U186" i="32" s="1"/>
  <c r="M34" i="6"/>
  <c r="M32" i="6"/>
  <c r="K10" i="16" s="1"/>
  <c r="K11" i="16"/>
  <c r="M157" i="32"/>
  <c r="M158" i="32"/>
  <c r="M149" i="32"/>
  <c r="M150" i="32"/>
  <c r="AA150" i="32" s="1"/>
  <c r="M146" i="32"/>
  <c r="M147" i="32"/>
  <c r="M142" i="32"/>
  <c r="M143" i="32"/>
  <c r="AA143" i="32" s="1"/>
  <c r="M29" i="6"/>
  <c r="K7" i="16" s="1"/>
  <c r="M140" i="32"/>
  <c r="M136" i="32"/>
  <c r="M137" i="32"/>
  <c r="N137" i="32" s="1"/>
  <c r="M122" i="32"/>
  <c r="M123" i="32"/>
  <c r="M14" i="6"/>
  <c r="E13" i="16" s="1"/>
  <c r="M96" i="32"/>
  <c r="N96" i="32" s="1"/>
  <c r="M89" i="32"/>
  <c r="AA89" i="32" s="1"/>
  <c r="M53" i="32"/>
  <c r="L198" i="32"/>
  <c r="Q238" i="29"/>
  <c r="L190" i="32"/>
  <c r="L32" i="6"/>
  <c r="J10" i="16" s="1"/>
  <c r="L175" i="32"/>
  <c r="AA175" i="32" s="1"/>
  <c r="AZ132" i="29"/>
  <c r="T132" i="32" s="1"/>
  <c r="L132" i="32"/>
  <c r="N132" i="32" s="1"/>
  <c r="AZ126" i="29"/>
  <c r="T126" i="32" s="1"/>
  <c r="L126" i="32"/>
  <c r="N126" i="32" s="1"/>
  <c r="AZ164" i="31"/>
  <c r="U164" i="32" s="1"/>
  <c r="M160" i="31"/>
  <c r="I160" i="32" s="1"/>
  <c r="I161" i="32"/>
  <c r="M157" i="31"/>
  <c r="I157" i="32" s="1"/>
  <c r="M149" i="31"/>
  <c r="I149" i="32" s="1"/>
  <c r="I141" i="31"/>
  <c r="M146" i="31"/>
  <c r="I146" i="32" s="1"/>
  <c r="I147" i="32"/>
  <c r="Z147" i="32" s="1"/>
  <c r="M142" i="31"/>
  <c r="I142" i="32" s="1"/>
  <c r="I143" i="32"/>
  <c r="I29" i="6"/>
  <c r="K7" i="15" s="1"/>
  <c r="I140" i="32"/>
  <c r="M122" i="31"/>
  <c r="I124" i="32"/>
  <c r="Z124" i="32" s="1"/>
  <c r="M88" i="31"/>
  <c r="I14" i="6"/>
  <c r="E13" i="15" s="1"/>
  <c r="I96" i="32"/>
  <c r="M160" i="29"/>
  <c r="H160" i="32" s="1"/>
  <c r="J160" i="32" s="1"/>
  <c r="H161" i="32"/>
  <c r="J161" i="32" s="1"/>
  <c r="M157" i="29"/>
  <c r="H157" i="32" s="1"/>
  <c r="Z157" i="32" s="1"/>
  <c r="M146" i="29"/>
  <c r="H146" i="32" s="1"/>
  <c r="H147" i="32"/>
  <c r="M142" i="29"/>
  <c r="H142" i="32" s="1"/>
  <c r="H143" i="32"/>
  <c r="I236" i="29"/>
  <c r="H29" i="6"/>
  <c r="J7" i="15" s="1"/>
  <c r="H140" i="32"/>
  <c r="H14" i="6"/>
  <c r="D13" i="15" s="1"/>
  <c r="H96" i="32"/>
  <c r="E29" i="6"/>
  <c r="K7" i="14" s="1"/>
  <c r="E140" i="32"/>
  <c r="Y140" i="32" s="1"/>
  <c r="H136" i="31"/>
  <c r="G242" i="31"/>
  <c r="G246" i="31" s="1"/>
  <c r="G236" i="31"/>
  <c r="E14" i="6"/>
  <c r="E13" i="14" s="1"/>
  <c r="E96" i="32"/>
  <c r="Y96" i="32" s="1"/>
  <c r="H88" i="31"/>
  <c r="E89" i="32"/>
  <c r="Y89" i="32" s="1"/>
  <c r="H51" i="31"/>
  <c r="E53" i="32"/>
  <c r="C141" i="31"/>
  <c r="C236" i="31" s="1"/>
  <c r="H149" i="31"/>
  <c r="E149" i="32" s="1"/>
  <c r="E10" i="6"/>
  <c r="AZ93" i="29"/>
  <c r="T93" i="32" s="1"/>
  <c r="D14" i="6"/>
  <c r="D96" i="32"/>
  <c r="D190" i="32"/>
  <c r="H149" i="29"/>
  <c r="D149" i="32" s="1"/>
  <c r="D150" i="32"/>
  <c r="F150" i="32" s="1"/>
  <c r="H146" i="29"/>
  <c r="D146" i="32" s="1"/>
  <c r="F146" i="32" s="1"/>
  <c r="D147" i="32"/>
  <c r="F147" i="32" s="1"/>
  <c r="H142" i="29"/>
  <c r="D142" i="32" s="1"/>
  <c r="D143" i="32"/>
  <c r="F143" i="32" s="1"/>
  <c r="P175" i="32"/>
  <c r="AZ225" i="31"/>
  <c r="U225" i="32" s="1"/>
  <c r="Q225" i="32"/>
  <c r="AZ224" i="31"/>
  <c r="U224" i="32" s="1"/>
  <c r="Q224" i="32"/>
  <c r="R224" i="32" s="1"/>
  <c r="AZ75" i="31"/>
  <c r="U75" i="32" s="1"/>
  <c r="Q75" i="32"/>
  <c r="Q11" i="6"/>
  <c r="E20" i="17"/>
  <c r="U9" i="6"/>
  <c r="E20" i="13" s="1"/>
  <c r="AZ62" i="31"/>
  <c r="U62" i="32" s="1"/>
  <c r="Q62" i="32"/>
  <c r="AB62" i="32" s="1"/>
  <c r="AZ64" i="31"/>
  <c r="U64" i="32" s="1"/>
  <c r="Q64" i="32"/>
  <c r="AB64" i="32" s="1"/>
  <c r="AZ61" i="31"/>
  <c r="U61" i="32" s="1"/>
  <c r="Q61" i="32"/>
  <c r="AB61" i="32" s="1"/>
  <c r="AZ60" i="31"/>
  <c r="U60" i="32" s="1"/>
  <c r="AZ59" i="31"/>
  <c r="U59" i="32" s="1"/>
  <c r="W59" i="32" s="1"/>
  <c r="Q59" i="32"/>
  <c r="AB59" i="32" s="1"/>
  <c r="AZ49" i="31"/>
  <c r="U49" i="32" s="1"/>
  <c r="Q49" i="32"/>
  <c r="AB49" i="32" s="1"/>
  <c r="AZ47" i="31"/>
  <c r="U47" i="32" s="1"/>
  <c r="Q47" i="32"/>
  <c r="AB47" i="32" s="1"/>
  <c r="AZ44" i="31"/>
  <c r="U44" i="32" s="1"/>
  <c r="Q44" i="32"/>
  <c r="AZ41" i="31"/>
  <c r="U41" i="32" s="1"/>
  <c r="R41" i="32"/>
  <c r="AZ36" i="31"/>
  <c r="U36" i="32" s="1"/>
  <c r="U33" i="31"/>
  <c r="U24" i="31" s="1"/>
  <c r="U106" i="31" s="1"/>
  <c r="AZ12" i="31"/>
  <c r="U12" i="32" s="1"/>
  <c r="Q12" i="32"/>
  <c r="AB12" i="32" s="1"/>
  <c r="AZ11" i="31"/>
  <c r="U11" i="32" s="1"/>
  <c r="Q11" i="32"/>
  <c r="R11" i="32" s="1"/>
  <c r="AZ10" i="31"/>
  <c r="U10" i="32" s="1"/>
  <c r="Q10" i="32"/>
  <c r="AZ9" i="31"/>
  <c r="U9" i="32" s="1"/>
  <c r="Q9" i="32"/>
  <c r="R9" i="32" s="1"/>
  <c r="AZ8" i="31"/>
  <c r="U8" i="32" s="1"/>
  <c r="Q8" i="32"/>
  <c r="R8" i="32" s="1"/>
  <c r="Q6" i="32"/>
  <c r="AZ7" i="31"/>
  <c r="U7" i="32" s="1"/>
  <c r="Q7" i="32"/>
  <c r="R7" i="32" s="1"/>
  <c r="AZ188" i="31"/>
  <c r="U188" i="32" s="1"/>
  <c r="Q188" i="32"/>
  <c r="AZ189" i="31"/>
  <c r="U189" i="32" s="1"/>
  <c r="Q35" i="6"/>
  <c r="AZ178" i="31"/>
  <c r="U178" i="32" s="1"/>
  <c r="Q178" i="32"/>
  <c r="AZ177" i="31"/>
  <c r="U177" i="32" s="1"/>
  <c r="Q177" i="32"/>
  <c r="AZ174" i="31"/>
  <c r="U174" i="32" s="1"/>
  <c r="Q174" i="32"/>
  <c r="R174" i="32" s="1"/>
  <c r="AZ172" i="31"/>
  <c r="U172" i="32" s="1"/>
  <c r="Q172" i="32"/>
  <c r="AB172" i="32" s="1"/>
  <c r="AZ171" i="31"/>
  <c r="U171" i="32" s="1"/>
  <c r="Q171" i="32"/>
  <c r="AZ170" i="31"/>
  <c r="U170" i="32" s="1"/>
  <c r="Q170" i="32"/>
  <c r="AZ169" i="31"/>
  <c r="U169" i="32" s="1"/>
  <c r="Q169" i="32"/>
  <c r="Q166" i="32"/>
  <c r="AZ168" i="31"/>
  <c r="U168" i="32" s="1"/>
  <c r="Q168" i="32"/>
  <c r="AZ163" i="31"/>
  <c r="U163" i="32" s="1"/>
  <c r="Q163" i="32"/>
  <c r="AZ154" i="31"/>
  <c r="U154" i="32" s="1"/>
  <c r="Q154" i="32"/>
  <c r="Q29" i="6"/>
  <c r="K7" i="17" s="1"/>
  <c r="Q140" i="32"/>
  <c r="U121" i="31"/>
  <c r="AZ91" i="29"/>
  <c r="T91" i="32" s="1"/>
  <c r="W91" i="32" s="1"/>
  <c r="AZ225" i="29"/>
  <c r="T225" i="32" s="1"/>
  <c r="P225" i="32"/>
  <c r="AB225" i="32" s="1"/>
  <c r="AZ224" i="29"/>
  <c r="T224" i="32" s="1"/>
  <c r="AZ61" i="29"/>
  <c r="T61" i="32" s="1"/>
  <c r="AZ47" i="29"/>
  <c r="T47" i="32" s="1"/>
  <c r="AY46" i="29"/>
  <c r="P46" i="32" s="1"/>
  <c r="AZ23" i="29"/>
  <c r="AZ10" i="29"/>
  <c r="T10" i="32" s="1"/>
  <c r="P10" i="32"/>
  <c r="AZ202" i="29"/>
  <c r="T202" i="32" s="1"/>
  <c r="P190" i="32"/>
  <c r="J11" i="17"/>
  <c r="P187" i="32"/>
  <c r="AZ188" i="29"/>
  <c r="T188" i="32" s="1"/>
  <c r="P188" i="32"/>
  <c r="AZ177" i="29"/>
  <c r="T177" i="32" s="1"/>
  <c r="P177" i="32"/>
  <c r="AB177" i="32" s="1"/>
  <c r="AZ171" i="29"/>
  <c r="T171" i="32" s="1"/>
  <c r="P171" i="32"/>
  <c r="AZ170" i="29"/>
  <c r="T170" i="32" s="1"/>
  <c r="W170" i="32" s="1"/>
  <c r="P170" i="32"/>
  <c r="AB170" i="32" s="1"/>
  <c r="AZ169" i="29"/>
  <c r="T169" i="32" s="1"/>
  <c r="P169" i="32"/>
  <c r="AZ166" i="29"/>
  <c r="T166" i="32" s="1"/>
  <c r="P166" i="32"/>
  <c r="AZ168" i="29"/>
  <c r="T168" i="32" s="1"/>
  <c r="W168" i="32" s="1"/>
  <c r="P168" i="32"/>
  <c r="AB168" i="32" s="1"/>
  <c r="AZ163" i="29"/>
  <c r="T163" i="32" s="1"/>
  <c r="P163" i="32"/>
  <c r="P29" i="6"/>
  <c r="J7" i="17" s="1"/>
  <c r="P140" i="32"/>
  <c r="AZ202" i="31"/>
  <c r="U202" i="32" s="1"/>
  <c r="AZ199" i="31"/>
  <c r="U199" i="32" s="1"/>
  <c r="AZ191" i="31"/>
  <c r="U191" i="32" s="1"/>
  <c r="Q121" i="31"/>
  <c r="M28" i="6" s="1"/>
  <c r="K6" i="16" s="1"/>
  <c r="AZ132" i="31"/>
  <c r="U132" i="32" s="1"/>
  <c r="W132" i="32" s="1"/>
  <c r="AZ199" i="29"/>
  <c r="T199" i="32" s="1"/>
  <c r="L37" i="6"/>
  <c r="J20" i="16" s="1"/>
  <c r="AZ191" i="29"/>
  <c r="T191" i="32" s="1"/>
  <c r="W191" i="32" s="1"/>
  <c r="AZ175" i="29"/>
  <c r="AZ186" i="29"/>
  <c r="T186" i="32" s="1"/>
  <c r="W186" i="32" s="1"/>
  <c r="Q160" i="29"/>
  <c r="L160" i="32" s="1"/>
  <c r="AZ152" i="29"/>
  <c r="T152" i="32" s="1"/>
  <c r="M149" i="29"/>
  <c r="AZ128" i="29"/>
  <c r="T128" i="32" s="1"/>
  <c r="AZ194" i="31"/>
  <c r="U194" i="32" s="1"/>
  <c r="M36" i="6"/>
  <c r="K19" i="16" s="1"/>
  <c r="AZ193" i="31"/>
  <c r="U193" i="32" s="1"/>
  <c r="AZ197" i="31"/>
  <c r="U197" i="32" s="1"/>
  <c r="Q36" i="6"/>
  <c r="K19" i="17" s="1"/>
  <c r="Q34" i="6"/>
  <c r="U141" i="31"/>
  <c r="AZ158" i="31"/>
  <c r="U158" i="32" s="1"/>
  <c r="AZ151" i="31"/>
  <c r="U151" i="32" s="1"/>
  <c r="AZ152" i="31"/>
  <c r="U152" i="32" s="1"/>
  <c r="W152" i="32" s="1"/>
  <c r="AZ137" i="31"/>
  <c r="U137" i="32" s="1"/>
  <c r="AZ124" i="31"/>
  <c r="U124" i="32" s="1"/>
  <c r="AZ125" i="31"/>
  <c r="U125" i="32" s="1"/>
  <c r="AZ126" i="31"/>
  <c r="U126" i="32" s="1"/>
  <c r="AZ127" i="31"/>
  <c r="U127" i="32" s="1"/>
  <c r="AZ128" i="31"/>
  <c r="U128" i="32" s="1"/>
  <c r="AZ129" i="31"/>
  <c r="U129" i="32" s="1"/>
  <c r="AZ130" i="31"/>
  <c r="U130" i="32" s="1"/>
  <c r="AZ131" i="31"/>
  <c r="U131" i="32" s="1"/>
  <c r="AZ96" i="31"/>
  <c r="U96" i="32" s="1"/>
  <c r="AZ54" i="31"/>
  <c r="U54" i="32" s="1"/>
  <c r="AZ55" i="31"/>
  <c r="U55" i="32" s="1"/>
  <c r="AZ56" i="31"/>
  <c r="U56" i="32" s="1"/>
  <c r="AZ58" i="31"/>
  <c r="U58" i="32" s="1"/>
  <c r="AZ48" i="31"/>
  <c r="U48" i="32" s="1"/>
  <c r="AZ17" i="31"/>
  <c r="U17" i="32" s="1"/>
  <c r="Q5" i="6"/>
  <c r="E6" i="17" s="1"/>
  <c r="P36" i="6"/>
  <c r="J19" i="17" s="1"/>
  <c r="AZ197" i="29"/>
  <c r="T197" i="32" s="1"/>
  <c r="AZ194" i="29"/>
  <c r="T194" i="32" s="1"/>
  <c r="L36" i="6"/>
  <c r="J19" i="16" s="1"/>
  <c r="P34" i="6"/>
  <c r="P32" i="6"/>
  <c r="J10" i="17" s="1"/>
  <c r="AZ172" i="29"/>
  <c r="T172" i="32" s="1"/>
  <c r="W172" i="32" s="1"/>
  <c r="AZ174" i="29"/>
  <c r="T174" i="32" s="1"/>
  <c r="P31" i="6"/>
  <c r="J9" i="17" s="1"/>
  <c r="AZ158" i="29"/>
  <c r="T158" i="32" s="1"/>
  <c r="Q157" i="29"/>
  <c r="L157" i="32" s="1"/>
  <c r="AZ154" i="29"/>
  <c r="T154" i="32" s="1"/>
  <c r="Q146" i="29"/>
  <c r="L146" i="32" s="1"/>
  <c r="Q142" i="29"/>
  <c r="L142" i="32" s="1"/>
  <c r="Q136" i="29"/>
  <c r="L136" i="32" s="1"/>
  <c r="N136" i="32" s="1"/>
  <c r="Q122" i="29"/>
  <c r="U110" i="29"/>
  <c r="AZ55" i="29"/>
  <c r="T55" i="32" s="1"/>
  <c r="AZ41" i="29"/>
  <c r="T41" i="32" s="1"/>
  <c r="AZ35" i="29"/>
  <c r="T35" i="32" s="1"/>
  <c r="AZ17" i="29"/>
  <c r="T17" i="32" s="1"/>
  <c r="AZ11" i="29"/>
  <c r="T11" i="32" s="1"/>
  <c r="AZ9" i="29"/>
  <c r="T9" i="32" s="1"/>
  <c r="AZ7" i="29"/>
  <c r="T7" i="32" s="1"/>
  <c r="V7" i="32" s="1"/>
  <c r="AZ165" i="31"/>
  <c r="U165" i="32" s="1"/>
  <c r="AZ161" i="31"/>
  <c r="U161" i="32" s="1"/>
  <c r="AZ155" i="31"/>
  <c r="U155" i="32" s="1"/>
  <c r="AZ138" i="31"/>
  <c r="U138" i="32" s="1"/>
  <c r="AZ135" i="31"/>
  <c r="U135" i="32" s="1"/>
  <c r="AZ123" i="31"/>
  <c r="U123" i="32" s="1"/>
  <c r="AZ165" i="29"/>
  <c r="T165" i="32" s="1"/>
  <c r="AZ161" i="29"/>
  <c r="T161" i="32" s="1"/>
  <c r="H136" i="29"/>
  <c r="D136" i="32" s="1"/>
  <c r="AZ140" i="31"/>
  <c r="U140" i="32" s="1"/>
  <c r="AZ162" i="31"/>
  <c r="U162" i="32" s="1"/>
  <c r="AZ159" i="31"/>
  <c r="U159" i="32" s="1"/>
  <c r="AZ156" i="31"/>
  <c r="U156" i="32" s="1"/>
  <c r="AZ153" i="31"/>
  <c r="U153" i="32" s="1"/>
  <c r="AZ150" i="31"/>
  <c r="U150" i="32" s="1"/>
  <c r="AZ147" i="31"/>
  <c r="U147" i="32" s="1"/>
  <c r="AZ148" i="31"/>
  <c r="U148" i="32" s="1"/>
  <c r="AZ145" i="31"/>
  <c r="U145" i="32" s="1"/>
  <c r="AZ143" i="31"/>
  <c r="U143" i="32" s="1"/>
  <c r="AZ144" i="31"/>
  <c r="U144" i="32" s="1"/>
  <c r="AZ139" i="31"/>
  <c r="U139" i="32" s="1"/>
  <c r="U14" i="6"/>
  <c r="E13" i="13" s="1"/>
  <c r="AZ89" i="31"/>
  <c r="U89" i="32" s="1"/>
  <c r="AZ57" i="31"/>
  <c r="U57" i="32" s="1"/>
  <c r="AZ53" i="31"/>
  <c r="U53" i="32" s="1"/>
  <c r="AZ140" i="29"/>
  <c r="T140" i="32" s="1"/>
  <c r="AZ162" i="29"/>
  <c r="T162" i="32" s="1"/>
  <c r="AZ156" i="29"/>
  <c r="T156" i="32" s="1"/>
  <c r="D13" i="14"/>
  <c r="G77" i="29"/>
  <c r="G76" i="29" s="1"/>
  <c r="G110" i="29" s="1"/>
  <c r="AZ89" i="29"/>
  <c r="T89" i="32" s="1"/>
  <c r="W89" i="32" s="1"/>
  <c r="AZ57" i="29"/>
  <c r="T57" i="32" s="1"/>
  <c r="C106" i="31"/>
  <c r="C112" i="31"/>
  <c r="L106" i="31"/>
  <c r="R106" i="31"/>
  <c r="R112" i="31"/>
  <c r="AA106" i="31"/>
  <c r="AA112" i="31"/>
  <c r="AC112" i="31"/>
  <c r="AE106" i="31"/>
  <c r="AE112" i="31"/>
  <c r="AL106" i="31"/>
  <c r="AL112" i="31"/>
  <c r="AV106" i="31"/>
  <c r="AV112" i="31"/>
  <c r="AX106" i="31"/>
  <c r="AX112" i="31"/>
  <c r="AZ32" i="31"/>
  <c r="U32" i="32" s="1"/>
  <c r="AZ88" i="31"/>
  <c r="U88" i="32" s="1"/>
  <c r="G106" i="31"/>
  <c r="U112" i="31"/>
  <c r="W106" i="31"/>
  <c r="AB106" i="31"/>
  <c r="AD112" i="31"/>
  <c r="AD106" i="31"/>
  <c r="AF112" i="31"/>
  <c r="AF106" i="31"/>
  <c r="AH112" i="31"/>
  <c r="AH106" i="31"/>
  <c r="AK106" i="31"/>
  <c r="AM112" i="31"/>
  <c r="AM106" i="31"/>
  <c r="AP112" i="31"/>
  <c r="AP106" i="31"/>
  <c r="AY25" i="31"/>
  <c r="Q25" i="32" s="1"/>
  <c r="AZ31" i="31"/>
  <c r="U31" i="32" s="1"/>
  <c r="AY30" i="31"/>
  <c r="N33" i="31"/>
  <c r="AZ35" i="31"/>
  <c r="U35" i="32" s="1"/>
  <c r="W35" i="32" s="1"/>
  <c r="AY34" i="31"/>
  <c r="Q34" i="32" s="1"/>
  <c r="AY99" i="31"/>
  <c r="Q99" i="32" s="1"/>
  <c r="X246" i="31"/>
  <c r="X244" i="31"/>
  <c r="AC246" i="31"/>
  <c r="AG246" i="31"/>
  <c r="AG244" i="31"/>
  <c r="AL246" i="31"/>
  <c r="AL244" i="31"/>
  <c r="AV246" i="31"/>
  <c r="AV244" i="31"/>
  <c r="G244" i="31"/>
  <c r="Z246" i="31"/>
  <c r="AU246" i="31"/>
  <c r="AW246" i="31"/>
  <c r="AY187" i="31"/>
  <c r="I106" i="29"/>
  <c r="AB106" i="29"/>
  <c r="AB112" i="29"/>
  <c r="G112" i="29"/>
  <c r="AK112" i="29"/>
  <c r="AK106" i="29"/>
  <c r="AW112" i="29"/>
  <c r="AW106" i="29"/>
  <c r="AZ8" i="29"/>
  <c r="T8" i="32" s="1"/>
  <c r="AZ12" i="29"/>
  <c r="T12" i="32" s="1"/>
  <c r="AZ16" i="29"/>
  <c r="T16" i="32" s="1"/>
  <c r="AY18" i="29"/>
  <c r="AZ22" i="29"/>
  <c r="T22" i="32" s="1"/>
  <c r="AZ26" i="29"/>
  <c r="T26" i="32" s="1"/>
  <c r="W26" i="32" s="1"/>
  <c r="AY25" i="29"/>
  <c r="P25" i="32" s="1"/>
  <c r="AB25" i="32" s="1"/>
  <c r="AZ32" i="29"/>
  <c r="T32" i="32" s="1"/>
  <c r="W32" i="32" s="1"/>
  <c r="N33" i="29"/>
  <c r="AZ36" i="29"/>
  <c r="T36" i="32" s="1"/>
  <c r="AZ42" i="29"/>
  <c r="T42" i="32" s="1"/>
  <c r="W42" i="32" s="1"/>
  <c r="AZ44" i="29"/>
  <c r="T44" i="32" s="1"/>
  <c r="V44" i="32" s="1"/>
  <c r="AY43" i="29"/>
  <c r="AZ50" i="29"/>
  <c r="T50" i="32" s="1"/>
  <c r="M51" i="29"/>
  <c r="AZ52" i="29"/>
  <c r="T52" i="32" s="1"/>
  <c r="W52" i="32" s="1"/>
  <c r="AY51" i="29"/>
  <c r="P51" i="32" s="1"/>
  <c r="AZ56" i="29"/>
  <c r="T56" i="32" s="1"/>
  <c r="AZ60" i="29"/>
  <c r="T60" i="32" s="1"/>
  <c r="AZ66" i="29"/>
  <c r="T66" i="32" s="1"/>
  <c r="W66" i="32" s="1"/>
  <c r="H72" i="29"/>
  <c r="AZ74" i="29"/>
  <c r="T74" i="32" s="1"/>
  <c r="H78" i="29"/>
  <c r="D78" i="32" s="1"/>
  <c r="Y78" i="32" s="1"/>
  <c r="AZ80" i="29"/>
  <c r="T80" i="32" s="1"/>
  <c r="W80" i="32" s="1"/>
  <c r="AZ86" i="29"/>
  <c r="T86" i="32" s="1"/>
  <c r="W86" i="32" s="1"/>
  <c r="H88" i="29"/>
  <c r="AZ90" i="29"/>
  <c r="T90" i="32" s="1"/>
  <c r="W90" i="32" s="1"/>
  <c r="AZ94" i="29"/>
  <c r="T94" i="32" s="1"/>
  <c r="W94" i="32" s="1"/>
  <c r="AZ98" i="29"/>
  <c r="T98" i="32" s="1"/>
  <c r="W98" i="32" s="1"/>
  <c r="AZ100" i="29"/>
  <c r="T100" i="32" s="1"/>
  <c r="AY99" i="29"/>
  <c r="R106" i="29"/>
  <c r="AC106" i="29"/>
  <c r="AL106" i="29"/>
  <c r="AX106" i="29"/>
  <c r="AE112" i="29"/>
  <c r="AZ27" i="29"/>
  <c r="T27" i="32" s="1"/>
  <c r="W27" i="32" s="1"/>
  <c r="AZ28" i="29"/>
  <c r="T28" i="32" s="1"/>
  <c r="W28" i="32" s="1"/>
  <c r="AZ38" i="29"/>
  <c r="T38" i="32" s="1"/>
  <c r="W38" i="32" s="1"/>
  <c r="AZ40" i="29"/>
  <c r="T40" i="32" s="1"/>
  <c r="AY39" i="29"/>
  <c r="AZ48" i="29"/>
  <c r="T48" i="32" s="1"/>
  <c r="AZ53" i="29"/>
  <c r="T53" i="32" s="1"/>
  <c r="AZ54" i="29"/>
  <c r="T54" i="32" s="1"/>
  <c r="AZ58" i="29"/>
  <c r="T58" i="32" s="1"/>
  <c r="AZ64" i="29"/>
  <c r="T64" i="32" s="1"/>
  <c r="AZ70" i="29"/>
  <c r="T70" i="32" s="1"/>
  <c r="W70" i="32" s="1"/>
  <c r="AZ84" i="29"/>
  <c r="T84" i="32" s="1"/>
  <c r="AY87" i="29"/>
  <c r="P13" i="6" s="1"/>
  <c r="AZ92" i="29"/>
  <c r="T92" i="32" s="1"/>
  <c r="W92" i="32" s="1"/>
  <c r="AZ96" i="29"/>
  <c r="T96" i="32" s="1"/>
  <c r="AZ101" i="29"/>
  <c r="T101" i="32" s="1"/>
  <c r="W101" i="32" s="1"/>
  <c r="AZ102" i="29"/>
  <c r="T102" i="32" s="1"/>
  <c r="W102" i="32" s="1"/>
  <c r="V106" i="29"/>
  <c r="AE106" i="29"/>
  <c r="AN106" i="29"/>
  <c r="AF242" i="29"/>
  <c r="R242" i="29"/>
  <c r="X242" i="29"/>
  <c r="AC242" i="29"/>
  <c r="AG242" i="29"/>
  <c r="AL242" i="29"/>
  <c r="AT242" i="29"/>
  <c r="AX242" i="29"/>
  <c r="AZ124" i="29"/>
  <c r="T124" i="32" s="1"/>
  <c r="W124" i="32" s="1"/>
  <c r="AZ125" i="29"/>
  <c r="T125" i="32" s="1"/>
  <c r="W125" i="32" s="1"/>
  <c r="AZ129" i="29"/>
  <c r="T129" i="32" s="1"/>
  <c r="AZ133" i="29"/>
  <c r="T133" i="32" s="1"/>
  <c r="W133" i="32" s="1"/>
  <c r="AZ138" i="29"/>
  <c r="T138" i="32" s="1"/>
  <c r="AZ139" i="29"/>
  <c r="T139" i="32" s="1"/>
  <c r="AZ143" i="29"/>
  <c r="T143" i="32" s="1"/>
  <c r="AY142" i="29"/>
  <c r="AZ148" i="29"/>
  <c r="T148" i="32" s="1"/>
  <c r="AZ150" i="29"/>
  <c r="T150" i="32" s="1"/>
  <c r="AZ151" i="29"/>
  <c r="T151" i="32" s="1"/>
  <c r="AZ155" i="29"/>
  <c r="T155" i="32" s="1"/>
  <c r="C242" i="29"/>
  <c r="H141" i="29"/>
  <c r="D141" i="32" s="1"/>
  <c r="L242" i="29"/>
  <c r="N236" i="29"/>
  <c r="Z242" i="29"/>
  <c r="AD242" i="29"/>
  <c r="AH242" i="29"/>
  <c r="AM242" i="29"/>
  <c r="AU242" i="29"/>
  <c r="M122" i="29"/>
  <c r="H122" i="32" s="1"/>
  <c r="AY122" i="29"/>
  <c r="P122" i="32" s="1"/>
  <c r="AZ127" i="29"/>
  <c r="T127" i="32" s="1"/>
  <c r="W127" i="32" s="1"/>
  <c r="AZ131" i="29"/>
  <c r="T131" i="32" s="1"/>
  <c r="AZ135" i="29"/>
  <c r="T135" i="32" s="1"/>
  <c r="M136" i="29"/>
  <c r="H136" i="32" s="1"/>
  <c r="AZ137" i="29"/>
  <c r="T137" i="32" s="1"/>
  <c r="AY136" i="29"/>
  <c r="AZ144" i="29"/>
  <c r="T144" i="32" s="1"/>
  <c r="AZ145" i="29"/>
  <c r="T145" i="32" s="1"/>
  <c r="AZ147" i="29"/>
  <c r="T147" i="32" s="1"/>
  <c r="AY146" i="29"/>
  <c r="AY149" i="29"/>
  <c r="P149" i="32" s="1"/>
  <c r="AZ153" i="29"/>
  <c r="T153" i="32" s="1"/>
  <c r="AZ159" i="29"/>
  <c r="T159" i="32" s="1"/>
  <c r="W159" i="32" s="1"/>
  <c r="AZ190" i="29"/>
  <c r="T190" i="32" s="1"/>
  <c r="AL33" i="1"/>
  <c r="AW212" i="1"/>
  <c r="AW240" i="1" s="1"/>
  <c r="AW121" i="1"/>
  <c r="AW236" i="1" s="1"/>
  <c r="AL213" i="1"/>
  <c r="AL212" i="1" s="1"/>
  <c r="AL240" i="1" s="1"/>
  <c r="AL141" i="1"/>
  <c r="AL121" i="1"/>
  <c r="AW33" i="1"/>
  <c r="AW24" i="1" s="1"/>
  <c r="AW106" i="1" s="1"/>
  <c r="AW242" i="1"/>
  <c r="AW77" i="1"/>
  <c r="AW76" i="1" s="1"/>
  <c r="AW110" i="1" s="1"/>
  <c r="AL77" i="1"/>
  <c r="AL76" i="1" s="1"/>
  <c r="AL110" i="1" s="1"/>
  <c r="AL24" i="1"/>
  <c r="AL106" i="1" s="1"/>
  <c r="AY234" i="1"/>
  <c r="O234" i="32" s="1"/>
  <c r="AY140" i="1"/>
  <c r="O140" i="32" s="1"/>
  <c r="AY104" i="1"/>
  <c r="O104" i="32" s="1"/>
  <c r="AY233" i="1"/>
  <c r="O233" i="32" s="1"/>
  <c r="AY232" i="1"/>
  <c r="O232" i="32" s="1"/>
  <c r="AY231" i="1"/>
  <c r="O231" i="32" s="1"/>
  <c r="AY230" i="1"/>
  <c r="O230" i="32" s="1"/>
  <c r="AY228" i="1"/>
  <c r="O228" i="32" s="1"/>
  <c r="AY227" i="1"/>
  <c r="O227" i="32" s="1"/>
  <c r="AY226" i="1"/>
  <c r="O226" i="32" s="1"/>
  <c r="AY225" i="1"/>
  <c r="AY224" i="1"/>
  <c r="O224" i="32" s="1"/>
  <c r="AY223" i="1"/>
  <c r="O223" i="32" s="1"/>
  <c r="AY222" i="1"/>
  <c r="O222" i="32" s="1"/>
  <c r="AY221" i="1"/>
  <c r="O221" i="32" s="1"/>
  <c r="AY220" i="1"/>
  <c r="O220" i="32" s="1"/>
  <c r="AY219" i="1"/>
  <c r="O219" i="32" s="1"/>
  <c r="AY217" i="1"/>
  <c r="O217" i="32" s="1"/>
  <c r="AY216" i="1"/>
  <c r="O216" i="32" s="1"/>
  <c r="AY215" i="1"/>
  <c r="O215" i="32" s="1"/>
  <c r="AY211" i="1"/>
  <c r="O211" i="32" s="1"/>
  <c r="AY210" i="1"/>
  <c r="O210" i="32" s="1"/>
  <c r="AY209" i="1"/>
  <c r="O209" i="32" s="1"/>
  <c r="AY208" i="1"/>
  <c r="O208" i="32" s="1"/>
  <c r="AY207" i="1"/>
  <c r="O207" i="32" s="1"/>
  <c r="AY206" i="1"/>
  <c r="O206" i="32" s="1"/>
  <c r="AY205" i="1"/>
  <c r="O205" i="32" s="1"/>
  <c r="AY204" i="1"/>
  <c r="O204" i="32" s="1"/>
  <c r="AY202" i="1"/>
  <c r="O202" i="32" s="1"/>
  <c r="AY201" i="1"/>
  <c r="O201" i="32" s="1"/>
  <c r="AY200" i="1"/>
  <c r="O200" i="32" s="1"/>
  <c r="AY199" i="1"/>
  <c r="O199" i="32" s="1"/>
  <c r="AY197" i="1"/>
  <c r="O197" i="32" s="1"/>
  <c r="AY196" i="1"/>
  <c r="O196" i="32" s="1"/>
  <c r="AY195" i="1"/>
  <c r="O195" i="32" s="1"/>
  <c r="AY194" i="1"/>
  <c r="O194" i="32" s="1"/>
  <c r="AY193" i="1"/>
  <c r="O193" i="32" s="1"/>
  <c r="AY192" i="1"/>
  <c r="O192" i="32" s="1"/>
  <c r="AY191" i="1"/>
  <c r="O191" i="32" s="1"/>
  <c r="AY189" i="1"/>
  <c r="O189" i="32" s="1"/>
  <c r="AY188" i="1"/>
  <c r="O188" i="32" s="1"/>
  <c r="AY186" i="1"/>
  <c r="O186" i="32" s="1"/>
  <c r="AY185" i="1"/>
  <c r="O185" i="32" s="1"/>
  <c r="AY184" i="1"/>
  <c r="O184" i="32" s="1"/>
  <c r="AY183" i="1"/>
  <c r="O183" i="32" s="1"/>
  <c r="AY182" i="1"/>
  <c r="O182" i="32" s="1"/>
  <c r="AY181" i="1"/>
  <c r="O181" i="32" s="1"/>
  <c r="AY180" i="1"/>
  <c r="O180" i="32" s="1"/>
  <c r="AY179" i="1"/>
  <c r="O179" i="32" s="1"/>
  <c r="AY178" i="1"/>
  <c r="O178" i="32" s="1"/>
  <c r="AY177" i="1"/>
  <c r="O177" i="32" s="1"/>
  <c r="AY176" i="1"/>
  <c r="O176" i="32" s="1"/>
  <c r="AY174" i="1"/>
  <c r="O174" i="32" s="1"/>
  <c r="AY173" i="1"/>
  <c r="O173" i="32" s="1"/>
  <c r="AY172" i="1"/>
  <c r="O172" i="32" s="1"/>
  <c r="AY171" i="1"/>
  <c r="O171" i="32" s="1"/>
  <c r="AY170" i="1"/>
  <c r="O170" i="32" s="1"/>
  <c r="AY169" i="1"/>
  <c r="O169" i="32" s="1"/>
  <c r="AY168" i="1"/>
  <c r="O168" i="32" s="1"/>
  <c r="AY167" i="1"/>
  <c r="O167" i="32" s="1"/>
  <c r="AY165" i="1"/>
  <c r="O165" i="32" s="1"/>
  <c r="AY164" i="1"/>
  <c r="O164" i="32" s="1"/>
  <c r="AY163" i="1"/>
  <c r="O163" i="32" s="1"/>
  <c r="AY162" i="1"/>
  <c r="O162" i="32" s="1"/>
  <c r="AY161" i="1"/>
  <c r="O161" i="32" s="1"/>
  <c r="AY159" i="1"/>
  <c r="O159" i="32" s="1"/>
  <c r="AY158" i="1"/>
  <c r="O158" i="32" s="1"/>
  <c r="AY156" i="1"/>
  <c r="O156" i="32" s="1"/>
  <c r="AY155" i="1"/>
  <c r="O155" i="32" s="1"/>
  <c r="AY154" i="1"/>
  <c r="O154" i="32" s="1"/>
  <c r="AY153" i="1"/>
  <c r="O153" i="32" s="1"/>
  <c r="AY152" i="1"/>
  <c r="O152" i="32" s="1"/>
  <c r="AY151" i="1"/>
  <c r="O151" i="32" s="1"/>
  <c r="AY150" i="1"/>
  <c r="O150" i="32" s="1"/>
  <c r="AY148" i="1"/>
  <c r="O148" i="32" s="1"/>
  <c r="AY147" i="1"/>
  <c r="O147" i="32" s="1"/>
  <c r="AY145" i="1"/>
  <c r="O145" i="32" s="1"/>
  <c r="AY144" i="1"/>
  <c r="O144" i="32" s="1"/>
  <c r="AY143" i="1"/>
  <c r="O143" i="32" s="1"/>
  <c r="AY139" i="1"/>
  <c r="O139" i="32" s="1"/>
  <c r="AY138" i="1"/>
  <c r="O138" i="32" s="1"/>
  <c r="AY137" i="1"/>
  <c r="O137" i="32" s="1"/>
  <c r="AY135" i="1"/>
  <c r="O135" i="32" s="1"/>
  <c r="AY134" i="1"/>
  <c r="O134" i="32" s="1"/>
  <c r="AY133" i="1"/>
  <c r="O133" i="32" s="1"/>
  <c r="AY132" i="1"/>
  <c r="O132" i="32" s="1"/>
  <c r="AY131" i="1"/>
  <c r="O131" i="32" s="1"/>
  <c r="AY130" i="1"/>
  <c r="O130" i="32" s="1"/>
  <c r="AY129" i="1"/>
  <c r="O129" i="32" s="1"/>
  <c r="AY128" i="1"/>
  <c r="O128" i="32" s="1"/>
  <c r="AY127" i="1"/>
  <c r="O127" i="32" s="1"/>
  <c r="AY126" i="1"/>
  <c r="O126" i="32" s="1"/>
  <c r="AY125" i="1"/>
  <c r="O125" i="32" s="1"/>
  <c r="AY124" i="1"/>
  <c r="O124" i="32" s="1"/>
  <c r="AY123" i="1"/>
  <c r="O123" i="32" s="1"/>
  <c r="AY103" i="1"/>
  <c r="O103" i="32" s="1"/>
  <c r="AY102" i="1"/>
  <c r="O102" i="32" s="1"/>
  <c r="AY101" i="1"/>
  <c r="O101" i="32" s="1"/>
  <c r="AY100" i="1"/>
  <c r="O100" i="32" s="1"/>
  <c r="AY98" i="1"/>
  <c r="O98" i="32" s="1"/>
  <c r="AY97" i="1"/>
  <c r="O97" i="32" s="1"/>
  <c r="AY96" i="1"/>
  <c r="O96" i="32" s="1"/>
  <c r="AY95" i="1"/>
  <c r="O95" i="32" s="1"/>
  <c r="AY94" i="1"/>
  <c r="O94" i="32" s="1"/>
  <c r="AY93" i="1"/>
  <c r="O93" i="32" s="1"/>
  <c r="AY92" i="1"/>
  <c r="O92" i="32" s="1"/>
  <c r="AY91" i="1"/>
  <c r="O91" i="32" s="1"/>
  <c r="AY90" i="1"/>
  <c r="O90" i="32" s="1"/>
  <c r="AY89" i="1"/>
  <c r="O89" i="32" s="1"/>
  <c r="AY86" i="1"/>
  <c r="O86" i="32" s="1"/>
  <c r="AY85" i="1"/>
  <c r="O85" i="32" s="1"/>
  <c r="AY84" i="1"/>
  <c r="O84" i="32" s="1"/>
  <c r="AY83" i="1"/>
  <c r="O83" i="32" s="1"/>
  <c r="AY81" i="1"/>
  <c r="O81" i="32" s="1"/>
  <c r="AY80" i="1"/>
  <c r="O80" i="32" s="1"/>
  <c r="AY79" i="1"/>
  <c r="O79" i="32" s="1"/>
  <c r="AY75" i="1"/>
  <c r="O75" i="32" s="1"/>
  <c r="AY74" i="1"/>
  <c r="O74" i="32" s="1"/>
  <c r="AY73" i="1"/>
  <c r="O73" i="32" s="1"/>
  <c r="AY71" i="1"/>
  <c r="O71" i="32" s="1"/>
  <c r="AY70" i="1"/>
  <c r="O70" i="32" s="1"/>
  <c r="AY69" i="1"/>
  <c r="O69" i="32" s="1"/>
  <c r="AY67" i="1"/>
  <c r="O67" i="32" s="1"/>
  <c r="AY66" i="1"/>
  <c r="O66" i="32" s="1"/>
  <c r="AY65" i="1"/>
  <c r="O65" i="32" s="1"/>
  <c r="AY64" i="1"/>
  <c r="O64" i="32" s="1"/>
  <c r="AY63" i="1"/>
  <c r="O63" i="32" s="1"/>
  <c r="AY61" i="1"/>
  <c r="O61" i="32" s="1"/>
  <c r="AY60" i="1"/>
  <c r="O60" i="32" s="1"/>
  <c r="AY59" i="1"/>
  <c r="O59" i="32" s="1"/>
  <c r="AY58" i="1"/>
  <c r="O58" i="32" s="1"/>
  <c r="AY57" i="1"/>
  <c r="O57" i="32" s="1"/>
  <c r="AY56" i="1"/>
  <c r="O56" i="32" s="1"/>
  <c r="AY55" i="1"/>
  <c r="O55" i="32" s="1"/>
  <c r="AY54" i="1"/>
  <c r="O54" i="32" s="1"/>
  <c r="AY53" i="1"/>
  <c r="O53" i="32" s="1"/>
  <c r="AY52" i="1"/>
  <c r="O52" i="32" s="1"/>
  <c r="AY50" i="1"/>
  <c r="O50" i="32" s="1"/>
  <c r="AY49" i="1"/>
  <c r="O49" i="32" s="1"/>
  <c r="AY48" i="1"/>
  <c r="O48" i="32" s="1"/>
  <c r="AY47" i="1"/>
  <c r="O47" i="32" s="1"/>
  <c r="AY45" i="1"/>
  <c r="O45" i="32" s="1"/>
  <c r="AY44" i="1"/>
  <c r="O44" i="32" s="1"/>
  <c r="AY42" i="1"/>
  <c r="O42" i="32" s="1"/>
  <c r="AY41" i="1"/>
  <c r="O41" i="32" s="1"/>
  <c r="AY40" i="1"/>
  <c r="O40" i="32" s="1"/>
  <c r="AY38" i="1"/>
  <c r="O38" i="32" s="1"/>
  <c r="AY37" i="1"/>
  <c r="O37" i="32" s="1"/>
  <c r="AY36" i="1"/>
  <c r="O36" i="32" s="1"/>
  <c r="AY35" i="1"/>
  <c r="O35" i="32" s="1"/>
  <c r="AY32" i="1"/>
  <c r="O32" i="32" s="1"/>
  <c r="AY31" i="1"/>
  <c r="O31" i="32" s="1"/>
  <c r="AY29" i="1"/>
  <c r="O29" i="32" s="1"/>
  <c r="AY28" i="1"/>
  <c r="O28" i="32" s="1"/>
  <c r="AY27" i="1"/>
  <c r="O27" i="32" s="1"/>
  <c r="AY26" i="1"/>
  <c r="O26" i="32" s="1"/>
  <c r="AY23" i="1"/>
  <c r="O23" i="32" s="1"/>
  <c r="AY22" i="1"/>
  <c r="O22" i="32" s="1"/>
  <c r="AY21" i="1"/>
  <c r="O21" i="32" s="1"/>
  <c r="AY20" i="1"/>
  <c r="O20" i="32" s="1"/>
  <c r="AY19" i="1"/>
  <c r="O19" i="32" s="1"/>
  <c r="AY17" i="1"/>
  <c r="O17" i="32" s="1"/>
  <c r="AY16" i="1"/>
  <c r="O16" i="32" s="1"/>
  <c r="AY15" i="1"/>
  <c r="O15" i="32" s="1"/>
  <c r="AY14" i="1"/>
  <c r="O14" i="32" s="1"/>
  <c r="AY13" i="1"/>
  <c r="O13" i="32" s="1"/>
  <c r="AY8" i="1"/>
  <c r="O8" i="32" s="1"/>
  <c r="AY9" i="1"/>
  <c r="O9" i="32" s="1"/>
  <c r="AY10" i="1"/>
  <c r="O10" i="32" s="1"/>
  <c r="AY11" i="1"/>
  <c r="O11" i="32" s="1"/>
  <c r="AY12" i="1"/>
  <c r="O12" i="32" s="1"/>
  <c r="AY7" i="1"/>
  <c r="O7" i="32" s="1"/>
  <c r="Y149" i="32" l="1"/>
  <c r="Y142" i="32"/>
  <c r="Y190" i="32"/>
  <c r="AW112" i="31"/>
  <c r="AW106" i="31"/>
  <c r="Z112" i="31"/>
  <c r="Z116" i="31" s="1"/>
  <c r="Z106" i="31"/>
  <c r="AN246" i="31"/>
  <c r="AN244" i="31"/>
  <c r="AR112" i="31"/>
  <c r="AR114" i="31" s="1"/>
  <c r="AR106" i="31"/>
  <c r="X112" i="31"/>
  <c r="X106" i="31"/>
  <c r="AP244" i="31"/>
  <c r="AP246" i="31"/>
  <c r="V106" i="31"/>
  <c r="V112" i="31"/>
  <c r="V116" i="31" s="1"/>
  <c r="AR246" i="31"/>
  <c r="AR244" i="31"/>
  <c r="R244" i="31"/>
  <c r="R246" i="31"/>
  <c r="AN106" i="31"/>
  <c r="AN112" i="31"/>
  <c r="AG106" i="31"/>
  <c r="AG112" i="31"/>
  <c r="AG114" i="31" s="1"/>
  <c r="AA198" i="32"/>
  <c r="W218" i="32"/>
  <c r="I218" i="32"/>
  <c r="M213" i="31"/>
  <c r="I6" i="32"/>
  <c r="M5" i="31"/>
  <c r="R13" i="6"/>
  <c r="AZ30" i="29"/>
  <c r="T30" i="32" s="1"/>
  <c r="W60" i="32"/>
  <c r="W16" i="32"/>
  <c r="AB112" i="31"/>
  <c r="AB116" i="31" s="1"/>
  <c r="AA142" i="32"/>
  <c r="AB169" i="32"/>
  <c r="AB171" i="32"/>
  <c r="AB188" i="32"/>
  <c r="AB190" i="32"/>
  <c r="AB10" i="32"/>
  <c r="Z161" i="32"/>
  <c r="P38" i="6"/>
  <c r="J21" i="17" s="1"/>
  <c r="D32" i="6"/>
  <c r="J10" i="14" s="1"/>
  <c r="M238" i="29"/>
  <c r="H88" i="32"/>
  <c r="Z88" i="32" s="1"/>
  <c r="H11" i="6"/>
  <c r="D21" i="15" s="1"/>
  <c r="AA34" i="32"/>
  <c r="H18" i="32"/>
  <c r="Z18" i="32" s="1"/>
  <c r="Q218" i="32"/>
  <c r="AB218" i="32" s="1"/>
  <c r="AA236" i="31"/>
  <c r="Y6" i="32"/>
  <c r="Z43" i="32"/>
  <c r="Q212" i="31"/>
  <c r="AZ166" i="31"/>
  <c r="U166" i="32" s="1"/>
  <c r="AY213" i="31"/>
  <c r="Q213" i="32" s="1"/>
  <c r="Y46" i="32"/>
  <c r="AZ229" i="29"/>
  <c r="T229" i="32" s="1"/>
  <c r="W229" i="32" s="1"/>
  <c r="Y146" i="32"/>
  <c r="Z198" i="32"/>
  <c r="AA39" i="32"/>
  <c r="AB46" i="32"/>
  <c r="AA132" i="32"/>
  <c r="AB224" i="32"/>
  <c r="W153" i="32"/>
  <c r="W145" i="32"/>
  <c r="W84" i="32"/>
  <c r="W100" i="32"/>
  <c r="W74" i="32"/>
  <c r="W36" i="32"/>
  <c r="AU106" i="31"/>
  <c r="AI112" i="31"/>
  <c r="AI116" i="31" s="1"/>
  <c r="L112" i="31"/>
  <c r="L114" i="31" s="1"/>
  <c r="W169" i="32"/>
  <c r="W171" i="32"/>
  <c r="W188" i="32"/>
  <c r="AY238" i="29"/>
  <c r="AA146" i="32"/>
  <c r="AA157" i="32"/>
  <c r="Q18" i="32"/>
  <c r="P203" i="32"/>
  <c r="AB203" i="32" s="1"/>
  <c r="H34" i="32"/>
  <c r="H6" i="32"/>
  <c r="Z6" i="32" s="1"/>
  <c r="I31" i="6"/>
  <c r="K9" i="15" s="1"/>
  <c r="AM242" i="31"/>
  <c r="AM244" i="31" s="1"/>
  <c r="R236" i="31"/>
  <c r="AR236" i="31"/>
  <c r="Z39" i="32"/>
  <c r="W192" i="32"/>
  <c r="V242" i="31"/>
  <c r="V246" i="31" s="1"/>
  <c r="L236" i="31"/>
  <c r="Y18" i="32"/>
  <c r="Y68" i="32"/>
  <c r="Z166" i="32"/>
  <c r="AB214" i="32"/>
  <c r="Y229" i="32"/>
  <c r="Y158" i="32"/>
  <c r="Y147" i="32"/>
  <c r="AA137" i="32"/>
  <c r="Y99" i="32"/>
  <c r="E214" i="32"/>
  <c r="H213" i="31"/>
  <c r="Y143" i="32"/>
  <c r="W22" i="32"/>
  <c r="AZ18" i="31"/>
  <c r="AZ157" i="31"/>
  <c r="U157" i="32" s="1"/>
  <c r="AZ39" i="31"/>
  <c r="U39" i="32" s="1"/>
  <c r="W93" i="32"/>
  <c r="AA190" i="32"/>
  <c r="Q6" i="6"/>
  <c r="E19" i="17" s="1"/>
  <c r="H38" i="6"/>
  <c r="J21" i="15" s="1"/>
  <c r="H33" i="31"/>
  <c r="E33" i="32" s="1"/>
  <c r="AB157" i="32"/>
  <c r="AD242" i="31"/>
  <c r="AD244" i="31" s="1"/>
  <c r="H5" i="31"/>
  <c r="Y198" i="32"/>
  <c r="Y157" i="32"/>
  <c r="AB82" i="32"/>
  <c r="AB78" i="32"/>
  <c r="AB178" i="32"/>
  <c r="Z218" i="32"/>
  <c r="Y43" i="32"/>
  <c r="Y214" i="32"/>
  <c r="Y150" i="32"/>
  <c r="Y39" i="32"/>
  <c r="W47" i="32"/>
  <c r="AZ43" i="31"/>
  <c r="U43" i="32" s="1"/>
  <c r="AX244" i="31"/>
  <c r="AK246" i="31"/>
  <c r="Q37" i="6"/>
  <c r="K20" i="17" s="1"/>
  <c r="AZ198" i="31"/>
  <c r="U198" i="32" s="1"/>
  <c r="AZ136" i="31"/>
  <c r="U136" i="32" s="1"/>
  <c r="AF242" i="31"/>
  <c r="AF244" i="31" s="1"/>
  <c r="AB149" i="32"/>
  <c r="AA246" i="31"/>
  <c r="AA244" i="31"/>
  <c r="V8" i="32"/>
  <c r="AB122" i="32"/>
  <c r="P37" i="6"/>
  <c r="J20" i="17" s="1"/>
  <c r="R192" i="32"/>
  <c r="AB192" i="32"/>
  <c r="AY5" i="29"/>
  <c r="P5" i="6" s="1"/>
  <c r="D6" i="17" s="1"/>
  <c r="R6" i="32"/>
  <c r="AA136" i="32"/>
  <c r="AA126" i="32"/>
  <c r="I8" i="6"/>
  <c r="E8" i="15" s="1"/>
  <c r="Z190" i="32"/>
  <c r="Z160" i="32"/>
  <c r="Z146" i="32"/>
  <c r="Z143" i="32"/>
  <c r="Z140" i="32"/>
  <c r="Z136" i="32"/>
  <c r="W143" i="32"/>
  <c r="F142" i="32"/>
  <c r="AB23" i="32"/>
  <c r="R9" i="6"/>
  <c r="N190" i="32"/>
  <c r="F53" i="32"/>
  <c r="Y53" i="32"/>
  <c r="F96" i="32"/>
  <c r="R23" i="32"/>
  <c r="AB140" i="32"/>
  <c r="R34" i="32"/>
  <c r="AB34" i="32"/>
  <c r="R44" i="32"/>
  <c r="AB44" i="32"/>
  <c r="AB166" i="32"/>
  <c r="AB174" i="32"/>
  <c r="AB163" i="32"/>
  <c r="W162" i="32"/>
  <c r="AB11" i="32"/>
  <c r="AB9" i="32"/>
  <c r="AB8" i="32"/>
  <c r="AB6" i="32"/>
  <c r="AB7" i="32"/>
  <c r="R154" i="32"/>
  <c r="AB154" i="32"/>
  <c r="AB160" i="32"/>
  <c r="N158" i="32"/>
  <c r="AA158" i="32"/>
  <c r="N149" i="32"/>
  <c r="AA149" i="32"/>
  <c r="N147" i="32"/>
  <c r="AA147" i="32"/>
  <c r="W144" i="32"/>
  <c r="N140" i="32"/>
  <c r="AA140" i="32"/>
  <c r="N123" i="32"/>
  <c r="AA123" i="32"/>
  <c r="AA96" i="32"/>
  <c r="N53" i="32"/>
  <c r="AA53" i="32"/>
  <c r="J147" i="32"/>
  <c r="J143" i="32"/>
  <c r="Z142" i="32"/>
  <c r="F160" i="32"/>
  <c r="Y160" i="32"/>
  <c r="R198" i="32"/>
  <c r="AB198" i="32"/>
  <c r="J96" i="32"/>
  <c r="Z96" i="32"/>
  <c r="AH236" i="31"/>
  <c r="L246" i="31"/>
  <c r="J142" i="32"/>
  <c r="W165" i="32"/>
  <c r="W161" i="32"/>
  <c r="AL112" i="1"/>
  <c r="AL114" i="1" s="1"/>
  <c r="C242" i="31"/>
  <c r="W242" i="31"/>
  <c r="W246" i="31" s="1"/>
  <c r="R163" i="32"/>
  <c r="R166" i="32"/>
  <c r="W57" i="32"/>
  <c r="W140" i="32"/>
  <c r="W138" i="32"/>
  <c r="W48" i="32"/>
  <c r="W56" i="32"/>
  <c r="W54" i="32"/>
  <c r="W131" i="32"/>
  <c r="W151" i="32"/>
  <c r="W174" i="32"/>
  <c r="W44" i="32"/>
  <c r="W64" i="32"/>
  <c r="W103" i="32"/>
  <c r="W45" i="32"/>
  <c r="W15" i="32"/>
  <c r="W75" i="32"/>
  <c r="W85" i="32"/>
  <c r="W67" i="32"/>
  <c r="W29" i="32"/>
  <c r="W83" i="32"/>
  <c r="W65" i="32"/>
  <c r="W228" i="32"/>
  <c r="W211" i="32"/>
  <c r="W130" i="32"/>
  <c r="W234" i="32"/>
  <c r="W232" i="32"/>
  <c r="W230" i="32"/>
  <c r="W227" i="32"/>
  <c r="W223" i="32"/>
  <c r="W221" i="32"/>
  <c r="W219" i="32"/>
  <c r="W215" i="32"/>
  <c r="W209" i="32"/>
  <c r="W207" i="32"/>
  <c r="W205" i="32"/>
  <c r="W201" i="32"/>
  <c r="W196" i="32"/>
  <c r="W195" i="32"/>
  <c r="W189" i="32"/>
  <c r="W184" i="32"/>
  <c r="W183" i="32"/>
  <c r="W182" i="32"/>
  <c r="W181" i="32"/>
  <c r="W180" i="32"/>
  <c r="W179" i="32"/>
  <c r="W178" i="32"/>
  <c r="W176" i="32"/>
  <c r="W173" i="32"/>
  <c r="W167" i="32"/>
  <c r="W164" i="32"/>
  <c r="W193" i="32"/>
  <c r="W53" i="32"/>
  <c r="W58" i="32"/>
  <c r="W55" i="32"/>
  <c r="W158" i="32"/>
  <c r="W128" i="32"/>
  <c r="W154" i="32"/>
  <c r="W9" i="32"/>
  <c r="W10" i="32"/>
  <c r="W12" i="32"/>
  <c r="W41" i="32"/>
  <c r="W39" i="32" s="1"/>
  <c r="W61" i="32"/>
  <c r="W126" i="32"/>
  <c r="W79" i="32"/>
  <c r="W37" i="32"/>
  <c r="W31" i="32"/>
  <c r="W73" i="32"/>
  <c r="W200" i="32"/>
  <c r="W166" i="32"/>
  <c r="W95" i="32"/>
  <c r="W69" i="32"/>
  <c r="W63" i="32"/>
  <c r="W97" i="32"/>
  <c r="W81" i="32"/>
  <c r="W216" i="32"/>
  <c r="W134" i="32"/>
  <c r="W233" i="32"/>
  <c r="W231" i="32"/>
  <c r="W226" i="32"/>
  <c r="W222" i="32"/>
  <c r="W220" i="32"/>
  <c r="W217" i="32"/>
  <c r="W210" i="32"/>
  <c r="W208" i="32"/>
  <c r="W206" i="32"/>
  <c r="W204" i="32"/>
  <c r="W185" i="32"/>
  <c r="W148" i="32"/>
  <c r="W147" i="32"/>
  <c r="W224" i="32"/>
  <c r="W137" i="32"/>
  <c r="W197" i="32"/>
  <c r="W139" i="32"/>
  <c r="W123" i="32"/>
  <c r="W96" i="32"/>
  <c r="W163" i="32"/>
  <c r="W155" i="32"/>
  <c r="W177" i="32"/>
  <c r="W150" i="32"/>
  <c r="W129" i="32"/>
  <c r="W17" i="32"/>
  <c r="W225" i="32"/>
  <c r="W11" i="32"/>
  <c r="W8" i="32"/>
  <c r="W7" i="32"/>
  <c r="W135" i="32"/>
  <c r="W194" i="32"/>
  <c r="W202" i="32"/>
  <c r="N236" i="31"/>
  <c r="AZ160" i="31"/>
  <c r="U160" i="32" s="1"/>
  <c r="W199" i="32"/>
  <c r="V156" i="32"/>
  <c r="W156" i="32"/>
  <c r="R62" i="32"/>
  <c r="R64" i="32"/>
  <c r="Q212" i="29"/>
  <c r="Q240" i="29" s="1"/>
  <c r="V162" i="32"/>
  <c r="E122" i="32"/>
  <c r="H121" i="31"/>
  <c r="V137" i="32"/>
  <c r="V143" i="32"/>
  <c r="N143" i="32"/>
  <c r="N142" i="32" s="1"/>
  <c r="L122" i="32"/>
  <c r="AA122" i="32" s="1"/>
  <c r="Q121" i="29"/>
  <c r="F190" i="32"/>
  <c r="V126" i="32"/>
  <c r="K19" i="15"/>
  <c r="L19" i="15" s="1"/>
  <c r="J36" i="6"/>
  <c r="V193" i="32"/>
  <c r="V224" i="32"/>
  <c r="V192" i="32"/>
  <c r="H238" i="31"/>
  <c r="AZ238" i="31" s="1"/>
  <c r="U238" i="32" s="1"/>
  <c r="V148" i="32"/>
  <c r="V135" i="32"/>
  <c r="AE242" i="31"/>
  <c r="AE246" i="31" s="1"/>
  <c r="R225" i="32"/>
  <c r="V225" i="32"/>
  <c r="V144" i="32"/>
  <c r="AI244" i="31"/>
  <c r="V147" i="32"/>
  <c r="R149" i="32"/>
  <c r="Q190" i="32"/>
  <c r="R190" i="32" s="1"/>
  <c r="AF246" i="31"/>
  <c r="AD246" i="31"/>
  <c r="AB246" i="31"/>
  <c r="N242" i="31"/>
  <c r="N244" i="31" s="1"/>
  <c r="E36" i="6"/>
  <c r="K19" i="14" s="1"/>
  <c r="AH246" i="31"/>
  <c r="AY121" i="31"/>
  <c r="Q121" i="32" s="1"/>
  <c r="AZ190" i="31"/>
  <c r="U190" i="32" s="1"/>
  <c r="AY141" i="31"/>
  <c r="Q141" i="32" s="1"/>
  <c r="Q31" i="6"/>
  <c r="K9" i="17" s="1"/>
  <c r="AZ6" i="31"/>
  <c r="U6" i="32" s="1"/>
  <c r="Q51" i="32"/>
  <c r="AZ51" i="31"/>
  <c r="U51" i="32" s="1"/>
  <c r="V244" i="31"/>
  <c r="V197" i="32"/>
  <c r="AZ122" i="31"/>
  <c r="U122" i="32" s="1"/>
  <c r="Q141" i="29"/>
  <c r="L30" i="6" s="1"/>
  <c r="J8" i="16" s="1"/>
  <c r="J146" i="32"/>
  <c r="M141" i="31"/>
  <c r="I141" i="32" s="1"/>
  <c r="V139" i="32"/>
  <c r="H214" i="32"/>
  <c r="Z214" i="32" s="1"/>
  <c r="M213" i="29"/>
  <c r="AZ5" i="31"/>
  <c r="U5" i="32" s="1"/>
  <c r="AM112" i="29"/>
  <c r="AM116" i="29" s="1"/>
  <c r="AM106" i="29"/>
  <c r="U106" i="29"/>
  <c r="U112" i="29"/>
  <c r="U116" i="29" s="1"/>
  <c r="AZ160" i="29"/>
  <c r="T160" i="32" s="1"/>
  <c r="AN112" i="29"/>
  <c r="AN116" i="29" s="1"/>
  <c r="V112" i="29"/>
  <c r="AT106" i="29"/>
  <c r="AG106" i="29"/>
  <c r="X106" i="29"/>
  <c r="L106" i="29"/>
  <c r="AZ68" i="29"/>
  <c r="AZ62" i="29"/>
  <c r="T62" i="32" s="1"/>
  <c r="W62" i="32" s="1"/>
  <c r="AD106" i="29"/>
  <c r="H238" i="29"/>
  <c r="D238" i="32" s="1"/>
  <c r="AZ198" i="29"/>
  <c r="T198" i="32" s="1"/>
  <c r="P11" i="6"/>
  <c r="D6" i="6"/>
  <c r="D19" i="14" s="1"/>
  <c r="M108" i="29"/>
  <c r="D213" i="32"/>
  <c r="H212" i="29"/>
  <c r="I242" i="31"/>
  <c r="I244" i="31" s="1"/>
  <c r="V96" i="32"/>
  <c r="V9" i="32"/>
  <c r="P213" i="32"/>
  <c r="AY212" i="29"/>
  <c r="AS242" i="29"/>
  <c r="AS246" i="29" s="1"/>
  <c r="W242" i="29"/>
  <c r="J11" i="13"/>
  <c r="R46" i="32"/>
  <c r="AV112" i="29"/>
  <c r="AV114" i="29" s="1"/>
  <c r="AV106" i="29"/>
  <c r="AI112" i="29"/>
  <c r="AI116" i="29" s="1"/>
  <c r="AI106" i="29"/>
  <c r="AA112" i="29"/>
  <c r="AA114" i="29" s="1"/>
  <c r="AA106" i="29"/>
  <c r="AU112" i="29"/>
  <c r="AU114" i="29" s="1"/>
  <c r="AU106" i="29"/>
  <c r="AH112" i="29"/>
  <c r="AH106" i="29"/>
  <c r="Z112" i="29"/>
  <c r="Z114" i="29" s="1"/>
  <c r="Z106" i="29"/>
  <c r="N242" i="29"/>
  <c r="N244" i="29" s="1"/>
  <c r="AV242" i="29"/>
  <c r="AN242" i="29"/>
  <c r="AN244" i="29" s="1"/>
  <c r="AI242" i="29"/>
  <c r="AE242" i="29"/>
  <c r="AE244" i="29" s="1"/>
  <c r="AA242" i="29"/>
  <c r="AA244" i="29" s="1"/>
  <c r="V242" i="29"/>
  <c r="V244" i="29" s="1"/>
  <c r="AW242" i="29"/>
  <c r="AK242" i="29"/>
  <c r="AK246" i="29" s="1"/>
  <c r="AB242" i="29"/>
  <c r="AB244" i="29" s="1"/>
  <c r="I242" i="29"/>
  <c r="I246" i="29" s="1"/>
  <c r="AZ78" i="29"/>
  <c r="T78" i="32" s="1"/>
  <c r="W78" i="32" s="1"/>
  <c r="AZ72" i="29"/>
  <c r="T72" i="32" s="1"/>
  <c r="W72" i="32" s="1"/>
  <c r="AZ34" i="29"/>
  <c r="T34" i="32" s="1"/>
  <c r="C106" i="29"/>
  <c r="AZ82" i="29"/>
  <c r="T82" i="32" s="1"/>
  <c r="W82" i="32" s="1"/>
  <c r="AZ6" i="29"/>
  <c r="T6" i="32" s="1"/>
  <c r="I112" i="29"/>
  <c r="I114" i="29" s="1"/>
  <c r="N150" i="32"/>
  <c r="H33" i="29"/>
  <c r="D33" i="32" s="1"/>
  <c r="M24" i="29"/>
  <c r="H24" i="32" s="1"/>
  <c r="H37" i="6"/>
  <c r="J20" i="15" s="1"/>
  <c r="D37" i="6"/>
  <c r="J20" i="14" s="1"/>
  <c r="AX112" i="29"/>
  <c r="AL112" i="29"/>
  <c r="AL114" i="29" s="1"/>
  <c r="AL236" i="1"/>
  <c r="AL242" i="1"/>
  <c r="AL246" i="1" s="1"/>
  <c r="AZ213" i="29"/>
  <c r="T213" i="32" s="1"/>
  <c r="U242" i="29"/>
  <c r="U246" i="29" s="1"/>
  <c r="AZ157" i="29"/>
  <c r="T157" i="32" s="1"/>
  <c r="W157" i="32" s="1"/>
  <c r="H24" i="29"/>
  <c r="D24" i="32" s="1"/>
  <c r="V35" i="32"/>
  <c r="T14" i="6"/>
  <c r="D13" i="13" s="1"/>
  <c r="L18" i="32"/>
  <c r="L6" i="6"/>
  <c r="D19" i="16" s="1"/>
  <c r="L6" i="32"/>
  <c r="AA6" i="32" s="1"/>
  <c r="Q5" i="29"/>
  <c r="AZ5" i="29" s="1"/>
  <c r="T5" i="32" s="1"/>
  <c r="N24" i="29"/>
  <c r="Q24" i="29" s="1"/>
  <c r="Q106" i="29" s="1"/>
  <c r="Q33" i="29"/>
  <c r="L33" i="32" s="1"/>
  <c r="N76" i="29"/>
  <c r="Q77" i="29"/>
  <c r="L77" i="32" s="1"/>
  <c r="N157" i="32"/>
  <c r="N146" i="32"/>
  <c r="F140" i="32"/>
  <c r="J140" i="32"/>
  <c r="Q229" i="32"/>
  <c r="AB229" i="32" s="1"/>
  <c r="N24" i="31"/>
  <c r="Q33" i="31"/>
  <c r="N76" i="31"/>
  <c r="Q77" i="31"/>
  <c r="M212" i="32"/>
  <c r="Q240" i="31"/>
  <c r="M18" i="32"/>
  <c r="Q108" i="31"/>
  <c r="V129" i="32"/>
  <c r="L8" i="6"/>
  <c r="D8" i="16" s="1"/>
  <c r="L51" i="32"/>
  <c r="AT114" i="29"/>
  <c r="AT116" i="29"/>
  <c r="X114" i="29"/>
  <c r="X116" i="29"/>
  <c r="I187" i="32"/>
  <c r="Z187" i="32" s="1"/>
  <c r="M175" i="31"/>
  <c r="I34" i="32"/>
  <c r="M33" i="31"/>
  <c r="AS106" i="29"/>
  <c r="AS112" i="29"/>
  <c r="AF112" i="29"/>
  <c r="AF114" i="29" s="1"/>
  <c r="AF106" i="29"/>
  <c r="W112" i="29"/>
  <c r="W106" i="29"/>
  <c r="AX114" i="29"/>
  <c r="AX116" i="29"/>
  <c r="AL116" i="29"/>
  <c r="AC114" i="29"/>
  <c r="AC116" i="29"/>
  <c r="R114" i="29"/>
  <c r="R116" i="29"/>
  <c r="AG114" i="29"/>
  <c r="AG116" i="29"/>
  <c r="L114" i="29"/>
  <c r="L116" i="29"/>
  <c r="V194" i="32"/>
  <c r="U242" i="31"/>
  <c r="U244" i="31" s="1"/>
  <c r="V153" i="32"/>
  <c r="V131" i="32"/>
  <c r="R122" i="32"/>
  <c r="V155" i="32"/>
  <c r="V150" i="32"/>
  <c r="I112" i="31"/>
  <c r="I116" i="31" s="1"/>
  <c r="AZ142" i="31"/>
  <c r="U142" i="32" s="1"/>
  <c r="AZ146" i="31"/>
  <c r="U146" i="32" s="1"/>
  <c r="AZ149" i="31"/>
  <c r="U149" i="32" s="1"/>
  <c r="N122" i="32"/>
  <c r="V158" i="32"/>
  <c r="V174" i="32"/>
  <c r="V163" i="32"/>
  <c r="M34" i="32"/>
  <c r="I238" i="32"/>
  <c r="I43" i="6"/>
  <c r="AZ30" i="31"/>
  <c r="U30" i="32" s="1"/>
  <c r="Q30" i="32"/>
  <c r="AB30" i="32" s="1"/>
  <c r="E108" i="32"/>
  <c r="E18" i="6"/>
  <c r="E22" i="14" s="1"/>
  <c r="H24" i="31"/>
  <c r="I108" i="32"/>
  <c r="I18" i="6"/>
  <c r="E22" i="15" s="1"/>
  <c r="C114" i="29"/>
  <c r="C116" i="29"/>
  <c r="AZ99" i="29"/>
  <c r="T99" i="32" s="1"/>
  <c r="P99" i="32"/>
  <c r="AB99" i="32" s="1"/>
  <c r="V55" i="32"/>
  <c r="V151" i="32"/>
  <c r="R140" i="32"/>
  <c r="R177" i="32"/>
  <c r="V10" i="32"/>
  <c r="V41" i="32"/>
  <c r="H238" i="32"/>
  <c r="H43" i="6"/>
  <c r="J22" i="15" s="1"/>
  <c r="H7" i="6"/>
  <c r="D7" i="15" s="1"/>
  <c r="H87" i="29"/>
  <c r="D13" i="6" s="1"/>
  <c r="D88" i="32"/>
  <c r="Y88" i="32" s="1"/>
  <c r="H108" i="29"/>
  <c r="D72" i="32"/>
  <c r="Y72" i="32" s="1"/>
  <c r="D11" i="6"/>
  <c r="D21" i="14" s="1"/>
  <c r="H51" i="32"/>
  <c r="Z51" i="32" s="1"/>
  <c r="H8" i="6"/>
  <c r="D8" i="15" s="1"/>
  <c r="L24" i="32"/>
  <c r="L7" i="6"/>
  <c r="D7" i="16" s="1"/>
  <c r="V53" i="32"/>
  <c r="V57" i="32"/>
  <c r="V56" i="32"/>
  <c r="V54" i="32"/>
  <c r="V154" i="32"/>
  <c r="V177" i="32"/>
  <c r="R10" i="32"/>
  <c r="D20" i="17"/>
  <c r="F20" i="17" s="1"/>
  <c r="T9" i="6"/>
  <c r="H13" i="6"/>
  <c r="H87" i="32"/>
  <c r="D5" i="32"/>
  <c r="D5" i="6"/>
  <c r="D6" i="14" s="1"/>
  <c r="D21" i="17"/>
  <c r="H108" i="32"/>
  <c r="H18" i="6"/>
  <c r="D22" i="15" s="1"/>
  <c r="H5" i="32"/>
  <c r="H5" i="6"/>
  <c r="D6" i="15" s="1"/>
  <c r="T23" i="32"/>
  <c r="T68" i="32"/>
  <c r="T71" i="32"/>
  <c r="U18" i="32"/>
  <c r="U23" i="32"/>
  <c r="Q108" i="32"/>
  <c r="T10" i="6"/>
  <c r="D9" i="17"/>
  <c r="V166" i="32"/>
  <c r="U236" i="31"/>
  <c r="Q87" i="32"/>
  <c r="AY77" i="31"/>
  <c r="Q77" i="32" s="1"/>
  <c r="V17" i="32"/>
  <c r="V202" i="32"/>
  <c r="V199" i="32"/>
  <c r="M37" i="6"/>
  <c r="K20" i="16" s="1"/>
  <c r="M198" i="32"/>
  <c r="M43" i="6"/>
  <c r="K22" i="16" s="1"/>
  <c r="M238" i="32"/>
  <c r="M141" i="32"/>
  <c r="M160" i="32"/>
  <c r="V132" i="32"/>
  <c r="Q236" i="31"/>
  <c r="M236" i="32" s="1"/>
  <c r="M121" i="32"/>
  <c r="M13" i="6"/>
  <c r="N13" i="6" s="1"/>
  <c r="M88" i="32"/>
  <c r="AA88" i="32" s="1"/>
  <c r="M8" i="6"/>
  <c r="E8" i="16" s="1"/>
  <c r="M51" i="32"/>
  <c r="L43" i="6"/>
  <c r="J22" i="16" s="1"/>
  <c r="L238" i="32"/>
  <c r="V138" i="32"/>
  <c r="V165" i="32"/>
  <c r="V152" i="32"/>
  <c r="I236" i="31"/>
  <c r="M121" i="31"/>
  <c r="I122" i="32"/>
  <c r="J122" i="32" s="1"/>
  <c r="I88" i="32"/>
  <c r="M87" i="31"/>
  <c r="I13" i="6" s="1"/>
  <c r="M141" i="29"/>
  <c r="H30" i="6" s="1"/>
  <c r="J8" i="15" s="1"/>
  <c r="H149" i="32"/>
  <c r="J149" i="32" s="1"/>
  <c r="L236" i="29"/>
  <c r="V140" i="32"/>
  <c r="V123" i="32"/>
  <c r="M76" i="29"/>
  <c r="H76" i="32" s="1"/>
  <c r="H77" i="32"/>
  <c r="F149" i="32"/>
  <c r="H141" i="31"/>
  <c r="E141" i="32" s="1"/>
  <c r="Y141" i="32" s="1"/>
  <c r="E136" i="32"/>
  <c r="Y136" i="32" s="1"/>
  <c r="H87" i="31"/>
  <c r="E88" i="32"/>
  <c r="E8" i="6"/>
  <c r="E51" i="32"/>
  <c r="V161" i="32"/>
  <c r="E9" i="14"/>
  <c r="U10" i="6"/>
  <c r="E9" i="13" s="1"/>
  <c r="D87" i="32"/>
  <c r="D43" i="6"/>
  <c r="C236" i="29"/>
  <c r="H121" i="29"/>
  <c r="H242" i="29" s="1"/>
  <c r="H244" i="29" s="1"/>
  <c r="T175" i="32"/>
  <c r="AZ213" i="31"/>
  <c r="U213" i="32" s="1"/>
  <c r="W213" i="32" s="1"/>
  <c r="E21" i="17"/>
  <c r="U11" i="6"/>
  <c r="E21" i="13" s="1"/>
  <c r="Q43" i="6"/>
  <c r="K22" i="17" s="1"/>
  <c r="Q238" i="32"/>
  <c r="K11" i="17"/>
  <c r="Q187" i="32"/>
  <c r="AB187" i="32" s="1"/>
  <c r="P87" i="32"/>
  <c r="AB87" i="32" s="1"/>
  <c r="AZ43" i="29"/>
  <c r="T43" i="32" s="1"/>
  <c r="V43" i="32" s="1"/>
  <c r="P43" i="32"/>
  <c r="R43" i="32" s="1"/>
  <c r="AZ39" i="29"/>
  <c r="T39" i="32" s="1"/>
  <c r="P39" i="32"/>
  <c r="R39" i="32" s="1"/>
  <c r="P18" i="32"/>
  <c r="P6" i="6"/>
  <c r="R6" i="6" s="1"/>
  <c r="P5" i="32"/>
  <c r="P238" i="32"/>
  <c r="AZ146" i="29"/>
  <c r="T146" i="32" s="1"/>
  <c r="P146" i="32"/>
  <c r="R146" i="32" s="1"/>
  <c r="AZ142" i="29"/>
  <c r="T142" i="32" s="1"/>
  <c r="P142" i="32"/>
  <c r="AZ136" i="29"/>
  <c r="T136" i="32" s="1"/>
  <c r="P136" i="32"/>
  <c r="O39" i="6"/>
  <c r="I13" i="17" s="1"/>
  <c r="O225" i="32"/>
  <c r="M30" i="6"/>
  <c r="Q242" i="31"/>
  <c r="M242" i="32" s="1"/>
  <c r="M110" i="29"/>
  <c r="AY77" i="29"/>
  <c r="P77" i="32" s="1"/>
  <c r="AZ51" i="29"/>
  <c r="T51" i="32" s="1"/>
  <c r="P8" i="6"/>
  <c r="AY33" i="29"/>
  <c r="AY24" i="29" s="1"/>
  <c r="D30" i="6"/>
  <c r="J8" i="14" s="1"/>
  <c r="AZ88" i="29"/>
  <c r="T88" i="32" s="1"/>
  <c r="W88" i="32" s="1"/>
  <c r="AY175" i="31"/>
  <c r="AZ187" i="31"/>
  <c r="AZ99" i="31"/>
  <c r="U99" i="32" s="1"/>
  <c r="AZ34" i="31"/>
  <c r="U34" i="32" s="1"/>
  <c r="AY33" i="31"/>
  <c r="AY24" i="31" s="1"/>
  <c r="AZ25" i="31"/>
  <c r="U25" i="32" s="1"/>
  <c r="AX114" i="31"/>
  <c r="AX116" i="31"/>
  <c r="AV114" i="31"/>
  <c r="AV116" i="31"/>
  <c r="AN114" i="31"/>
  <c r="AN116" i="31"/>
  <c r="AL114" i="31"/>
  <c r="AL116" i="31"/>
  <c r="AI114" i="31"/>
  <c r="AG116" i="31"/>
  <c r="AE114" i="31"/>
  <c r="AE116" i="31"/>
  <c r="AC114" i="31"/>
  <c r="AC116" i="31"/>
  <c r="AA114" i="31"/>
  <c r="AA116" i="31"/>
  <c r="X114" i="31"/>
  <c r="X116" i="31"/>
  <c r="V114" i="31"/>
  <c r="R114" i="31"/>
  <c r="R116" i="31"/>
  <c r="N112" i="31"/>
  <c r="C114" i="31"/>
  <c r="C116" i="31"/>
  <c r="AW116" i="31"/>
  <c r="AW114" i="31"/>
  <c r="AU116" i="31"/>
  <c r="AU114" i="31"/>
  <c r="AP116" i="31"/>
  <c r="AP114" i="31"/>
  <c r="AM116" i="31"/>
  <c r="AM114" i="31"/>
  <c r="AK116" i="31"/>
  <c r="AK114" i="31"/>
  <c r="AH116" i="31"/>
  <c r="AH114" i="31"/>
  <c r="AF116" i="31"/>
  <c r="AF114" i="31"/>
  <c r="AD116" i="31"/>
  <c r="AD114" i="31"/>
  <c r="Z114" i="31"/>
  <c r="W116" i="31"/>
  <c r="W114" i="31"/>
  <c r="U116" i="31"/>
  <c r="U114" i="31"/>
  <c r="G116" i="31"/>
  <c r="G114" i="31"/>
  <c r="L246" i="29"/>
  <c r="L244" i="29"/>
  <c r="C246" i="29"/>
  <c r="C244" i="29"/>
  <c r="AV116" i="29"/>
  <c r="AA116" i="29"/>
  <c r="AN114" i="29"/>
  <c r="AE116" i="29"/>
  <c r="AE114" i="29"/>
  <c r="V116" i="29"/>
  <c r="V114" i="29"/>
  <c r="AZ122" i="29"/>
  <c r="T122" i="32" s="1"/>
  <c r="AY121" i="29"/>
  <c r="M121" i="29"/>
  <c r="AU244" i="29"/>
  <c r="AU246" i="29"/>
  <c r="AM244" i="29"/>
  <c r="AM246" i="29"/>
  <c r="AH244" i="29"/>
  <c r="AH246" i="29"/>
  <c r="AD244" i="29"/>
  <c r="AD246" i="29"/>
  <c r="Z244" i="29"/>
  <c r="Z246" i="29"/>
  <c r="U244" i="29"/>
  <c r="G244" i="29"/>
  <c r="G246" i="29"/>
  <c r="AZ25" i="29"/>
  <c r="T25" i="32" s="1"/>
  <c r="W25" i="32" s="1"/>
  <c r="AZ18" i="29"/>
  <c r="AY108" i="29"/>
  <c r="AZ46" i="29"/>
  <c r="T46" i="32" s="1"/>
  <c r="V46" i="32" s="1"/>
  <c r="AW114" i="29"/>
  <c r="AW116" i="29"/>
  <c r="AS114" i="29"/>
  <c r="AS116" i="29"/>
  <c r="AK114" i="29"/>
  <c r="AK116" i="29"/>
  <c r="M106" i="29"/>
  <c r="H106" i="29"/>
  <c r="G114" i="29"/>
  <c r="G116" i="29"/>
  <c r="AH114" i="29"/>
  <c r="AH116" i="29"/>
  <c r="AB114" i="29"/>
  <c r="AB116" i="29"/>
  <c r="W114" i="29"/>
  <c r="W116" i="29"/>
  <c r="AZ149" i="29"/>
  <c r="T149" i="32" s="1"/>
  <c r="AY141" i="29"/>
  <c r="P141" i="32" s="1"/>
  <c r="AX246" i="29"/>
  <c r="AX244" i="29"/>
  <c r="AV246" i="29"/>
  <c r="AV244" i="29"/>
  <c r="AT246" i="29"/>
  <c r="AT244" i="29"/>
  <c r="AL246" i="29"/>
  <c r="AL244" i="29"/>
  <c r="AI246" i="29"/>
  <c r="AI244" i="29"/>
  <c r="AG246" i="29"/>
  <c r="AG244" i="29"/>
  <c r="AC246" i="29"/>
  <c r="AC244" i="29"/>
  <c r="AA246" i="29"/>
  <c r="X246" i="29"/>
  <c r="X244" i="29"/>
  <c r="V246" i="29"/>
  <c r="R246" i="29"/>
  <c r="R244" i="29"/>
  <c r="AW244" i="29"/>
  <c r="AW246" i="29"/>
  <c r="AS244" i="29"/>
  <c r="AK244" i="29"/>
  <c r="AF244" i="29"/>
  <c r="AF246" i="29"/>
  <c r="W244" i="29"/>
  <c r="W246" i="29"/>
  <c r="Q108" i="29"/>
  <c r="AM114" i="29"/>
  <c r="AF116" i="29"/>
  <c r="AD114" i="29"/>
  <c r="AD116" i="29"/>
  <c r="U114" i="29"/>
  <c r="AW112" i="1"/>
  <c r="AW244" i="1"/>
  <c r="AW246" i="1"/>
  <c r="AY6" i="1"/>
  <c r="O6" i="32" s="1"/>
  <c r="G27" i="28"/>
  <c r="E27" i="28"/>
  <c r="D27" i="28"/>
  <c r="C27" i="28"/>
  <c r="F26" i="28"/>
  <c r="F25" i="28"/>
  <c r="F27" i="28" s="1"/>
  <c r="H7" i="28"/>
  <c r="C14" i="25"/>
  <c r="E12" i="25"/>
  <c r="D12" i="25"/>
  <c r="D13" i="25" s="1"/>
  <c r="D15" i="25" s="1"/>
  <c r="C11" i="25"/>
  <c r="C12" i="25" s="1"/>
  <c r="C8" i="25"/>
  <c r="C7" i="25"/>
  <c r="F7" i="25" s="1"/>
  <c r="C6" i="25"/>
  <c r="C5" i="25"/>
  <c r="C4" i="25"/>
  <c r="AZ238" i="29" l="1"/>
  <c r="T238" i="32" s="1"/>
  <c r="V238" i="32" s="1"/>
  <c r="P24" i="32"/>
  <c r="AY106" i="29"/>
  <c r="P16" i="6" s="1"/>
  <c r="D14" i="17" s="1"/>
  <c r="AU116" i="29"/>
  <c r="AN246" i="29"/>
  <c r="AR116" i="31"/>
  <c r="Z5" i="32"/>
  <c r="H77" i="29"/>
  <c r="I116" i="29"/>
  <c r="N112" i="29"/>
  <c r="N114" i="29" s="1"/>
  <c r="W198" i="32"/>
  <c r="AB43" i="32"/>
  <c r="E213" i="32"/>
  <c r="Y213" i="32" s="1"/>
  <c r="H212" i="31"/>
  <c r="I5" i="32"/>
  <c r="I5" i="6"/>
  <c r="E6" i="15" s="1"/>
  <c r="Y87" i="32"/>
  <c r="I213" i="32"/>
  <c r="M212" i="31"/>
  <c r="AL244" i="1"/>
  <c r="Z116" i="29"/>
  <c r="AI114" i="29"/>
  <c r="M112" i="29"/>
  <c r="P43" i="6"/>
  <c r="J22" i="17" s="1"/>
  <c r="W30" i="32"/>
  <c r="AM246" i="31"/>
  <c r="AA18" i="32"/>
  <c r="AL116" i="1"/>
  <c r="AB246" i="29"/>
  <c r="AB114" i="31"/>
  <c r="L116" i="31"/>
  <c r="L141" i="32"/>
  <c r="AA141" i="32" s="1"/>
  <c r="U6" i="6"/>
  <c r="D7" i="6"/>
  <c r="D7" i="14" s="1"/>
  <c r="I244" i="29"/>
  <c r="N106" i="29"/>
  <c r="I114" i="31"/>
  <c r="V39" i="32"/>
  <c r="AZ87" i="29"/>
  <c r="T87" i="32" s="1"/>
  <c r="AA238" i="32"/>
  <c r="Z108" i="32"/>
  <c r="AY212" i="31"/>
  <c r="AY240" i="31" s="1"/>
  <c r="Y33" i="32"/>
  <c r="E5" i="32"/>
  <c r="Y5" i="32" s="1"/>
  <c r="E5" i="6"/>
  <c r="E6" i="14" s="1"/>
  <c r="Z34" i="32"/>
  <c r="AB39" i="32"/>
  <c r="AB238" i="32"/>
  <c r="AY76" i="31"/>
  <c r="AY110" i="31" s="1"/>
  <c r="AB77" i="32"/>
  <c r="Q30" i="6"/>
  <c r="K8" i="17" s="1"/>
  <c r="N246" i="29"/>
  <c r="Z238" i="32"/>
  <c r="Z149" i="32"/>
  <c r="H12" i="6"/>
  <c r="D12" i="15" s="1"/>
  <c r="E238" i="32"/>
  <c r="Y238" i="32" s="1"/>
  <c r="E43" i="6"/>
  <c r="K22" i="14" s="1"/>
  <c r="AB141" i="32"/>
  <c r="F51" i="32"/>
  <c r="F106" i="32" s="1"/>
  <c r="Y51" i="32"/>
  <c r="R18" i="32"/>
  <c r="AB18" i="32"/>
  <c r="AB146" i="32"/>
  <c r="R142" i="32"/>
  <c r="AB142" i="32"/>
  <c r="N160" i="32"/>
  <c r="AA160" i="32"/>
  <c r="N51" i="32"/>
  <c r="AA51" i="32"/>
  <c r="I246" i="31"/>
  <c r="Z122" i="32"/>
  <c r="F122" i="32"/>
  <c r="Y122" i="32"/>
  <c r="R51" i="32"/>
  <c r="AB51" i="32"/>
  <c r="V198" i="32"/>
  <c r="R136" i="32"/>
  <c r="AB136" i="32"/>
  <c r="R213" i="32"/>
  <c r="AB213" i="32"/>
  <c r="R5" i="32"/>
  <c r="AB5" i="32"/>
  <c r="W244" i="31"/>
  <c r="E30" i="6"/>
  <c r="H236" i="31"/>
  <c r="E236" i="32" s="1"/>
  <c r="V23" i="32"/>
  <c r="V9" i="6"/>
  <c r="C9" i="35"/>
  <c r="Q9" i="35" s="1"/>
  <c r="R9" i="35" s="1"/>
  <c r="L212" i="32"/>
  <c r="AA212" i="32" s="1"/>
  <c r="E19" i="13"/>
  <c r="C10" i="25"/>
  <c r="D9" i="13"/>
  <c r="C10" i="35"/>
  <c r="Q10" i="35" s="1"/>
  <c r="R10" i="35" s="1"/>
  <c r="C246" i="31"/>
  <c r="C244" i="31"/>
  <c r="W149" i="32"/>
  <c r="W99" i="32"/>
  <c r="W51" i="32"/>
  <c r="W46" i="32"/>
  <c r="W43" i="32"/>
  <c r="K8" i="16"/>
  <c r="K8" i="14"/>
  <c r="W146" i="32"/>
  <c r="W142" i="32"/>
  <c r="F141" i="32"/>
  <c r="E248" i="32"/>
  <c r="W136" i="32"/>
  <c r="W5" i="32"/>
  <c r="W6" i="32"/>
  <c r="W122" i="32"/>
  <c r="W34" i="32"/>
  <c r="AE244" i="31"/>
  <c r="W190" i="32"/>
  <c r="W23" i="32"/>
  <c r="W238" i="32"/>
  <c r="V160" i="32"/>
  <c r="W160" i="32"/>
  <c r="V6" i="32"/>
  <c r="AE246" i="29"/>
  <c r="V157" i="32"/>
  <c r="N238" i="32"/>
  <c r="L240" i="32"/>
  <c r="L45" i="6"/>
  <c r="R77" i="32"/>
  <c r="V213" i="32"/>
  <c r="K22" i="15"/>
  <c r="L22" i="15" s="1"/>
  <c r="J43" i="6"/>
  <c r="V190" i="32"/>
  <c r="V188" i="32" s="1"/>
  <c r="V187" i="32" s="1"/>
  <c r="V34" i="32"/>
  <c r="V136" i="32"/>
  <c r="V5" i="32"/>
  <c r="E8" i="14"/>
  <c r="F8" i="14" s="1"/>
  <c r="F8" i="6"/>
  <c r="R238" i="32"/>
  <c r="Q28" i="6"/>
  <c r="K6" i="17" s="1"/>
  <c r="V142" i="32"/>
  <c r="N246" i="31"/>
  <c r="V122" i="32"/>
  <c r="AY236" i="31"/>
  <c r="Q236" i="32" s="1"/>
  <c r="V51" i="32"/>
  <c r="M41" i="6"/>
  <c r="K14" i="16" s="1"/>
  <c r="V149" i="32"/>
  <c r="I30" i="6"/>
  <c r="H213" i="32"/>
  <c r="Z213" i="32" s="1"/>
  <c r="M212" i="29"/>
  <c r="AZ212" i="29" s="1"/>
  <c r="T212" i="32" s="1"/>
  <c r="H240" i="29"/>
  <c r="D212" i="32"/>
  <c r="P39" i="6"/>
  <c r="J13" i="17" s="1"/>
  <c r="AY240" i="29"/>
  <c r="P212" i="32"/>
  <c r="J13" i="6"/>
  <c r="L5" i="32"/>
  <c r="AA5" i="32" s="1"/>
  <c r="L5" i="6"/>
  <c r="N110" i="29"/>
  <c r="Q76" i="29"/>
  <c r="U8" i="6"/>
  <c r="E8" i="13" s="1"/>
  <c r="D20" i="13"/>
  <c r="F20" i="13" s="1"/>
  <c r="E13" i="25"/>
  <c r="E15" i="25" s="1"/>
  <c r="Q39" i="6"/>
  <c r="M108" i="32"/>
  <c r="M18" i="6"/>
  <c r="E22" i="16" s="1"/>
  <c r="AZ108" i="31"/>
  <c r="U108" i="32" s="1"/>
  <c r="M240" i="32"/>
  <c r="M45" i="6"/>
  <c r="N110" i="31"/>
  <c r="Q76" i="31"/>
  <c r="N106" i="31"/>
  <c r="Q24" i="31"/>
  <c r="AZ24" i="31" s="1"/>
  <c r="U24" i="32" s="1"/>
  <c r="W24" i="32" s="1"/>
  <c r="L108" i="32"/>
  <c r="L18" i="6"/>
  <c r="D22" i="16" s="1"/>
  <c r="U246" i="31"/>
  <c r="I175" i="32"/>
  <c r="Z175" i="32" s="1"/>
  <c r="I32" i="6"/>
  <c r="K10" i="15" s="1"/>
  <c r="I33" i="32"/>
  <c r="Z33" i="32" s="1"/>
  <c r="M24" i="31"/>
  <c r="R141" i="32"/>
  <c r="AZ141" i="31"/>
  <c r="U141" i="32" s="1"/>
  <c r="V146" i="32"/>
  <c r="E24" i="32"/>
  <c r="Y24" i="32" s="1"/>
  <c r="E7" i="6"/>
  <c r="E7" i="14" s="1"/>
  <c r="H106" i="31"/>
  <c r="M33" i="32"/>
  <c r="AA33" i="32" s="1"/>
  <c r="T11" i="6"/>
  <c r="C11" i="35" s="1"/>
  <c r="Q11" i="35" s="1"/>
  <c r="R11" i="35" s="1"/>
  <c r="H106" i="32"/>
  <c r="H16" i="6"/>
  <c r="D14" i="15" s="1"/>
  <c r="J22" i="14"/>
  <c r="D108" i="32"/>
  <c r="Y108" i="32" s="1"/>
  <c r="D18" i="6"/>
  <c r="D22" i="14" s="1"/>
  <c r="D16" i="6"/>
  <c r="D14" i="14" s="1"/>
  <c r="D106" i="32"/>
  <c r="L16" i="6"/>
  <c r="D14" i="16" s="1"/>
  <c r="L106" i="32"/>
  <c r="T18" i="32"/>
  <c r="P106" i="32"/>
  <c r="AY76" i="29"/>
  <c r="Q76" i="32"/>
  <c r="AY236" i="29"/>
  <c r="M87" i="32"/>
  <c r="AA87" i="32" s="1"/>
  <c r="M77" i="32"/>
  <c r="N77" i="32" s="1"/>
  <c r="Q242" i="29"/>
  <c r="L242" i="32" s="1"/>
  <c r="Q236" i="29"/>
  <c r="L236" i="32" s="1"/>
  <c r="L121" i="32"/>
  <c r="M236" i="31"/>
  <c r="I121" i="32"/>
  <c r="I28" i="6"/>
  <c r="K6" i="15" s="1"/>
  <c r="I87" i="32"/>
  <c r="Z87" i="32" s="1"/>
  <c r="M77" i="31"/>
  <c r="H141" i="32"/>
  <c r="H28" i="6"/>
  <c r="J6" i="15" s="1"/>
  <c r="M236" i="29"/>
  <c r="H236" i="32" s="1"/>
  <c r="H121" i="32"/>
  <c r="H22" i="6"/>
  <c r="D23" i="15" s="1"/>
  <c r="H112" i="32"/>
  <c r="H20" i="6"/>
  <c r="D15" i="15" s="1"/>
  <c r="H110" i="32"/>
  <c r="E121" i="32"/>
  <c r="H242" i="31"/>
  <c r="E28" i="6"/>
  <c r="K6" i="14" s="1"/>
  <c r="AZ121" i="31"/>
  <c r="U121" i="32" s="1"/>
  <c r="H77" i="31"/>
  <c r="E87" i="32"/>
  <c r="AZ87" i="31"/>
  <c r="U87" i="32" s="1"/>
  <c r="E13" i="6"/>
  <c r="U13" i="6" s="1"/>
  <c r="H76" i="29"/>
  <c r="D76" i="32" s="1"/>
  <c r="D77" i="32"/>
  <c r="D49" i="6"/>
  <c r="J24" i="14" s="1"/>
  <c r="D244" i="32"/>
  <c r="D47" i="6"/>
  <c r="J23" i="14" s="1"/>
  <c r="D242" i="32"/>
  <c r="D28" i="6"/>
  <c r="J6" i="14" s="1"/>
  <c r="H236" i="29"/>
  <c r="D121" i="32"/>
  <c r="Q7" i="6"/>
  <c r="E7" i="17" s="1"/>
  <c r="Q24" i="32"/>
  <c r="AZ33" i="31"/>
  <c r="U33" i="32" s="1"/>
  <c r="Q33" i="32"/>
  <c r="K11" i="13"/>
  <c r="U187" i="32"/>
  <c r="W187" i="32" s="1"/>
  <c r="Q32" i="6"/>
  <c r="K10" i="17" s="1"/>
  <c r="Q175" i="32"/>
  <c r="P12" i="6"/>
  <c r="D12" i="17" s="1"/>
  <c r="P76" i="32"/>
  <c r="AB76" i="32" s="1"/>
  <c r="AZ33" i="29"/>
  <c r="T33" i="32" s="1"/>
  <c r="P33" i="32"/>
  <c r="P108" i="32"/>
  <c r="AB108" i="32" s="1"/>
  <c r="P18" i="6"/>
  <c r="R18" i="6" s="1"/>
  <c r="D19" i="17"/>
  <c r="F19" i="17" s="1"/>
  <c r="T6" i="6"/>
  <c r="C6" i="35" s="1"/>
  <c r="P28" i="6"/>
  <c r="J6" i="17" s="1"/>
  <c r="P121" i="32"/>
  <c r="M47" i="6"/>
  <c r="K23" i="16" s="1"/>
  <c r="Q244" i="31"/>
  <c r="Q246" i="31"/>
  <c r="AZ141" i="29"/>
  <c r="T141" i="32" s="1"/>
  <c r="P30" i="6"/>
  <c r="J8" i="17" s="1"/>
  <c r="L28" i="6"/>
  <c r="J6" i="16" s="1"/>
  <c r="D8" i="17"/>
  <c r="T8" i="6"/>
  <c r="AZ24" i="29"/>
  <c r="T24" i="32" s="1"/>
  <c r="P7" i="6"/>
  <c r="H246" i="29"/>
  <c r="H110" i="29"/>
  <c r="AZ175" i="31"/>
  <c r="U175" i="32" s="1"/>
  <c r="N114" i="31"/>
  <c r="N116" i="31"/>
  <c r="AY112" i="31"/>
  <c r="AY106" i="31"/>
  <c r="Q106" i="32" s="1"/>
  <c r="AY110" i="29"/>
  <c r="AY242" i="29"/>
  <c r="AZ121" i="29"/>
  <c r="AZ108" i="29"/>
  <c r="AZ77" i="29"/>
  <c r="T77" i="32" s="1"/>
  <c r="M242" i="29"/>
  <c r="N116" i="29"/>
  <c r="AW114" i="1"/>
  <c r="AW116" i="1"/>
  <c r="D5" i="24"/>
  <c r="D8" i="24" s="1"/>
  <c r="C13" i="25" l="1"/>
  <c r="F10" i="25"/>
  <c r="AY242" i="31"/>
  <c r="Q242" i="32" s="1"/>
  <c r="M248" i="32"/>
  <c r="M114" i="29"/>
  <c r="M116" i="29"/>
  <c r="M240" i="31"/>
  <c r="I212" i="32"/>
  <c r="AZ106" i="29"/>
  <c r="Q12" i="6"/>
  <c r="E12" i="17" s="1"/>
  <c r="AZ212" i="31"/>
  <c r="U212" i="32" s="1"/>
  <c r="V212" i="32" s="1"/>
  <c r="W87" i="32"/>
  <c r="Q212" i="32"/>
  <c r="AB33" i="32"/>
  <c r="Y121" i="32"/>
  <c r="M242" i="31"/>
  <c r="N141" i="32"/>
  <c r="AA108" i="32"/>
  <c r="AA240" i="32"/>
  <c r="H240" i="31"/>
  <c r="E212" i="32"/>
  <c r="Y212" i="32" s="1"/>
  <c r="V33" i="32"/>
  <c r="Z121" i="32"/>
  <c r="E41" i="6"/>
  <c r="K14" i="14" s="1"/>
  <c r="R24" i="32"/>
  <c r="AB24" i="32"/>
  <c r="R175" i="32"/>
  <c r="AB175" i="32"/>
  <c r="AB212" i="32"/>
  <c r="AA77" i="32"/>
  <c r="AB106" i="32"/>
  <c r="R121" i="32"/>
  <c r="AB121" i="32"/>
  <c r="N121" i="32"/>
  <c r="AA121" i="32"/>
  <c r="N236" i="32"/>
  <c r="AA236" i="32"/>
  <c r="N242" i="32"/>
  <c r="AA242" i="32"/>
  <c r="J141" i="32"/>
  <c r="Z141" i="32"/>
  <c r="W141" i="32"/>
  <c r="F121" i="32"/>
  <c r="V6" i="6"/>
  <c r="D8" i="13"/>
  <c r="C8" i="35"/>
  <c r="Q8" i="35" s="1"/>
  <c r="R8" i="35" s="1"/>
  <c r="W33" i="32"/>
  <c r="R212" i="32"/>
  <c r="I248" i="32"/>
  <c r="W18" i="32"/>
  <c r="V18" i="32"/>
  <c r="K8" i="15"/>
  <c r="Q248" i="32"/>
  <c r="W212" i="32"/>
  <c r="W175" i="32"/>
  <c r="J121" i="32"/>
  <c r="Q6" i="35"/>
  <c r="D6" i="16"/>
  <c r="D19" i="13"/>
  <c r="F19" i="13" s="1"/>
  <c r="L41" i="6"/>
  <c r="J14" i="16" s="1"/>
  <c r="J12" i="16"/>
  <c r="J15" i="16"/>
  <c r="R76" i="32"/>
  <c r="V175" i="32"/>
  <c r="Q244" i="29"/>
  <c r="L49" i="6" s="1"/>
  <c r="J24" i="16" s="1"/>
  <c r="Q246" i="29"/>
  <c r="L51" i="6" s="1"/>
  <c r="J25" i="16" s="1"/>
  <c r="L47" i="6"/>
  <c r="J23" i="16" s="1"/>
  <c r="H212" i="32"/>
  <c r="Z212" i="32" s="1"/>
  <c r="M240" i="29"/>
  <c r="D240" i="32"/>
  <c r="D45" i="6"/>
  <c r="J15" i="14" s="1"/>
  <c r="P45" i="6"/>
  <c r="AZ240" i="29"/>
  <c r="T240" i="32" s="1"/>
  <c r="P240" i="32"/>
  <c r="K13" i="17"/>
  <c r="R39" i="6"/>
  <c r="F13" i="6"/>
  <c r="D21" i="13"/>
  <c r="Q45" i="6"/>
  <c r="Q240" i="32"/>
  <c r="K12" i="16"/>
  <c r="K15" i="16"/>
  <c r="I24" i="32"/>
  <c r="Z24" i="32" s="1"/>
  <c r="M106" i="31"/>
  <c r="I7" i="6"/>
  <c r="V24" i="32"/>
  <c r="V141" i="32"/>
  <c r="M24" i="32"/>
  <c r="AA24" i="32" s="1"/>
  <c r="Q106" i="31"/>
  <c r="E16" i="6"/>
  <c r="E106" i="32"/>
  <c r="Y106" i="32" s="1"/>
  <c r="H112" i="29"/>
  <c r="D22" i="6" s="1"/>
  <c r="D23" i="14" s="1"/>
  <c r="R106" i="32"/>
  <c r="D12" i="6"/>
  <c r="D22" i="17"/>
  <c r="T108" i="32"/>
  <c r="W108" i="32" s="1"/>
  <c r="T106" i="32"/>
  <c r="T13" i="6"/>
  <c r="AY112" i="29"/>
  <c r="Q20" i="6"/>
  <c r="E15" i="17" s="1"/>
  <c r="Q110" i="32"/>
  <c r="R33" i="32"/>
  <c r="AZ236" i="31"/>
  <c r="U236" i="32" s="1"/>
  <c r="M49" i="6"/>
  <c r="K24" i="16" s="1"/>
  <c r="M244" i="32"/>
  <c r="M51" i="6"/>
  <c r="K25" i="16" s="1"/>
  <c r="M246" i="32"/>
  <c r="I47" i="6"/>
  <c r="K23" i="15" s="1"/>
  <c r="I242" i="32"/>
  <c r="M244" i="31"/>
  <c r="M246" i="31"/>
  <c r="I236" i="32"/>
  <c r="J236" i="32" s="1"/>
  <c r="I41" i="6"/>
  <c r="K14" i="15" s="1"/>
  <c r="I77" i="32"/>
  <c r="M76" i="31"/>
  <c r="H41" i="6"/>
  <c r="J14" i="15" s="1"/>
  <c r="H47" i="6"/>
  <c r="J23" i="15" s="1"/>
  <c r="H242" i="32"/>
  <c r="H244" i="31"/>
  <c r="H246" i="31"/>
  <c r="E47" i="6"/>
  <c r="K23" i="14" s="1"/>
  <c r="E242" i="32"/>
  <c r="H76" i="31"/>
  <c r="E77" i="32"/>
  <c r="AZ77" i="31"/>
  <c r="U77" i="32" s="1"/>
  <c r="D20" i="6"/>
  <c r="D15" i="14" s="1"/>
  <c r="D110" i="32"/>
  <c r="T121" i="32"/>
  <c r="AZ236" i="29"/>
  <c r="T236" i="32" s="1"/>
  <c r="D51" i="6"/>
  <c r="J25" i="14" s="1"/>
  <c r="D246" i="32"/>
  <c r="D236" i="32"/>
  <c r="F236" i="32" s="1"/>
  <c r="D41" i="6"/>
  <c r="J14" i="14" s="1"/>
  <c r="Q22" i="6"/>
  <c r="E23" i="17" s="1"/>
  <c r="Q112" i="32"/>
  <c r="Q47" i="6"/>
  <c r="K23" i="17" s="1"/>
  <c r="P20" i="6"/>
  <c r="D15" i="17" s="1"/>
  <c r="P110" i="32"/>
  <c r="P41" i="6"/>
  <c r="J14" i="17" s="1"/>
  <c r="P236" i="32"/>
  <c r="P47" i="6"/>
  <c r="J23" i="17" s="1"/>
  <c r="P242" i="32"/>
  <c r="Q41" i="6"/>
  <c r="K14" i="17" s="1"/>
  <c r="Q16" i="6"/>
  <c r="E14" i="17" s="1"/>
  <c r="D7" i="17"/>
  <c r="T7" i="6"/>
  <c r="D12" i="14"/>
  <c r="AY246" i="31"/>
  <c r="Q246" i="32" s="1"/>
  <c r="AY116" i="31"/>
  <c r="AY114" i="31"/>
  <c r="AY244" i="29"/>
  <c r="AZ242" i="29"/>
  <c r="T242" i="32" s="1"/>
  <c r="AY246" i="29"/>
  <c r="M244" i="29"/>
  <c r="M246" i="29"/>
  <c r="B30" i="19"/>
  <c r="B23" i="19"/>
  <c r="B16" i="19"/>
  <c r="B13" i="19"/>
  <c r="B10" i="19"/>
  <c r="B5" i="19"/>
  <c r="C15" i="25" l="1"/>
  <c r="F15" i="25" s="1"/>
  <c r="F13" i="25"/>
  <c r="I240" i="32"/>
  <c r="I45" i="6"/>
  <c r="AZ242" i="31"/>
  <c r="U242" i="32" s="1"/>
  <c r="W242" i="32" s="1"/>
  <c r="E240" i="32"/>
  <c r="Y240" i="32" s="1"/>
  <c r="E45" i="6"/>
  <c r="K15" i="14" s="1"/>
  <c r="H24" i="6"/>
  <c r="D24" i="15" s="1"/>
  <c r="H114" i="32"/>
  <c r="H26" i="6"/>
  <c r="D25" i="15" s="1"/>
  <c r="H116" i="32"/>
  <c r="B22" i="19"/>
  <c r="H114" i="29"/>
  <c r="D24" i="6" s="1"/>
  <c r="AY244" i="31"/>
  <c r="Q244" i="32" s="1"/>
  <c r="Y236" i="32"/>
  <c r="AZ240" i="31"/>
  <c r="U240" i="32" s="1"/>
  <c r="W240" i="32" s="1"/>
  <c r="L246" i="32"/>
  <c r="AA246" i="32" s="1"/>
  <c r="L244" i="32"/>
  <c r="AA244" i="32" s="1"/>
  <c r="AB240" i="32"/>
  <c r="AB242" i="32"/>
  <c r="R110" i="32"/>
  <c r="AB110" i="32"/>
  <c r="AZ106" i="31"/>
  <c r="U106" i="32" s="1"/>
  <c r="V106" i="32" s="1"/>
  <c r="Z242" i="32"/>
  <c r="Z236" i="32"/>
  <c r="F77" i="32"/>
  <c r="Y77" i="32"/>
  <c r="J77" i="32"/>
  <c r="Z77" i="32"/>
  <c r="F242" i="32"/>
  <c r="Y242" i="32"/>
  <c r="R236" i="32"/>
  <c r="AB236" i="32"/>
  <c r="R240" i="32"/>
  <c r="W236" i="32"/>
  <c r="V13" i="6"/>
  <c r="C13" i="35"/>
  <c r="D7" i="13"/>
  <c r="C7" i="35"/>
  <c r="W121" i="32"/>
  <c r="W77" i="32"/>
  <c r="R6" i="35"/>
  <c r="V240" i="32"/>
  <c r="V77" i="32"/>
  <c r="V121" i="32"/>
  <c r="E14" i="14"/>
  <c r="F14" i="14" s="1"/>
  <c r="F16" i="6"/>
  <c r="N244" i="32"/>
  <c r="N246" i="32"/>
  <c r="H45" i="6"/>
  <c r="H240" i="32"/>
  <c r="Z240" i="32" s="1"/>
  <c r="B39" i="19"/>
  <c r="J15" i="17"/>
  <c r="J12" i="17"/>
  <c r="H116" i="29"/>
  <c r="D116" i="32" s="1"/>
  <c r="K15" i="17"/>
  <c r="K12" i="17"/>
  <c r="I106" i="32"/>
  <c r="Z106" i="32" s="1"/>
  <c r="I16" i="6"/>
  <c r="E14" i="15" s="1"/>
  <c r="E7" i="15"/>
  <c r="U7" i="6"/>
  <c r="E7" i="13" s="1"/>
  <c r="D112" i="32"/>
  <c r="J242" i="32"/>
  <c r="M16" i="6"/>
  <c r="E14" i="16" s="1"/>
  <c r="M106" i="32"/>
  <c r="P112" i="32"/>
  <c r="AY116" i="29"/>
  <c r="P22" i="6"/>
  <c r="D23" i="17" s="1"/>
  <c r="AY114" i="29"/>
  <c r="I49" i="6"/>
  <c r="K24" i="15" s="1"/>
  <c r="I244" i="32"/>
  <c r="I51" i="6"/>
  <c r="K25" i="15" s="1"/>
  <c r="I246" i="32"/>
  <c r="I76" i="32"/>
  <c r="M112" i="31"/>
  <c r="M110" i="31"/>
  <c r="I12" i="6"/>
  <c r="E12" i="15" s="1"/>
  <c r="H49" i="6"/>
  <c r="J24" i="15" s="1"/>
  <c r="H244" i="32"/>
  <c r="H51" i="6"/>
  <c r="J25" i="15" s="1"/>
  <c r="H246" i="32"/>
  <c r="E49" i="6"/>
  <c r="K24" i="14" s="1"/>
  <c r="E244" i="32"/>
  <c r="E51" i="6"/>
  <c r="K25" i="14" s="1"/>
  <c r="E246" i="32"/>
  <c r="H110" i="31"/>
  <c r="E76" i="32"/>
  <c r="E12" i="6"/>
  <c r="E12" i="14" s="1"/>
  <c r="H112" i="31"/>
  <c r="D114" i="32"/>
  <c r="R242" i="32"/>
  <c r="V242" i="32"/>
  <c r="V236" i="32"/>
  <c r="Q24" i="6"/>
  <c r="E24" i="17" s="1"/>
  <c r="Q114" i="32"/>
  <c r="Q26" i="6"/>
  <c r="E25" i="17" s="1"/>
  <c r="Q116" i="32"/>
  <c r="P51" i="6"/>
  <c r="J25" i="17" s="1"/>
  <c r="P246" i="32"/>
  <c r="P49" i="6"/>
  <c r="J24" i="17" s="1"/>
  <c r="P244" i="32"/>
  <c r="AZ246" i="31"/>
  <c r="U246" i="32" s="1"/>
  <c r="Q51" i="6"/>
  <c r="K25" i="17" s="1"/>
  <c r="AZ244" i="31"/>
  <c r="U244" i="32" s="1"/>
  <c r="Q49" i="6"/>
  <c r="K24" i="17" s="1"/>
  <c r="AZ246" i="29"/>
  <c r="T246" i="32" s="1"/>
  <c r="AZ244" i="29"/>
  <c r="T244" i="32" s="1"/>
  <c r="K12" i="15" l="1"/>
  <c r="K15" i="15"/>
  <c r="D26" i="6"/>
  <c r="D25" i="14" s="1"/>
  <c r="W106" i="32"/>
  <c r="N106" i="32"/>
  <c r="AA106" i="32"/>
  <c r="F76" i="32"/>
  <c r="Y76" i="32"/>
  <c r="J76" i="32"/>
  <c r="Z76" i="32"/>
  <c r="F246" i="32"/>
  <c r="Y246" i="32"/>
  <c r="F244" i="32"/>
  <c r="Y244" i="32"/>
  <c r="R246" i="32"/>
  <c r="AB246" i="32"/>
  <c r="R244" i="32"/>
  <c r="AB244" i="32"/>
  <c r="R112" i="32"/>
  <c r="AB112" i="32"/>
  <c r="J246" i="32"/>
  <c r="Z246" i="32"/>
  <c r="J244" i="32"/>
  <c r="Z244" i="32"/>
  <c r="W246" i="32"/>
  <c r="Q7" i="35"/>
  <c r="R7" i="35" s="1"/>
  <c r="S7" i="35"/>
  <c r="Q13" i="35"/>
  <c r="R13" i="35" s="1"/>
  <c r="W244" i="32"/>
  <c r="L12" i="17"/>
  <c r="L15" i="17"/>
  <c r="J12" i="15"/>
  <c r="J15" i="15"/>
  <c r="D24" i="14"/>
  <c r="P24" i="6"/>
  <c r="D24" i="17" s="1"/>
  <c r="P114" i="32"/>
  <c r="P26" i="6"/>
  <c r="D25" i="17" s="1"/>
  <c r="P116" i="32"/>
  <c r="I22" i="6"/>
  <c r="E23" i="15" s="1"/>
  <c r="M114" i="31"/>
  <c r="I112" i="32"/>
  <c r="M116" i="31"/>
  <c r="I20" i="6"/>
  <c r="E15" i="15" s="1"/>
  <c r="I110" i="32"/>
  <c r="E112" i="32"/>
  <c r="H114" i="31"/>
  <c r="E22" i="6"/>
  <c r="E23" i="14" s="1"/>
  <c r="H116" i="31"/>
  <c r="E20" i="6"/>
  <c r="E15" i="14" s="1"/>
  <c r="F15" i="14" s="1"/>
  <c r="E110" i="32"/>
  <c r="V244" i="32"/>
  <c r="V246" i="32"/>
  <c r="L25" i="17"/>
  <c r="L24" i="17"/>
  <c r="L23" i="17"/>
  <c r="L22" i="17"/>
  <c r="L24" i="16"/>
  <c r="L19" i="16"/>
  <c r="L25" i="15"/>
  <c r="L24" i="15"/>
  <c r="L23" i="15"/>
  <c r="L14" i="15"/>
  <c r="F13" i="15"/>
  <c r="L8" i="15"/>
  <c r="L7" i="15"/>
  <c r="L6" i="15"/>
  <c r="L25" i="14"/>
  <c r="L24" i="14"/>
  <c r="L23" i="14"/>
  <c r="F12" i="14"/>
  <c r="F8" i="13"/>
  <c r="F7" i="13"/>
  <c r="F110" i="32" l="1"/>
  <c r="Y110" i="32"/>
  <c r="F112" i="32"/>
  <c r="Y112" i="32"/>
  <c r="J112" i="32"/>
  <c r="Z112" i="32"/>
  <c r="J110" i="32"/>
  <c r="Z110" i="32"/>
  <c r="R116" i="32"/>
  <c r="AB116" i="32"/>
  <c r="R114" i="32"/>
  <c r="AB114" i="32"/>
  <c r="S13" i="35"/>
  <c r="I26" i="6"/>
  <c r="E25" i="15" s="1"/>
  <c r="I116" i="32"/>
  <c r="Z116" i="32" s="1"/>
  <c r="I24" i="6"/>
  <c r="I114" i="32"/>
  <c r="Z114" i="32" s="1"/>
  <c r="E26" i="6"/>
  <c r="E116" i="32"/>
  <c r="E24" i="6"/>
  <c r="E114" i="32"/>
  <c r="F13" i="16"/>
  <c r="F6" i="17"/>
  <c r="F7" i="17"/>
  <c r="F8" i="17"/>
  <c r="L9" i="17"/>
  <c r="F12" i="17"/>
  <c r="F15" i="17"/>
  <c r="L6" i="14"/>
  <c r="F15" i="15"/>
  <c r="E16" i="14"/>
  <c r="J16" i="14"/>
  <c r="E16" i="15"/>
  <c r="J16" i="16"/>
  <c r="E16" i="17"/>
  <c r="J16" i="17"/>
  <c r="L19" i="17"/>
  <c r="F22" i="17"/>
  <c r="F23" i="17"/>
  <c r="F24" i="17"/>
  <c r="F25" i="17"/>
  <c r="F13" i="13"/>
  <c r="L7" i="14"/>
  <c r="L8" i="14"/>
  <c r="F13" i="14"/>
  <c r="D16" i="14"/>
  <c r="K16" i="14"/>
  <c r="F23" i="14"/>
  <c r="F12" i="15"/>
  <c r="K16" i="15"/>
  <c r="F23" i="15"/>
  <c r="L6" i="16"/>
  <c r="L7" i="16"/>
  <c r="L8" i="16"/>
  <c r="K16" i="16"/>
  <c r="L22" i="16"/>
  <c r="L23" i="16"/>
  <c r="L25" i="16"/>
  <c r="L6" i="17"/>
  <c r="L7" i="17"/>
  <c r="L8" i="17"/>
  <c r="L10" i="17"/>
  <c r="L13" i="17"/>
  <c r="D16" i="17"/>
  <c r="K16" i="17"/>
  <c r="L20" i="17"/>
  <c r="L14" i="14"/>
  <c r="D16" i="15"/>
  <c r="J16" i="15"/>
  <c r="F14" i="16"/>
  <c r="L14" i="16"/>
  <c r="F14" i="17"/>
  <c r="L14" i="17"/>
  <c r="F116" i="32" l="1"/>
  <c r="Y116" i="32"/>
  <c r="F114" i="32"/>
  <c r="Y114" i="32"/>
  <c r="L16" i="17"/>
  <c r="F16" i="14"/>
  <c r="E25" i="14"/>
  <c r="F25" i="14" s="1"/>
  <c r="F26" i="6"/>
  <c r="E24" i="15"/>
  <c r="F24" i="15" s="1"/>
  <c r="J24" i="6"/>
  <c r="E24" i="14"/>
  <c r="F24" i="14" s="1"/>
  <c r="F24" i="6"/>
  <c r="F16" i="17"/>
  <c r="L16" i="16"/>
  <c r="L16" i="15"/>
  <c r="L16" i="14"/>
  <c r="F8" i="12"/>
  <c r="E8" i="12"/>
  <c r="D8" i="12"/>
  <c r="C8" i="12"/>
  <c r="B8" i="12"/>
  <c r="G7" i="12"/>
  <c r="L16" i="10"/>
  <c r="L15" i="10"/>
  <c r="L14" i="10"/>
  <c r="L13" i="10"/>
  <c r="L12" i="10"/>
  <c r="K11" i="10"/>
  <c r="J11" i="10"/>
  <c r="I11" i="10"/>
  <c r="E11" i="10"/>
  <c r="D11" i="10"/>
  <c r="C11" i="10"/>
  <c r="B11" i="10"/>
  <c r="K5" i="10"/>
  <c r="J5" i="10"/>
  <c r="I5" i="10"/>
  <c r="G5" i="10"/>
  <c r="E5" i="10"/>
  <c r="D5" i="10"/>
  <c r="C5" i="10"/>
  <c r="B5" i="10"/>
  <c r="G8" i="12" l="1"/>
  <c r="L11" i="10"/>
  <c r="L5" i="10"/>
  <c r="U34" i="1"/>
  <c r="U43" i="1"/>
  <c r="U39" i="1"/>
  <c r="U88" i="1"/>
  <c r="U87" i="1" s="1"/>
  <c r="K140" i="32" l="1"/>
  <c r="K234" i="32"/>
  <c r="K233" i="32"/>
  <c r="K232" i="32"/>
  <c r="K231" i="32"/>
  <c r="K230" i="32"/>
  <c r="K228" i="32"/>
  <c r="K227" i="32"/>
  <c r="K226" i="32"/>
  <c r="K224" i="32"/>
  <c r="K223" i="32"/>
  <c r="K222" i="32"/>
  <c r="K221" i="32"/>
  <c r="K220" i="32"/>
  <c r="K219" i="32"/>
  <c r="K216" i="32"/>
  <c r="K217" i="32"/>
  <c r="K215" i="32"/>
  <c r="K211" i="32"/>
  <c r="K210" i="32"/>
  <c r="K209" i="32"/>
  <c r="K208" i="32"/>
  <c r="K207" i="32"/>
  <c r="K206" i="32"/>
  <c r="K205" i="32"/>
  <c r="K204" i="32"/>
  <c r="K202" i="32"/>
  <c r="K201" i="32"/>
  <c r="K200" i="32"/>
  <c r="K199" i="32"/>
  <c r="K192" i="32"/>
  <c r="K193" i="32"/>
  <c r="K194" i="32"/>
  <c r="K195" i="32"/>
  <c r="K196" i="32"/>
  <c r="K197" i="32"/>
  <c r="K191" i="32"/>
  <c r="K177" i="32"/>
  <c r="K178" i="32"/>
  <c r="K179" i="32"/>
  <c r="K180" i="32"/>
  <c r="K181" i="32"/>
  <c r="K182" i="32"/>
  <c r="K183" i="32"/>
  <c r="K184" i="32"/>
  <c r="K185" i="32"/>
  <c r="K186" i="32"/>
  <c r="K188" i="32"/>
  <c r="K189" i="32"/>
  <c r="K176" i="32"/>
  <c r="K168" i="32"/>
  <c r="K169" i="32"/>
  <c r="K170" i="32"/>
  <c r="K171" i="32"/>
  <c r="K172" i="32"/>
  <c r="K173" i="32"/>
  <c r="K174" i="32"/>
  <c r="K167" i="32"/>
  <c r="K165" i="32"/>
  <c r="K164" i="32"/>
  <c r="K163" i="32"/>
  <c r="K162" i="32"/>
  <c r="K161" i="32"/>
  <c r="K159" i="32"/>
  <c r="K158" i="32"/>
  <c r="K156" i="32"/>
  <c r="K155" i="32"/>
  <c r="K154" i="32"/>
  <c r="K153" i="32"/>
  <c r="K152" i="32"/>
  <c r="K151" i="32"/>
  <c r="K150" i="32"/>
  <c r="K148" i="32"/>
  <c r="K147" i="32"/>
  <c r="K145" i="32"/>
  <c r="K144" i="32"/>
  <c r="K143" i="32"/>
  <c r="K139" i="32"/>
  <c r="K138" i="32"/>
  <c r="K137" i="32"/>
  <c r="K135" i="32"/>
  <c r="K134" i="32"/>
  <c r="K133" i="32"/>
  <c r="K132" i="32"/>
  <c r="K131" i="32"/>
  <c r="K130" i="32"/>
  <c r="K129" i="32"/>
  <c r="K128" i="32"/>
  <c r="K127" i="32"/>
  <c r="K126" i="32"/>
  <c r="K125" i="32"/>
  <c r="K124" i="32"/>
  <c r="K123" i="32"/>
  <c r="K103" i="32"/>
  <c r="K102" i="32"/>
  <c r="K101" i="32"/>
  <c r="K100" i="32"/>
  <c r="K98" i="32"/>
  <c r="K97" i="32"/>
  <c r="K96" i="32"/>
  <c r="K95" i="32"/>
  <c r="K94" i="32"/>
  <c r="K93" i="32"/>
  <c r="K92" i="32"/>
  <c r="K91" i="32"/>
  <c r="K90" i="32"/>
  <c r="K89" i="32"/>
  <c r="K84" i="32"/>
  <c r="K85" i="32"/>
  <c r="K86" i="32"/>
  <c r="K83" i="32"/>
  <c r="K81" i="32"/>
  <c r="K80" i="32"/>
  <c r="K79" i="32"/>
  <c r="K75" i="32"/>
  <c r="K74" i="32"/>
  <c r="K73" i="32"/>
  <c r="K71" i="32"/>
  <c r="K70" i="32"/>
  <c r="K69" i="32"/>
  <c r="K67" i="32"/>
  <c r="K66" i="32"/>
  <c r="K65" i="32"/>
  <c r="K64" i="32"/>
  <c r="K63" i="32"/>
  <c r="K61" i="32"/>
  <c r="K60" i="32"/>
  <c r="K59" i="32"/>
  <c r="K58" i="32"/>
  <c r="K57" i="32"/>
  <c r="K56" i="32"/>
  <c r="K55" i="32"/>
  <c r="K54" i="32"/>
  <c r="K53" i="32"/>
  <c r="K52" i="32"/>
  <c r="K50" i="32"/>
  <c r="K49" i="32"/>
  <c r="K48" i="32"/>
  <c r="K47" i="32"/>
  <c r="K45" i="32"/>
  <c r="K44" i="32"/>
  <c r="K42" i="32"/>
  <c r="K41" i="32"/>
  <c r="K40" i="32"/>
  <c r="K38" i="32"/>
  <c r="K37" i="32"/>
  <c r="K36" i="32"/>
  <c r="K35" i="32"/>
  <c r="K32" i="32"/>
  <c r="K31" i="32"/>
  <c r="K27" i="32"/>
  <c r="K26" i="32"/>
  <c r="K23" i="32"/>
  <c r="K22" i="32"/>
  <c r="K21" i="32"/>
  <c r="K20" i="32"/>
  <c r="K19" i="32"/>
  <c r="K17" i="32"/>
  <c r="K16" i="32"/>
  <c r="K15" i="32"/>
  <c r="K14" i="32"/>
  <c r="K13" i="32"/>
  <c r="K8" i="32"/>
  <c r="K9" i="32"/>
  <c r="K10" i="32"/>
  <c r="K11" i="32"/>
  <c r="K12" i="32"/>
  <c r="K7" i="32"/>
  <c r="K225" i="32" l="1"/>
  <c r="K39" i="6"/>
  <c r="I13" i="16" s="1"/>
  <c r="R29" i="6"/>
  <c r="O35" i="6"/>
  <c r="O34" i="6"/>
  <c r="O29" i="6"/>
  <c r="I7" i="17" s="1"/>
  <c r="O14" i="6"/>
  <c r="C13" i="17" s="1"/>
  <c r="K35" i="6"/>
  <c r="K34" i="6"/>
  <c r="K14" i="6"/>
  <c r="C13" i="16" s="1"/>
  <c r="K29" i="6"/>
  <c r="I7" i="16" s="1"/>
  <c r="M234" i="1"/>
  <c r="G234" i="32" s="1"/>
  <c r="M232" i="1"/>
  <c r="G232" i="32" s="1"/>
  <c r="M233" i="1"/>
  <c r="G233" i="32" s="1"/>
  <c r="M231" i="1"/>
  <c r="G231" i="32" s="1"/>
  <c r="M230" i="1"/>
  <c r="G230" i="32" s="1"/>
  <c r="M220" i="1"/>
  <c r="G220" i="32" s="1"/>
  <c r="M221" i="1"/>
  <c r="G221" i="32" s="1"/>
  <c r="M222" i="1"/>
  <c r="G222" i="32" s="1"/>
  <c r="M223" i="1"/>
  <c r="G223" i="32" s="1"/>
  <c r="M224" i="1"/>
  <c r="G224" i="32" s="1"/>
  <c r="M225" i="1"/>
  <c r="M226" i="1"/>
  <c r="G226" i="32" s="1"/>
  <c r="M227" i="1"/>
  <c r="G227" i="32" s="1"/>
  <c r="M228" i="1"/>
  <c r="G228" i="32" s="1"/>
  <c r="M219" i="1"/>
  <c r="G219" i="32" s="1"/>
  <c r="M216" i="1"/>
  <c r="G216" i="32" s="1"/>
  <c r="M217" i="1"/>
  <c r="G217" i="32" s="1"/>
  <c r="M215" i="1"/>
  <c r="G215" i="32" s="1"/>
  <c r="M205" i="1"/>
  <c r="G205" i="32" s="1"/>
  <c r="M206" i="1"/>
  <c r="G206" i="32" s="1"/>
  <c r="M207" i="1"/>
  <c r="G207" i="32" s="1"/>
  <c r="M208" i="1"/>
  <c r="G208" i="32" s="1"/>
  <c r="M209" i="1"/>
  <c r="G209" i="32" s="1"/>
  <c r="M210" i="1"/>
  <c r="G210" i="32" s="1"/>
  <c r="M211" i="1"/>
  <c r="G211" i="32" s="1"/>
  <c r="M204" i="1"/>
  <c r="G204" i="32" s="1"/>
  <c r="M200" i="1"/>
  <c r="G200" i="32" s="1"/>
  <c r="M201" i="1"/>
  <c r="G201" i="32" s="1"/>
  <c r="M202" i="1"/>
  <c r="G202" i="32" s="1"/>
  <c r="M199" i="1"/>
  <c r="G199" i="32" s="1"/>
  <c r="M192" i="1"/>
  <c r="G192" i="32" s="1"/>
  <c r="M193" i="1"/>
  <c r="G193" i="32" s="1"/>
  <c r="M194" i="1"/>
  <c r="G194" i="32" s="1"/>
  <c r="M195" i="1"/>
  <c r="G195" i="32" s="1"/>
  <c r="M196" i="1"/>
  <c r="G196" i="32" s="1"/>
  <c r="M197" i="1"/>
  <c r="G197" i="32" s="1"/>
  <c r="M191" i="1"/>
  <c r="G191" i="32" s="1"/>
  <c r="M189" i="1"/>
  <c r="M188" i="1"/>
  <c r="M177" i="1"/>
  <c r="G177" i="32" s="1"/>
  <c r="M178" i="1"/>
  <c r="G178" i="32" s="1"/>
  <c r="M179" i="1"/>
  <c r="G179" i="32" s="1"/>
  <c r="M180" i="1"/>
  <c r="G180" i="32" s="1"/>
  <c r="M181" i="1"/>
  <c r="G181" i="32" s="1"/>
  <c r="M182" i="1"/>
  <c r="G182" i="32" s="1"/>
  <c r="M183" i="1"/>
  <c r="G183" i="32" s="1"/>
  <c r="M184" i="1"/>
  <c r="G184" i="32" s="1"/>
  <c r="M185" i="1"/>
  <c r="G185" i="32" s="1"/>
  <c r="M186" i="1"/>
  <c r="G186" i="32" s="1"/>
  <c r="M168" i="1"/>
  <c r="G168" i="32" s="1"/>
  <c r="M169" i="1"/>
  <c r="G169" i="32" s="1"/>
  <c r="M170" i="1"/>
  <c r="G170" i="32" s="1"/>
  <c r="M171" i="1"/>
  <c r="G171" i="32" s="1"/>
  <c r="M172" i="1"/>
  <c r="G172" i="32" s="1"/>
  <c r="M173" i="1"/>
  <c r="G173" i="32" s="1"/>
  <c r="M174" i="1"/>
  <c r="G174" i="32" s="1"/>
  <c r="M167" i="1"/>
  <c r="G167" i="32" s="1"/>
  <c r="M176" i="1"/>
  <c r="G176" i="32" s="1"/>
  <c r="M162" i="1"/>
  <c r="G162" i="32" s="1"/>
  <c r="M163" i="1"/>
  <c r="G163" i="32" s="1"/>
  <c r="M164" i="1"/>
  <c r="G164" i="32" s="1"/>
  <c r="M165" i="1"/>
  <c r="G165" i="32" s="1"/>
  <c r="M161" i="1"/>
  <c r="G161" i="32" s="1"/>
  <c r="M159" i="1"/>
  <c r="G159" i="32" s="1"/>
  <c r="M158" i="1"/>
  <c r="G158" i="32" s="1"/>
  <c r="M151" i="1"/>
  <c r="G151" i="32" s="1"/>
  <c r="M152" i="1"/>
  <c r="G152" i="32" s="1"/>
  <c r="M153" i="1"/>
  <c r="G153" i="32" s="1"/>
  <c r="M154" i="1"/>
  <c r="G154" i="32" s="1"/>
  <c r="M155" i="1"/>
  <c r="G155" i="32" s="1"/>
  <c r="M156" i="1"/>
  <c r="G156" i="32" s="1"/>
  <c r="M150" i="1"/>
  <c r="G150" i="32" s="1"/>
  <c r="M148" i="1"/>
  <c r="G148" i="32" s="1"/>
  <c r="M147" i="1"/>
  <c r="G147" i="32" s="1"/>
  <c r="M144" i="1"/>
  <c r="G144" i="32" s="1"/>
  <c r="M145" i="1"/>
  <c r="G145" i="32" s="1"/>
  <c r="M143" i="1"/>
  <c r="G143" i="32" s="1"/>
  <c r="M140" i="1"/>
  <c r="M138" i="1"/>
  <c r="G138" i="32" s="1"/>
  <c r="M139" i="1"/>
  <c r="G139" i="32" s="1"/>
  <c r="M137" i="1"/>
  <c r="G137" i="32" s="1"/>
  <c r="M124" i="1"/>
  <c r="G124" i="32" s="1"/>
  <c r="M125" i="1"/>
  <c r="G125" i="32" s="1"/>
  <c r="M126" i="1"/>
  <c r="G126" i="32" s="1"/>
  <c r="M127" i="1"/>
  <c r="G127" i="32" s="1"/>
  <c r="M128" i="1"/>
  <c r="G128" i="32" s="1"/>
  <c r="M129" i="1"/>
  <c r="G129" i="32" s="1"/>
  <c r="M130" i="1"/>
  <c r="G130" i="32" s="1"/>
  <c r="M131" i="1"/>
  <c r="G131" i="32" s="1"/>
  <c r="M132" i="1"/>
  <c r="G132" i="32" s="1"/>
  <c r="M133" i="1"/>
  <c r="G133" i="32" s="1"/>
  <c r="M134" i="1"/>
  <c r="G134" i="32" s="1"/>
  <c r="M135" i="1"/>
  <c r="G135" i="32" s="1"/>
  <c r="M123" i="1"/>
  <c r="G123" i="32" s="1"/>
  <c r="M104" i="1"/>
  <c r="G104" i="32" s="1"/>
  <c r="M101" i="1"/>
  <c r="G101" i="32" s="1"/>
  <c r="M102" i="1"/>
  <c r="G102" i="32" s="1"/>
  <c r="M103" i="1"/>
  <c r="G103" i="32" s="1"/>
  <c r="M100" i="1"/>
  <c r="G100" i="32" s="1"/>
  <c r="M90" i="1"/>
  <c r="G90" i="32" s="1"/>
  <c r="M91" i="1"/>
  <c r="G91" i="32" s="1"/>
  <c r="M92" i="1"/>
  <c r="G92" i="32" s="1"/>
  <c r="M93" i="1"/>
  <c r="G93" i="32" s="1"/>
  <c r="M94" i="1"/>
  <c r="G94" i="32" s="1"/>
  <c r="M95" i="1"/>
  <c r="G95" i="32" s="1"/>
  <c r="M96" i="1"/>
  <c r="M97" i="1"/>
  <c r="G97" i="32" s="1"/>
  <c r="M98" i="1"/>
  <c r="G98" i="32" s="1"/>
  <c r="M89" i="1"/>
  <c r="G89" i="32" s="1"/>
  <c r="M84" i="1"/>
  <c r="G84" i="32" s="1"/>
  <c r="M85" i="1"/>
  <c r="G85" i="32" s="1"/>
  <c r="M86" i="1"/>
  <c r="G86" i="32" s="1"/>
  <c r="M83" i="1"/>
  <c r="G83" i="32" s="1"/>
  <c r="M80" i="1"/>
  <c r="G80" i="32" s="1"/>
  <c r="M81" i="1"/>
  <c r="G81" i="32" s="1"/>
  <c r="M79" i="1"/>
  <c r="G79" i="32" s="1"/>
  <c r="M74" i="1"/>
  <c r="G74" i="32" s="1"/>
  <c r="M75" i="1"/>
  <c r="G75" i="32" s="1"/>
  <c r="M73" i="1"/>
  <c r="G73" i="32" s="1"/>
  <c r="M70" i="1"/>
  <c r="G70" i="32" s="1"/>
  <c r="M71" i="1"/>
  <c r="G71" i="32" s="1"/>
  <c r="M69" i="1"/>
  <c r="G69" i="32" s="1"/>
  <c r="M64" i="1"/>
  <c r="G64" i="32" s="1"/>
  <c r="M65" i="1"/>
  <c r="G65" i="32" s="1"/>
  <c r="M66" i="1"/>
  <c r="G66" i="32" s="1"/>
  <c r="M67" i="1"/>
  <c r="G67" i="32" s="1"/>
  <c r="M63" i="1"/>
  <c r="G63" i="32" s="1"/>
  <c r="M53" i="1"/>
  <c r="G53" i="32" s="1"/>
  <c r="M54" i="1"/>
  <c r="G54" i="32" s="1"/>
  <c r="M55" i="1"/>
  <c r="G55" i="32" s="1"/>
  <c r="M56" i="1"/>
  <c r="G56" i="32" s="1"/>
  <c r="M57" i="1"/>
  <c r="G57" i="32" s="1"/>
  <c r="M58" i="1"/>
  <c r="G58" i="32" s="1"/>
  <c r="M59" i="1"/>
  <c r="G59" i="32" s="1"/>
  <c r="M60" i="1"/>
  <c r="G60" i="32" s="1"/>
  <c r="M61" i="1"/>
  <c r="G61" i="32" s="1"/>
  <c r="M52" i="1"/>
  <c r="G52" i="32" s="1"/>
  <c r="M48" i="1"/>
  <c r="G48" i="32" s="1"/>
  <c r="M49" i="1"/>
  <c r="G49" i="32" s="1"/>
  <c r="M50" i="1"/>
  <c r="G50" i="32" s="1"/>
  <c r="M47" i="1"/>
  <c r="G47" i="32" s="1"/>
  <c r="M45" i="1"/>
  <c r="G45" i="32" s="1"/>
  <c r="M44" i="1"/>
  <c r="G44" i="32" s="1"/>
  <c r="M41" i="1"/>
  <c r="G41" i="32" s="1"/>
  <c r="M42" i="1"/>
  <c r="G42" i="32" s="1"/>
  <c r="M40" i="1"/>
  <c r="G40" i="32" s="1"/>
  <c r="M36" i="1"/>
  <c r="G36" i="32" s="1"/>
  <c r="M37" i="1"/>
  <c r="G37" i="32" s="1"/>
  <c r="M38" i="1"/>
  <c r="G38" i="32" s="1"/>
  <c r="M35" i="1"/>
  <c r="G35" i="32" s="1"/>
  <c r="M32" i="1"/>
  <c r="G32" i="32" s="1"/>
  <c r="M31" i="1"/>
  <c r="G31" i="32" s="1"/>
  <c r="M29" i="1"/>
  <c r="G29" i="32" s="1"/>
  <c r="M28" i="1"/>
  <c r="G28" i="32" s="1"/>
  <c r="M27" i="1"/>
  <c r="G27" i="32" s="1"/>
  <c r="M26" i="1"/>
  <c r="G26" i="32" s="1"/>
  <c r="M20" i="1"/>
  <c r="G20" i="32" s="1"/>
  <c r="M21" i="1"/>
  <c r="G21" i="32" s="1"/>
  <c r="M22" i="1"/>
  <c r="G22" i="32" s="1"/>
  <c r="M23" i="1"/>
  <c r="G23" i="32" s="1"/>
  <c r="M19" i="1"/>
  <c r="G19" i="32" s="1"/>
  <c r="M14" i="1"/>
  <c r="G14" i="32" s="1"/>
  <c r="M15" i="1"/>
  <c r="G15" i="32" s="1"/>
  <c r="M16" i="1"/>
  <c r="G16" i="32" s="1"/>
  <c r="M17" i="1"/>
  <c r="G17" i="32" s="1"/>
  <c r="M13" i="1"/>
  <c r="G13" i="32" s="1"/>
  <c r="M8" i="1"/>
  <c r="G8" i="32" s="1"/>
  <c r="M9" i="1"/>
  <c r="G9" i="32" s="1"/>
  <c r="M10" i="1"/>
  <c r="G10" i="32" s="1"/>
  <c r="M11" i="1"/>
  <c r="G11" i="32" s="1"/>
  <c r="M12" i="1"/>
  <c r="G12" i="32" s="1"/>
  <c r="M7" i="1"/>
  <c r="G7" i="32" s="1"/>
  <c r="G35" i="6" l="1"/>
  <c r="G189" i="32"/>
  <c r="G34" i="6"/>
  <c r="G188" i="32"/>
  <c r="G225" i="32"/>
  <c r="G39" i="6"/>
  <c r="I13" i="15" s="1"/>
  <c r="G14" i="6"/>
  <c r="C13" i="15" s="1"/>
  <c r="G96" i="32"/>
  <c r="G29" i="6"/>
  <c r="I7" i="15" s="1"/>
  <c r="G140" i="32"/>
  <c r="U34" i="6"/>
  <c r="R45" i="6"/>
  <c r="T32" i="6"/>
  <c r="R12" i="6"/>
  <c r="R37" i="6"/>
  <c r="R31" i="6"/>
  <c r="R32" i="6"/>
  <c r="R28" i="6"/>
  <c r="R8" i="6"/>
  <c r="R7" i="6"/>
  <c r="U38" i="6"/>
  <c r="K21" i="13" s="1"/>
  <c r="U45" i="6"/>
  <c r="U35" i="6"/>
  <c r="R43" i="6"/>
  <c r="T38" i="6"/>
  <c r="J21" i="13" s="1"/>
  <c r="T34" i="6"/>
  <c r="T35" i="6"/>
  <c r="F8" i="16"/>
  <c r="T18" i="6"/>
  <c r="N8" i="6"/>
  <c r="N14" i="6"/>
  <c r="N43" i="6"/>
  <c r="U36" i="6"/>
  <c r="K19" i="13" s="1"/>
  <c r="U32" i="6"/>
  <c r="K10" i="13" s="1"/>
  <c r="U31" i="6"/>
  <c r="K9" i="13" s="1"/>
  <c r="T31" i="6"/>
  <c r="N30" i="6"/>
  <c r="N28" i="6"/>
  <c r="J14" i="6"/>
  <c r="J20" i="6"/>
  <c r="J29" i="6"/>
  <c r="J12" i="6"/>
  <c r="J22" i="6"/>
  <c r="J30" i="6"/>
  <c r="J28" i="6"/>
  <c r="F14" i="6"/>
  <c r="F20" i="6"/>
  <c r="U37" i="6"/>
  <c r="K20" i="13" s="1"/>
  <c r="U30" i="6"/>
  <c r="K8" i="13" s="1"/>
  <c r="F29" i="6"/>
  <c r="U28" i="6"/>
  <c r="K6" i="13" s="1"/>
  <c r="F12" i="6"/>
  <c r="T37" i="6"/>
  <c r="F30" i="6"/>
  <c r="T29" i="6"/>
  <c r="F28" i="6"/>
  <c r="F41" i="6"/>
  <c r="J41" i="6"/>
  <c r="H234" i="1"/>
  <c r="H140" i="1"/>
  <c r="C140" i="32" s="1"/>
  <c r="H104" i="1"/>
  <c r="C104" i="32" s="1"/>
  <c r="H7" i="1"/>
  <c r="H231" i="1"/>
  <c r="H232" i="1"/>
  <c r="H233" i="1"/>
  <c r="H230" i="1"/>
  <c r="H220" i="1"/>
  <c r="H221" i="1"/>
  <c r="H222" i="1"/>
  <c r="H223" i="1"/>
  <c r="H224" i="1"/>
  <c r="H225" i="1"/>
  <c r="H226" i="1"/>
  <c r="H227" i="1"/>
  <c r="H228" i="1"/>
  <c r="H219" i="1"/>
  <c r="H216" i="1"/>
  <c r="H217" i="1"/>
  <c r="H215" i="1"/>
  <c r="H205" i="1"/>
  <c r="H206" i="1"/>
  <c r="H207" i="1"/>
  <c r="H208" i="1"/>
  <c r="H209" i="1"/>
  <c r="H210" i="1"/>
  <c r="H211" i="1"/>
  <c r="H204" i="1"/>
  <c r="H200" i="1"/>
  <c r="H201" i="1"/>
  <c r="H202" i="1"/>
  <c r="H199" i="1"/>
  <c r="H192" i="1"/>
  <c r="H193" i="1"/>
  <c r="H194" i="1"/>
  <c r="H195" i="1"/>
  <c r="H196" i="1"/>
  <c r="H197" i="1"/>
  <c r="H191" i="1"/>
  <c r="H189" i="1"/>
  <c r="H188" i="1"/>
  <c r="H187" i="1" s="1"/>
  <c r="H177" i="1"/>
  <c r="H178" i="1"/>
  <c r="H179" i="1"/>
  <c r="H180" i="1"/>
  <c r="H181" i="1"/>
  <c r="H182" i="1"/>
  <c r="H183" i="1"/>
  <c r="H184" i="1"/>
  <c r="H185" i="1"/>
  <c r="H186" i="1"/>
  <c r="H176" i="1"/>
  <c r="H168" i="1"/>
  <c r="H169" i="1"/>
  <c r="H170" i="1"/>
  <c r="H171" i="1"/>
  <c r="H172" i="1"/>
  <c r="H173" i="1"/>
  <c r="H174" i="1"/>
  <c r="H167" i="1"/>
  <c r="H162" i="1"/>
  <c r="H163" i="1"/>
  <c r="H164" i="1"/>
  <c r="H165" i="1"/>
  <c r="H161" i="1"/>
  <c r="H159" i="1"/>
  <c r="H158" i="1"/>
  <c r="H151" i="1"/>
  <c r="H152" i="1"/>
  <c r="H153" i="1"/>
  <c r="H154" i="1"/>
  <c r="H155" i="1"/>
  <c r="H156" i="1"/>
  <c r="H150" i="1"/>
  <c r="H148" i="1"/>
  <c r="H147" i="1"/>
  <c r="H144" i="1"/>
  <c r="H145" i="1"/>
  <c r="H143" i="1"/>
  <c r="H138" i="1"/>
  <c r="H139" i="1"/>
  <c r="H137" i="1"/>
  <c r="H124" i="1"/>
  <c r="H125" i="1"/>
  <c r="H126" i="1"/>
  <c r="H127" i="1"/>
  <c r="H128" i="1"/>
  <c r="H129" i="1"/>
  <c r="H130" i="1"/>
  <c r="H131" i="1"/>
  <c r="H132" i="1"/>
  <c r="H133" i="1"/>
  <c r="H134" i="1"/>
  <c r="H135" i="1"/>
  <c r="H123" i="1"/>
  <c r="H101" i="1"/>
  <c r="H102" i="1"/>
  <c r="H99" i="1" s="1"/>
  <c r="C99" i="32" s="1"/>
  <c r="H103" i="1"/>
  <c r="H100" i="1"/>
  <c r="H90" i="1"/>
  <c r="H91" i="1"/>
  <c r="H92" i="1"/>
  <c r="H93" i="1"/>
  <c r="H94" i="1"/>
  <c r="H95" i="1"/>
  <c r="H96" i="1"/>
  <c r="C96" i="32" s="1"/>
  <c r="H97" i="1"/>
  <c r="H98" i="1"/>
  <c r="H89" i="1"/>
  <c r="H84" i="1"/>
  <c r="H85" i="1"/>
  <c r="H86" i="1"/>
  <c r="H83" i="1"/>
  <c r="H82" i="1" s="1"/>
  <c r="C82" i="32" s="1"/>
  <c r="H80" i="1"/>
  <c r="H81" i="1"/>
  <c r="H79" i="1"/>
  <c r="H74" i="1"/>
  <c r="H75" i="1"/>
  <c r="H73" i="1"/>
  <c r="H70" i="1"/>
  <c r="H71" i="1"/>
  <c r="H68" i="1" s="1"/>
  <c r="H69" i="1"/>
  <c r="H64" i="1"/>
  <c r="H65" i="1"/>
  <c r="H66" i="1"/>
  <c r="H67" i="1"/>
  <c r="H63" i="1"/>
  <c r="H53" i="1"/>
  <c r="H54" i="1"/>
  <c r="H55" i="1"/>
  <c r="H56" i="1"/>
  <c r="H57" i="1"/>
  <c r="H58" i="1"/>
  <c r="H59" i="1"/>
  <c r="H60" i="1"/>
  <c r="H61" i="1"/>
  <c r="H52" i="1"/>
  <c r="H48" i="1"/>
  <c r="H49" i="1"/>
  <c r="H50" i="1"/>
  <c r="H47" i="1"/>
  <c r="H45" i="1"/>
  <c r="H44" i="1"/>
  <c r="H41" i="1"/>
  <c r="H42" i="1"/>
  <c r="H40" i="1"/>
  <c r="H36" i="1"/>
  <c r="H37" i="1"/>
  <c r="H38" i="1"/>
  <c r="H35" i="1"/>
  <c r="H32" i="1"/>
  <c r="H31" i="1"/>
  <c r="H29" i="1"/>
  <c r="C29" i="32" s="1"/>
  <c r="H28" i="1"/>
  <c r="C28" i="32" s="1"/>
  <c r="H27" i="1"/>
  <c r="H26" i="1"/>
  <c r="H20" i="1"/>
  <c r="H21" i="1"/>
  <c r="H22" i="1"/>
  <c r="H23" i="1"/>
  <c r="H19" i="1"/>
  <c r="H18" i="1" s="1"/>
  <c r="H14" i="1"/>
  <c r="H15" i="1"/>
  <c r="H16" i="1"/>
  <c r="H17" i="1"/>
  <c r="H13" i="1"/>
  <c r="H8" i="1"/>
  <c r="H9" i="1"/>
  <c r="H10" i="1"/>
  <c r="H11" i="1"/>
  <c r="H12" i="1"/>
  <c r="G229" i="1"/>
  <c r="I229" i="1"/>
  <c r="L229" i="1"/>
  <c r="M229" i="1"/>
  <c r="G229" i="32" s="1"/>
  <c r="N229" i="1"/>
  <c r="Q229" i="1" s="1"/>
  <c r="K229" i="32" s="1"/>
  <c r="R229" i="1"/>
  <c r="U229" i="1"/>
  <c r="V229" i="1"/>
  <c r="W229" i="1"/>
  <c r="X229" i="1"/>
  <c r="Z229" i="1"/>
  <c r="AA229" i="1"/>
  <c r="AB229" i="1"/>
  <c r="AC229" i="1"/>
  <c r="AD229" i="1"/>
  <c r="AE229" i="1"/>
  <c r="AF229" i="1"/>
  <c r="AG229" i="1"/>
  <c r="AH229" i="1"/>
  <c r="AI229" i="1"/>
  <c r="AK229" i="1"/>
  <c r="AM229" i="1"/>
  <c r="AN229" i="1"/>
  <c r="AS229" i="1"/>
  <c r="AT229" i="1"/>
  <c r="AU229" i="1"/>
  <c r="AV229" i="1"/>
  <c r="AX229" i="1"/>
  <c r="AY229" i="1"/>
  <c r="O229" i="32" s="1"/>
  <c r="G218" i="1"/>
  <c r="I218" i="1"/>
  <c r="L218" i="1"/>
  <c r="M218" i="1"/>
  <c r="G218" i="32" s="1"/>
  <c r="N218" i="1"/>
  <c r="Q218" i="1" s="1"/>
  <c r="K218" i="32" s="1"/>
  <c r="R218" i="1"/>
  <c r="U218" i="1"/>
  <c r="V218" i="1"/>
  <c r="W218" i="1"/>
  <c r="X218" i="1"/>
  <c r="Z218" i="1"/>
  <c r="AA218" i="1"/>
  <c r="AB218" i="1"/>
  <c r="AC218" i="1"/>
  <c r="AD218" i="1"/>
  <c r="AE218" i="1"/>
  <c r="AF218" i="1"/>
  <c r="AG218" i="1"/>
  <c r="AH218" i="1"/>
  <c r="AI218" i="1"/>
  <c r="AK218" i="1"/>
  <c r="AM218" i="1"/>
  <c r="AN218" i="1"/>
  <c r="AS218" i="1"/>
  <c r="AT218" i="1"/>
  <c r="AU218" i="1"/>
  <c r="AV218" i="1"/>
  <c r="AX218" i="1"/>
  <c r="AY218" i="1"/>
  <c r="O218" i="32" s="1"/>
  <c r="G214" i="1"/>
  <c r="I214" i="1"/>
  <c r="L214" i="1"/>
  <c r="M214" i="1"/>
  <c r="N214" i="1"/>
  <c r="Q214" i="1" s="1"/>
  <c r="K214" i="32" s="1"/>
  <c r="R214" i="1"/>
  <c r="U214" i="1"/>
  <c r="V214" i="1"/>
  <c r="W214" i="1"/>
  <c r="X214" i="1"/>
  <c r="Z214" i="1"/>
  <c r="AA214" i="1"/>
  <c r="AB214" i="1"/>
  <c r="AC214" i="1"/>
  <c r="AD214" i="1"/>
  <c r="AE214" i="1"/>
  <c r="AF214" i="1"/>
  <c r="AG214" i="1"/>
  <c r="AH214" i="1"/>
  <c r="AI214" i="1"/>
  <c r="AK214" i="1"/>
  <c r="AM214" i="1"/>
  <c r="AN214" i="1"/>
  <c r="AS214" i="1"/>
  <c r="AT214" i="1"/>
  <c r="AU214" i="1"/>
  <c r="AV214" i="1"/>
  <c r="AX214" i="1"/>
  <c r="AY214" i="1"/>
  <c r="O214" i="32" s="1"/>
  <c r="G203" i="1"/>
  <c r="I203" i="1"/>
  <c r="L203" i="1"/>
  <c r="M203" i="1"/>
  <c r="N203" i="1"/>
  <c r="Q203" i="1" s="1"/>
  <c r="K203" i="32" s="1"/>
  <c r="R203" i="1"/>
  <c r="U203" i="1"/>
  <c r="V203" i="1"/>
  <c r="W203" i="1"/>
  <c r="X203" i="1"/>
  <c r="Z203" i="1"/>
  <c r="AA203" i="1"/>
  <c r="AB203" i="1"/>
  <c r="AC203" i="1"/>
  <c r="AD203" i="1"/>
  <c r="AE203" i="1"/>
  <c r="AF203" i="1"/>
  <c r="AG203" i="1"/>
  <c r="AH203" i="1"/>
  <c r="AI203" i="1"/>
  <c r="AK203" i="1"/>
  <c r="AM203" i="1"/>
  <c r="AN203" i="1"/>
  <c r="AS203" i="1"/>
  <c r="AT203" i="1"/>
  <c r="AU203" i="1"/>
  <c r="AV203" i="1"/>
  <c r="AX203" i="1"/>
  <c r="AY203" i="1"/>
  <c r="G198" i="1"/>
  <c r="I198" i="1"/>
  <c r="L198" i="1"/>
  <c r="M198" i="1"/>
  <c r="G198" i="32" s="1"/>
  <c r="N198" i="1"/>
  <c r="Q198" i="1" s="1"/>
  <c r="R198" i="1"/>
  <c r="U198" i="1"/>
  <c r="V198" i="1"/>
  <c r="W198" i="1"/>
  <c r="X198" i="1"/>
  <c r="Z198" i="1"/>
  <c r="AA198" i="1"/>
  <c r="AB198" i="1"/>
  <c r="AC198" i="1"/>
  <c r="AD198" i="1"/>
  <c r="AE198" i="1"/>
  <c r="AF198" i="1"/>
  <c r="AG198" i="1"/>
  <c r="AH198" i="1"/>
  <c r="AI198" i="1"/>
  <c r="AK198" i="1"/>
  <c r="AM198" i="1"/>
  <c r="AN198" i="1"/>
  <c r="AS198" i="1"/>
  <c r="AT198" i="1"/>
  <c r="AU198" i="1"/>
  <c r="AV198" i="1"/>
  <c r="AX198" i="1"/>
  <c r="AY198" i="1"/>
  <c r="G190" i="1"/>
  <c r="I190" i="1"/>
  <c r="L190" i="1"/>
  <c r="M190" i="1"/>
  <c r="G190" i="32" s="1"/>
  <c r="N190" i="1"/>
  <c r="Q190" i="1" s="1"/>
  <c r="K190" i="32" s="1"/>
  <c r="R190" i="1"/>
  <c r="U190" i="1"/>
  <c r="V190" i="1"/>
  <c r="W190" i="1"/>
  <c r="X190" i="1"/>
  <c r="Z190" i="1"/>
  <c r="AA190" i="1"/>
  <c r="AB190" i="1"/>
  <c r="AC190" i="1"/>
  <c r="AD190" i="1"/>
  <c r="AE190" i="1"/>
  <c r="AF190" i="1"/>
  <c r="AG190" i="1"/>
  <c r="AH190" i="1"/>
  <c r="AI190" i="1"/>
  <c r="AK190" i="1"/>
  <c r="AM190" i="1"/>
  <c r="AN190" i="1"/>
  <c r="AS190" i="1"/>
  <c r="AT190" i="1"/>
  <c r="AU190" i="1"/>
  <c r="AV190" i="1"/>
  <c r="AX190" i="1"/>
  <c r="AY190" i="1"/>
  <c r="O190" i="32" s="1"/>
  <c r="G187" i="1"/>
  <c r="G175" i="1" s="1"/>
  <c r="I187" i="1"/>
  <c r="I175" i="1" s="1"/>
  <c r="L187" i="1"/>
  <c r="L175" i="1" s="1"/>
  <c r="M187" i="1"/>
  <c r="N187" i="1"/>
  <c r="R187" i="1"/>
  <c r="R175" i="1" s="1"/>
  <c r="U187" i="1"/>
  <c r="U175" i="1" s="1"/>
  <c r="V187" i="1"/>
  <c r="W187" i="1"/>
  <c r="W175" i="1" s="1"/>
  <c r="X187" i="1"/>
  <c r="X175" i="1" s="1"/>
  <c r="Z187" i="1"/>
  <c r="Z175" i="1" s="1"/>
  <c r="AA187" i="1"/>
  <c r="AA175" i="1" s="1"/>
  <c r="AB187" i="1"/>
  <c r="AB175" i="1" s="1"/>
  <c r="AC187" i="1"/>
  <c r="AC175" i="1" s="1"/>
  <c r="AD187" i="1"/>
  <c r="AD175" i="1" s="1"/>
  <c r="AE187" i="1"/>
  <c r="AE175" i="1" s="1"/>
  <c r="AF187" i="1"/>
  <c r="AF175" i="1" s="1"/>
  <c r="AG187" i="1"/>
  <c r="AG175" i="1" s="1"/>
  <c r="AH187" i="1"/>
  <c r="AH175" i="1" s="1"/>
  <c r="AI187" i="1"/>
  <c r="AI175" i="1" s="1"/>
  <c r="AK187" i="1"/>
  <c r="AK175" i="1" s="1"/>
  <c r="AM187" i="1"/>
  <c r="AM175" i="1" s="1"/>
  <c r="AN187" i="1"/>
  <c r="AN175" i="1" s="1"/>
  <c r="AS187" i="1"/>
  <c r="AS175" i="1" s="1"/>
  <c r="AT187" i="1"/>
  <c r="AT175" i="1" s="1"/>
  <c r="AU187" i="1"/>
  <c r="AU175" i="1" s="1"/>
  <c r="AV187" i="1"/>
  <c r="AV175" i="1" s="1"/>
  <c r="AX187" i="1"/>
  <c r="AX175" i="1" s="1"/>
  <c r="AY187" i="1"/>
  <c r="V175" i="1"/>
  <c r="G166" i="1"/>
  <c r="I166" i="1"/>
  <c r="L166" i="1"/>
  <c r="M166" i="1"/>
  <c r="N166" i="1"/>
  <c r="Q166" i="1" s="1"/>
  <c r="K166" i="32" s="1"/>
  <c r="R166" i="1"/>
  <c r="U166" i="1"/>
  <c r="V166" i="1"/>
  <c r="W166" i="1"/>
  <c r="X166" i="1"/>
  <c r="Z166" i="1"/>
  <c r="AA166" i="1"/>
  <c r="AB166" i="1"/>
  <c r="AC166" i="1"/>
  <c r="AD166" i="1"/>
  <c r="AE166" i="1"/>
  <c r="AF166" i="1"/>
  <c r="AG166" i="1"/>
  <c r="AH166" i="1"/>
  <c r="AI166" i="1"/>
  <c r="AK166" i="1"/>
  <c r="AM166" i="1"/>
  <c r="AN166" i="1"/>
  <c r="AS166" i="1"/>
  <c r="AT166" i="1"/>
  <c r="AU166" i="1"/>
  <c r="AV166" i="1"/>
  <c r="AX166" i="1"/>
  <c r="AY166" i="1"/>
  <c r="G160" i="1"/>
  <c r="I160" i="1"/>
  <c r="L160" i="1"/>
  <c r="M160" i="1"/>
  <c r="G160" i="32" s="1"/>
  <c r="N160" i="1"/>
  <c r="Q160" i="1" s="1"/>
  <c r="R160" i="1"/>
  <c r="K160" i="32"/>
  <c r="U160" i="1"/>
  <c r="V160" i="1"/>
  <c r="W160" i="1"/>
  <c r="X160" i="1"/>
  <c r="Z160" i="1"/>
  <c r="AA160" i="1"/>
  <c r="AB160" i="1"/>
  <c r="AC160" i="1"/>
  <c r="AD160" i="1"/>
  <c r="AE160" i="1"/>
  <c r="AF160" i="1"/>
  <c r="AG160" i="1"/>
  <c r="AH160" i="1"/>
  <c r="AI160" i="1"/>
  <c r="AK160" i="1"/>
  <c r="AM160" i="1"/>
  <c r="AN160" i="1"/>
  <c r="AS160" i="1"/>
  <c r="AT160" i="1"/>
  <c r="AU160" i="1"/>
  <c r="AV160" i="1"/>
  <c r="AX160" i="1"/>
  <c r="AY160" i="1"/>
  <c r="O160" i="32" s="1"/>
  <c r="G157" i="1"/>
  <c r="I157" i="1"/>
  <c r="L157" i="1"/>
  <c r="M157" i="1"/>
  <c r="G157" i="32" s="1"/>
  <c r="N157" i="1"/>
  <c r="Q157" i="1" s="1"/>
  <c r="K157" i="32" s="1"/>
  <c r="R157" i="1"/>
  <c r="U157" i="1"/>
  <c r="V157" i="1"/>
  <c r="W157" i="1"/>
  <c r="X157" i="1"/>
  <c r="Z157" i="1"/>
  <c r="AA157" i="1"/>
  <c r="AB157" i="1"/>
  <c r="AC157" i="1"/>
  <c r="AD157" i="1"/>
  <c r="AE157" i="1"/>
  <c r="AF157" i="1"/>
  <c r="AG157" i="1"/>
  <c r="AH157" i="1"/>
  <c r="AI157" i="1"/>
  <c r="AK157" i="1"/>
  <c r="AM157" i="1"/>
  <c r="AN157" i="1"/>
  <c r="AS157" i="1"/>
  <c r="AT157" i="1"/>
  <c r="AU157" i="1"/>
  <c r="AV157" i="1"/>
  <c r="AX157" i="1"/>
  <c r="AY157" i="1"/>
  <c r="O157" i="32" s="1"/>
  <c r="G149" i="1"/>
  <c r="I149" i="1"/>
  <c r="L149" i="1"/>
  <c r="M149" i="1"/>
  <c r="G149" i="32" s="1"/>
  <c r="N149" i="1"/>
  <c r="Q149" i="1" s="1"/>
  <c r="K149" i="32" s="1"/>
  <c r="R149" i="1"/>
  <c r="U149" i="1"/>
  <c r="V149" i="1"/>
  <c r="W149" i="1"/>
  <c r="X149" i="1"/>
  <c r="Z149" i="1"/>
  <c r="AA149" i="1"/>
  <c r="AB149" i="1"/>
  <c r="AC149" i="1"/>
  <c r="AD149" i="1"/>
  <c r="AE149" i="1"/>
  <c r="AF149" i="1"/>
  <c r="AG149" i="1"/>
  <c r="AH149" i="1"/>
  <c r="AI149" i="1"/>
  <c r="AK149" i="1"/>
  <c r="AM149" i="1"/>
  <c r="AN149" i="1"/>
  <c r="AS149" i="1"/>
  <c r="AT149" i="1"/>
  <c r="AU149" i="1"/>
  <c r="AV149" i="1"/>
  <c r="AX149" i="1"/>
  <c r="AY149" i="1"/>
  <c r="O149" i="32" s="1"/>
  <c r="G146" i="1"/>
  <c r="I146" i="1"/>
  <c r="L146" i="1"/>
  <c r="M146" i="1"/>
  <c r="G146" i="32" s="1"/>
  <c r="N146" i="1"/>
  <c r="Q146" i="1" s="1"/>
  <c r="K146" i="32" s="1"/>
  <c r="R146" i="1"/>
  <c r="U146" i="1"/>
  <c r="V146" i="1"/>
  <c r="W146" i="1"/>
  <c r="X146" i="1"/>
  <c r="Z146" i="1"/>
  <c r="AA146" i="1"/>
  <c r="AB146" i="1"/>
  <c r="AC146" i="1"/>
  <c r="AD146" i="1"/>
  <c r="AE146" i="1"/>
  <c r="AF146" i="1"/>
  <c r="AG146" i="1"/>
  <c r="AH146" i="1"/>
  <c r="AI146" i="1"/>
  <c r="AK146" i="1"/>
  <c r="AM146" i="1"/>
  <c r="AN146" i="1"/>
  <c r="AS146" i="1"/>
  <c r="AT146" i="1"/>
  <c r="AU146" i="1"/>
  <c r="AV146" i="1"/>
  <c r="AX146" i="1"/>
  <c r="AY146" i="1"/>
  <c r="O146" i="32" s="1"/>
  <c r="G142" i="1"/>
  <c r="I142" i="1"/>
  <c r="L142" i="1"/>
  <c r="L141" i="1" s="1"/>
  <c r="M142" i="1"/>
  <c r="G142" i="32" s="1"/>
  <c r="N142" i="1"/>
  <c r="Q142" i="1" s="1"/>
  <c r="R142" i="1"/>
  <c r="K142" i="32"/>
  <c r="U142" i="1"/>
  <c r="V142" i="1"/>
  <c r="W142" i="1"/>
  <c r="X142" i="1"/>
  <c r="X141" i="1" s="1"/>
  <c r="Z142" i="1"/>
  <c r="AA142" i="1"/>
  <c r="AB142" i="1"/>
  <c r="AC142" i="1"/>
  <c r="AC141" i="1" s="1"/>
  <c r="AD142" i="1"/>
  <c r="AE142" i="1"/>
  <c r="AF142" i="1"/>
  <c r="AG142" i="1"/>
  <c r="AG141" i="1" s="1"/>
  <c r="AH142" i="1"/>
  <c r="AI142" i="1"/>
  <c r="AK142" i="1"/>
  <c r="AM142" i="1"/>
  <c r="AM141" i="1" s="1"/>
  <c r="AN142" i="1"/>
  <c r="AS142" i="1"/>
  <c r="AT142" i="1"/>
  <c r="AU142" i="1"/>
  <c r="AU141" i="1" s="1"/>
  <c r="AV142" i="1"/>
  <c r="AX142" i="1"/>
  <c r="AY142" i="1"/>
  <c r="G136" i="1"/>
  <c r="I136" i="1"/>
  <c r="L136" i="1"/>
  <c r="M136" i="1"/>
  <c r="G136" i="32" s="1"/>
  <c r="N136" i="1"/>
  <c r="Q136" i="1" s="1"/>
  <c r="R136" i="1"/>
  <c r="U136" i="1"/>
  <c r="V136" i="1"/>
  <c r="W136" i="1"/>
  <c r="X136" i="1"/>
  <c r="Z136" i="1"/>
  <c r="AA136" i="1"/>
  <c r="AB136" i="1"/>
  <c r="AC136" i="1"/>
  <c r="AD136" i="1"/>
  <c r="AE136" i="1"/>
  <c r="AF136" i="1"/>
  <c r="AG136" i="1"/>
  <c r="AH136" i="1"/>
  <c r="AI136" i="1"/>
  <c r="AK136" i="1"/>
  <c r="AN136" i="1"/>
  <c r="AS136" i="1"/>
  <c r="AT136" i="1"/>
  <c r="AU136" i="1"/>
  <c r="AV136" i="1"/>
  <c r="AX136" i="1"/>
  <c r="AY136" i="1"/>
  <c r="O136" i="32" s="1"/>
  <c r="G122" i="1"/>
  <c r="I122" i="1"/>
  <c r="I121" i="1" s="1"/>
  <c r="L122" i="1"/>
  <c r="M122" i="1"/>
  <c r="G122" i="32" s="1"/>
  <c r="N122" i="1"/>
  <c r="Q122" i="1" s="1"/>
  <c r="K122" i="32" s="1"/>
  <c r="R122" i="1"/>
  <c r="R121" i="1" s="1"/>
  <c r="U122" i="1"/>
  <c r="V122" i="1"/>
  <c r="W122" i="1"/>
  <c r="X122" i="1"/>
  <c r="Z122" i="1"/>
  <c r="AA122" i="1"/>
  <c r="AB122" i="1"/>
  <c r="AB121" i="1" s="1"/>
  <c r="AC122" i="1"/>
  <c r="AD122" i="1"/>
  <c r="AE122" i="1"/>
  <c r="AF122" i="1"/>
  <c r="AG122" i="1"/>
  <c r="AH122" i="1"/>
  <c r="AI122" i="1"/>
  <c r="AK122" i="1"/>
  <c r="AM122" i="1"/>
  <c r="AN122" i="1"/>
  <c r="AS122" i="1"/>
  <c r="AT122" i="1"/>
  <c r="AU122" i="1"/>
  <c r="AV122" i="1"/>
  <c r="AX122" i="1"/>
  <c r="AY122" i="1"/>
  <c r="O122" i="32" s="1"/>
  <c r="AY119" i="1"/>
  <c r="AY120" i="1"/>
  <c r="U118" i="1"/>
  <c r="C119" i="1"/>
  <c r="G119" i="1"/>
  <c r="H119" i="1"/>
  <c r="I119" i="1"/>
  <c r="L119" i="1"/>
  <c r="M119" i="1"/>
  <c r="N119" i="1"/>
  <c r="R119" i="1"/>
  <c r="Q119" i="1"/>
  <c r="U119" i="1"/>
  <c r="V119" i="1"/>
  <c r="W119" i="1"/>
  <c r="X119" i="1"/>
  <c r="Z119" i="1"/>
  <c r="AA119" i="1"/>
  <c r="AB119" i="1"/>
  <c r="AC119" i="1"/>
  <c r="AD119" i="1"/>
  <c r="AE119" i="1"/>
  <c r="AF119" i="1"/>
  <c r="AG119" i="1"/>
  <c r="AH119" i="1"/>
  <c r="AI119" i="1"/>
  <c r="AK119" i="1"/>
  <c r="AM119" i="1"/>
  <c r="AN119" i="1"/>
  <c r="AS119" i="1"/>
  <c r="AT119" i="1"/>
  <c r="AU119" i="1"/>
  <c r="AV119" i="1"/>
  <c r="AX119" i="1"/>
  <c r="C120" i="1"/>
  <c r="G120" i="1"/>
  <c r="H120" i="1"/>
  <c r="I120" i="1"/>
  <c r="L120" i="1"/>
  <c r="M120" i="1"/>
  <c r="N120" i="1"/>
  <c r="R120" i="1"/>
  <c r="Q120" i="1"/>
  <c r="U120" i="1"/>
  <c r="V120" i="1"/>
  <c r="W120" i="1"/>
  <c r="X120" i="1"/>
  <c r="Z120" i="1"/>
  <c r="AA120" i="1"/>
  <c r="AB120" i="1"/>
  <c r="AC120" i="1"/>
  <c r="AD120" i="1"/>
  <c r="AE120" i="1"/>
  <c r="AF120" i="1"/>
  <c r="AG120" i="1"/>
  <c r="AH120" i="1"/>
  <c r="AI120" i="1"/>
  <c r="AK120" i="1"/>
  <c r="AM120" i="1"/>
  <c r="AN120" i="1"/>
  <c r="AS120" i="1"/>
  <c r="AT120" i="1"/>
  <c r="AU120" i="1"/>
  <c r="AV120" i="1"/>
  <c r="AX120" i="1"/>
  <c r="C99" i="1"/>
  <c r="G99" i="1"/>
  <c r="I99" i="1"/>
  <c r="L99" i="1"/>
  <c r="M99" i="1"/>
  <c r="G99" i="32" s="1"/>
  <c r="N99" i="1"/>
  <c r="Q99" i="1" s="1"/>
  <c r="R99" i="1"/>
  <c r="K99" i="32"/>
  <c r="U99" i="1"/>
  <c r="V99" i="1"/>
  <c r="W99" i="1"/>
  <c r="X99" i="1"/>
  <c r="Z99" i="1"/>
  <c r="AA99" i="1"/>
  <c r="AB99" i="1"/>
  <c r="AC99" i="1"/>
  <c r="AD99" i="1"/>
  <c r="AE99" i="1"/>
  <c r="AF99" i="1"/>
  <c r="AG99" i="1"/>
  <c r="AH99" i="1"/>
  <c r="AI99" i="1"/>
  <c r="AK99" i="1"/>
  <c r="AM99" i="1"/>
  <c r="AN99" i="1"/>
  <c r="AS99" i="1"/>
  <c r="AT99" i="1"/>
  <c r="AU99" i="1"/>
  <c r="AV99" i="1"/>
  <c r="AX99" i="1"/>
  <c r="AY99" i="1"/>
  <c r="O99" i="32" s="1"/>
  <c r="C88" i="1"/>
  <c r="C87" i="1" s="1"/>
  <c r="G88" i="1"/>
  <c r="G87" i="1" s="1"/>
  <c r="I88" i="1"/>
  <c r="I87" i="1" s="1"/>
  <c r="L88" i="1"/>
  <c r="L87" i="1" s="1"/>
  <c r="M88" i="1"/>
  <c r="N88" i="1"/>
  <c r="Q88" i="1" s="1"/>
  <c r="R88" i="1"/>
  <c r="R87" i="1" s="1"/>
  <c r="V88" i="1"/>
  <c r="V87" i="1" s="1"/>
  <c r="W88" i="1"/>
  <c r="W87" i="1" s="1"/>
  <c r="X88" i="1"/>
  <c r="X87" i="1" s="1"/>
  <c r="Z88" i="1"/>
  <c r="Z87" i="1" s="1"/>
  <c r="AA88" i="1"/>
  <c r="AA87" i="1" s="1"/>
  <c r="AB88" i="1"/>
  <c r="AB87" i="1" s="1"/>
  <c r="AC88" i="1"/>
  <c r="AC87" i="1" s="1"/>
  <c r="AD88" i="1"/>
  <c r="AD87" i="1" s="1"/>
  <c r="AE88" i="1"/>
  <c r="AE87" i="1" s="1"/>
  <c r="AF88" i="1"/>
  <c r="AF87" i="1" s="1"/>
  <c r="AG88" i="1"/>
  <c r="AG87" i="1" s="1"/>
  <c r="AH88" i="1"/>
  <c r="AH87" i="1" s="1"/>
  <c r="AI88" i="1"/>
  <c r="AI87" i="1" s="1"/>
  <c r="AK88" i="1"/>
  <c r="AK87" i="1" s="1"/>
  <c r="AM88" i="1"/>
  <c r="AM87" i="1" s="1"/>
  <c r="AN88" i="1"/>
  <c r="AN87" i="1" s="1"/>
  <c r="AS88" i="1"/>
  <c r="AS87" i="1" s="1"/>
  <c r="AT88" i="1"/>
  <c r="AT87" i="1" s="1"/>
  <c r="AU88" i="1"/>
  <c r="AU87" i="1" s="1"/>
  <c r="AV88" i="1"/>
  <c r="AV87" i="1" s="1"/>
  <c r="AX88" i="1"/>
  <c r="AX87" i="1" s="1"/>
  <c r="AY88" i="1"/>
  <c r="C82" i="1"/>
  <c r="G82" i="1"/>
  <c r="I82" i="1"/>
  <c r="L82" i="1"/>
  <c r="M82" i="1"/>
  <c r="G82" i="32" s="1"/>
  <c r="N82" i="1"/>
  <c r="Q82" i="1" s="1"/>
  <c r="K82" i="32" s="1"/>
  <c r="R82" i="1"/>
  <c r="U82" i="1"/>
  <c r="V82" i="1"/>
  <c r="W82" i="1"/>
  <c r="X82" i="1"/>
  <c r="Z82" i="1"/>
  <c r="AA82" i="1"/>
  <c r="AB82" i="1"/>
  <c r="AC82" i="1"/>
  <c r="AD82" i="1"/>
  <c r="AE82" i="1"/>
  <c r="AF82" i="1"/>
  <c r="AG82" i="1"/>
  <c r="AH82" i="1"/>
  <c r="AI82" i="1"/>
  <c r="AK82" i="1"/>
  <c r="AM82" i="1"/>
  <c r="AN82" i="1"/>
  <c r="AS82" i="1"/>
  <c r="AT82" i="1"/>
  <c r="AU82" i="1"/>
  <c r="AV82" i="1"/>
  <c r="AX82" i="1"/>
  <c r="AY82" i="1"/>
  <c r="O82" i="32" s="1"/>
  <c r="C78" i="1"/>
  <c r="G78" i="1"/>
  <c r="I78" i="1"/>
  <c r="L78" i="1"/>
  <c r="M78" i="1"/>
  <c r="N78" i="1"/>
  <c r="R78" i="1"/>
  <c r="U78" i="1"/>
  <c r="V78" i="1"/>
  <c r="W78" i="1"/>
  <c r="X78" i="1"/>
  <c r="Z78" i="1"/>
  <c r="AA78" i="1"/>
  <c r="AB78" i="1"/>
  <c r="AC78" i="1"/>
  <c r="AD78" i="1"/>
  <c r="AE78" i="1"/>
  <c r="AF78" i="1"/>
  <c r="AG78" i="1"/>
  <c r="AH78" i="1"/>
  <c r="AI78" i="1"/>
  <c r="AK78" i="1"/>
  <c r="AM78" i="1"/>
  <c r="AN78" i="1"/>
  <c r="AS78" i="1"/>
  <c r="AT78" i="1"/>
  <c r="AU78" i="1"/>
  <c r="AV78" i="1"/>
  <c r="AX78" i="1"/>
  <c r="AY78" i="1"/>
  <c r="O78" i="32" s="1"/>
  <c r="C72" i="1"/>
  <c r="G72" i="1"/>
  <c r="I72" i="1"/>
  <c r="L72" i="1"/>
  <c r="M72" i="1"/>
  <c r="N72" i="1"/>
  <c r="Q72" i="1" s="1"/>
  <c r="R72" i="1"/>
  <c r="K72" i="32"/>
  <c r="U72" i="1"/>
  <c r="V72" i="1"/>
  <c r="W72" i="1"/>
  <c r="X72" i="1"/>
  <c r="Z72" i="1"/>
  <c r="AA72" i="1"/>
  <c r="AB72" i="1"/>
  <c r="AC72" i="1"/>
  <c r="AD72" i="1"/>
  <c r="AE72" i="1"/>
  <c r="AF72" i="1"/>
  <c r="AG72" i="1"/>
  <c r="AH72" i="1"/>
  <c r="AI72" i="1"/>
  <c r="AK72" i="1"/>
  <c r="AM72" i="1"/>
  <c r="AN72" i="1"/>
  <c r="AS72" i="1"/>
  <c r="AT72" i="1"/>
  <c r="AU72" i="1"/>
  <c r="AV72" i="1"/>
  <c r="AX72" i="1"/>
  <c r="AY72" i="1"/>
  <c r="C68" i="1"/>
  <c r="G68" i="1"/>
  <c r="I68" i="1"/>
  <c r="L68" i="1"/>
  <c r="M68" i="1"/>
  <c r="N68" i="1"/>
  <c r="Q68" i="1" s="1"/>
  <c r="K68" i="32" s="1"/>
  <c r="R68" i="1"/>
  <c r="U68" i="1"/>
  <c r="V68" i="1"/>
  <c r="W68" i="1"/>
  <c r="X68" i="1"/>
  <c r="Z68" i="1"/>
  <c r="AA68" i="1"/>
  <c r="AB68" i="1"/>
  <c r="AC68" i="1"/>
  <c r="AD68" i="1"/>
  <c r="AE68" i="1"/>
  <c r="AF68" i="1"/>
  <c r="AG68" i="1"/>
  <c r="AH68" i="1"/>
  <c r="AI68" i="1"/>
  <c r="AK68" i="1"/>
  <c r="AM68" i="1"/>
  <c r="AN68" i="1"/>
  <c r="AS68" i="1"/>
  <c r="AT68" i="1"/>
  <c r="AU68" i="1"/>
  <c r="AV68" i="1"/>
  <c r="AX68" i="1"/>
  <c r="AY68" i="1"/>
  <c r="C62" i="1"/>
  <c r="G62" i="1"/>
  <c r="I62" i="1"/>
  <c r="L62" i="1"/>
  <c r="M62" i="1"/>
  <c r="N62" i="1"/>
  <c r="Q62" i="1" s="1"/>
  <c r="K62" i="32" s="1"/>
  <c r="R62" i="1"/>
  <c r="U62" i="1"/>
  <c r="V62" i="1"/>
  <c r="W62" i="1"/>
  <c r="X62" i="1"/>
  <c r="Z62" i="1"/>
  <c r="AA62" i="1"/>
  <c r="AB62" i="1"/>
  <c r="AC62" i="1"/>
  <c r="AD62" i="1"/>
  <c r="AE62" i="1"/>
  <c r="AF62" i="1"/>
  <c r="AG62" i="1"/>
  <c r="AH62" i="1"/>
  <c r="AI62" i="1"/>
  <c r="AK62" i="1"/>
  <c r="AM62" i="1"/>
  <c r="AN62" i="1"/>
  <c r="AS62" i="1"/>
  <c r="AT62" i="1"/>
  <c r="AU62" i="1"/>
  <c r="AV62" i="1"/>
  <c r="AX62" i="1"/>
  <c r="AY62" i="1"/>
  <c r="C51" i="1"/>
  <c r="G51" i="1"/>
  <c r="H51" i="1"/>
  <c r="C51" i="32" s="1"/>
  <c r="I51" i="1"/>
  <c r="L51" i="1"/>
  <c r="M51" i="1"/>
  <c r="N51" i="1"/>
  <c r="Q51" i="1" s="1"/>
  <c r="R51" i="1"/>
  <c r="U51" i="1"/>
  <c r="V51" i="1"/>
  <c r="W51" i="1"/>
  <c r="X51" i="1"/>
  <c r="Z51" i="1"/>
  <c r="AA51" i="1"/>
  <c r="AB51" i="1"/>
  <c r="AC51" i="1"/>
  <c r="AD51" i="1"/>
  <c r="AE51" i="1"/>
  <c r="AF51" i="1"/>
  <c r="AG51" i="1"/>
  <c r="AH51" i="1"/>
  <c r="AI51" i="1"/>
  <c r="AK51" i="1"/>
  <c r="AM51" i="1"/>
  <c r="AN51" i="1"/>
  <c r="AS51" i="1"/>
  <c r="AT51" i="1"/>
  <c r="AU51" i="1"/>
  <c r="AV51" i="1"/>
  <c r="AX51" i="1"/>
  <c r="AY51" i="1"/>
  <c r="C46" i="1"/>
  <c r="G46" i="1"/>
  <c r="I46" i="1"/>
  <c r="L46" i="1"/>
  <c r="M46" i="1"/>
  <c r="G46" i="32" s="1"/>
  <c r="N46" i="1"/>
  <c r="Q46" i="1" s="1"/>
  <c r="R46" i="1"/>
  <c r="K46" i="32"/>
  <c r="U46" i="1"/>
  <c r="V46" i="1"/>
  <c r="W46" i="1"/>
  <c r="X46" i="1"/>
  <c r="Z46" i="1"/>
  <c r="AA46" i="1"/>
  <c r="AB46" i="1"/>
  <c r="AC46" i="1"/>
  <c r="AD46" i="1"/>
  <c r="AE46" i="1"/>
  <c r="AF46" i="1"/>
  <c r="AG46" i="1"/>
  <c r="AH46" i="1"/>
  <c r="AI46" i="1"/>
  <c r="AK46" i="1"/>
  <c r="AM46" i="1"/>
  <c r="AN46" i="1"/>
  <c r="AS46" i="1"/>
  <c r="AT46" i="1"/>
  <c r="AU46" i="1"/>
  <c r="AV46" i="1"/>
  <c r="AX46" i="1"/>
  <c r="AY46" i="1"/>
  <c r="O46" i="32" s="1"/>
  <c r="C43" i="1"/>
  <c r="G43" i="1"/>
  <c r="H43" i="1"/>
  <c r="C43" i="32" s="1"/>
  <c r="I43" i="1"/>
  <c r="L43" i="1"/>
  <c r="M43" i="1"/>
  <c r="G43" i="32" s="1"/>
  <c r="N43" i="1"/>
  <c r="R43" i="1"/>
  <c r="V43" i="1"/>
  <c r="W43" i="1"/>
  <c r="X43" i="1"/>
  <c r="Z43" i="1"/>
  <c r="AA43" i="1"/>
  <c r="AB43" i="1"/>
  <c r="AC43" i="1"/>
  <c r="AD43" i="1"/>
  <c r="AE43" i="1"/>
  <c r="AF43" i="1"/>
  <c r="AG43" i="1"/>
  <c r="AH43" i="1"/>
  <c r="AI43" i="1"/>
  <c r="AK43" i="1"/>
  <c r="AM43" i="1"/>
  <c r="AN43" i="1"/>
  <c r="AS43" i="1"/>
  <c r="AT43" i="1"/>
  <c r="AU43" i="1"/>
  <c r="AV43" i="1"/>
  <c r="AX43" i="1"/>
  <c r="AY43" i="1"/>
  <c r="O43" i="32" s="1"/>
  <c r="C39" i="1"/>
  <c r="G39" i="1"/>
  <c r="H39" i="1"/>
  <c r="C39" i="32" s="1"/>
  <c r="I39" i="1"/>
  <c r="L39" i="1"/>
  <c r="M39" i="1"/>
  <c r="G39" i="32" s="1"/>
  <c r="N39" i="1"/>
  <c r="R39" i="1"/>
  <c r="V39" i="1"/>
  <c r="W39" i="1"/>
  <c r="X39" i="1"/>
  <c r="Z39" i="1"/>
  <c r="AA39" i="1"/>
  <c r="AB39" i="1"/>
  <c r="AC39" i="1"/>
  <c r="AD39" i="1"/>
  <c r="AE39" i="1"/>
  <c r="AF39" i="1"/>
  <c r="AG39" i="1"/>
  <c r="AH39" i="1"/>
  <c r="AI39" i="1"/>
  <c r="AK39" i="1"/>
  <c r="AM39" i="1"/>
  <c r="AN39" i="1"/>
  <c r="AS39" i="1"/>
  <c r="AT39" i="1"/>
  <c r="AU39" i="1"/>
  <c r="AV39" i="1"/>
  <c r="AX39" i="1"/>
  <c r="AY39" i="1"/>
  <c r="O39" i="32" s="1"/>
  <c r="C34" i="1"/>
  <c r="C33" i="1" s="1"/>
  <c r="G34" i="1"/>
  <c r="H34" i="1"/>
  <c r="C34" i="32" s="1"/>
  <c r="I34" i="1"/>
  <c r="L34" i="1"/>
  <c r="L33" i="1" s="1"/>
  <c r="M34" i="1"/>
  <c r="G34" i="32" s="1"/>
  <c r="N34" i="1"/>
  <c r="R34" i="1"/>
  <c r="U33" i="1"/>
  <c r="V34" i="1"/>
  <c r="W34" i="1"/>
  <c r="X34" i="1"/>
  <c r="Z34" i="1"/>
  <c r="AA34" i="1"/>
  <c r="AB34" i="1"/>
  <c r="AC34" i="1"/>
  <c r="AD34" i="1"/>
  <c r="AE34" i="1"/>
  <c r="AF34" i="1"/>
  <c r="AG34" i="1"/>
  <c r="AH34" i="1"/>
  <c r="AI34" i="1"/>
  <c r="AK34" i="1"/>
  <c r="AM34" i="1"/>
  <c r="AN34" i="1"/>
  <c r="AS34" i="1"/>
  <c r="AT34" i="1"/>
  <c r="AU34" i="1"/>
  <c r="AV34" i="1"/>
  <c r="AX34" i="1"/>
  <c r="AY34" i="1"/>
  <c r="O34" i="32" s="1"/>
  <c r="C30" i="1"/>
  <c r="G30" i="1"/>
  <c r="H30" i="1"/>
  <c r="C30" i="32" s="1"/>
  <c r="I30" i="1"/>
  <c r="L30" i="1"/>
  <c r="M30" i="1"/>
  <c r="G30" i="32" s="1"/>
  <c r="N30" i="1"/>
  <c r="Q30" i="1" s="1"/>
  <c r="K30" i="32" s="1"/>
  <c r="R30" i="1"/>
  <c r="U30" i="1"/>
  <c r="V30" i="1"/>
  <c r="W30" i="1"/>
  <c r="X30" i="1"/>
  <c r="Z30" i="1"/>
  <c r="AA30" i="1"/>
  <c r="AB30" i="1"/>
  <c r="AC30" i="1"/>
  <c r="AD30" i="1"/>
  <c r="AE30" i="1"/>
  <c r="AF30" i="1"/>
  <c r="AG30" i="1"/>
  <c r="AH30" i="1"/>
  <c r="AI30" i="1"/>
  <c r="AK30" i="1"/>
  <c r="AM30" i="1"/>
  <c r="AN30" i="1"/>
  <c r="AS30" i="1"/>
  <c r="AT30" i="1"/>
  <c r="AU30" i="1"/>
  <c r="AV30" i="1"/>
  <c r="AX30" i="1"/>
  <c r="AY30" i="1"/>
  <c r="O30" i="32" s="1"/>
  <c r="C25" i="1"/>
  <c r="G25" i="1"/>
  <c r="H25" i="1"/>
  <c r="C25" i="32" s="1"/>
  <c r="I25" i="1"/>
  <c r="L25" i="1"/>
  <c r="M25" i="1"/>
  <c r="G25" i="32" s="1"/>
  <c r="N25" i="1"/>
  <c r="Q25" i="1" s="1"/>
  <c r="K25" i="32" s="1"/>
  <c r="R25" i="1"/>
  <c r="U25" i="1"/>
  <c r="V25" i="1"/>
  <c r="W25" i="1"/>
  <c r="X25" i="1"/>
  <c r="Z25" i="1"/>
  <c r="AA25" i="1"/>
  <c r="AB25" i="1"/>
  <c r="AC25" i="1"/>
  <c r="AD25" i="1"/>
  <c r="AE25" i="1"/>
  <c r="AF25" i="1"/>
  <c r="AG25" i="1"/>
  <c r="AH25" i="1"/>
  <c r="AI25" i="1"/>
  <c r="AK25" i="1"/>
  <c r="AM25" i="1"/>
  <c r="AN25" i="1"/>
  <c r="AS25" i="1"/>
  <c r="AT25" i="1"/>
  <c r="AU25" i="1"/>
  <c r="AV25" i="1"/>
  <c r="AX25" i="1"/>
  <c r="AY25" i="1"/>
  <c r="O25" i="32" s="1"/>
  <c r="C18" i="1"/>
  <c r="C108" i="1" s="1"/>
  <c r="G18" i="1"/>
  <c r="I18" i="1"/>
  <c r="L18" i="1"/>
  <c r="M18" i="1"/>
  <c r="G18" i="32" s="1"/>
  <c r="N18" i="1"/>
  <c r="R18" i="1"/>
  <c r="U18" i="1"/>
  <c r="V18" i="1"/>
  <c r="W18" i="1"/>
  <c r="X18" i="1"/>
  <c r="Z18" i="1"/>
  <c r="AA18" i="1"/>
  <c r="AB18" i="1"/>
  <c r="AC18" i="1"/>
  <c r="AD18" i="1"/>
  <c r="AE18" i="1"/>
  <c r="AF18" i="1"/>
  <c r="AG18" i="1"/>
  <c r="AH18" i="1"/>
  <c r="AI18" i="1"/>
  <c r="AK18" i="1"/>
  <c r="AM18" i="1"/>
  <c r="AN18" i="1"/>
  <c r="AS18" i="1"/>
  <c r="AT18" i="1"/>
  <c r="AU18" i="1"/>
  <c r="AV18" i="1"/>
  <c r="AX18" i="1"/>
  <c r="AY18" i="1"/>
  <c r="O18" i="32" s="1"/>
  <c r="C6" i="1"/>
  <c r="C5" i="1" s="1"/>
  <c r="G6" i="1"/>
  <c r="G5" i="1" s="1"/>
  <c r="I6" i="1"/>
  <c r="I5" i="1" s="1"/>
  <c r="L6" i="1"/>
  <c r="L5" i="1" s="1"/>
  <c r="M6" i="1"/>
  <c r="N6" i="1"/>
  <c r="Q6" i="1" s="1"/>
  <c r="R6" i="1"/>
  <c r="R5" i="1" s="1"/>
  <c r="U6" i="1"/>
  <c r="U5" i="1" s="1"/>
  <c r="V6" i="1"/>
  <c r="V5" i="1" s="1"/>
  <c r="W6" i="1"/>
  <c r="W5" i="1" s="1"/>
  <c r="X6" i="1"/>
  <c r="X5" i="1" s="1"/>
  <c r="Z6" i="1"/>
  <c r="Z5" i="1" s="1"/>
  <c r="AA6" i="1"/>
  <c r="AA5" i="1" s="1"/>
  <c r="AB6" i="1"/>
  <c r="AB5" i="1" s="1"/>
  <c r="AC6" i="1"/>
  <c r="AC5" i="1" s="1"/>
  <c r="AD6" i="1"/>
  <c r="AD5" i="1" s="1"/>
  <c r="AE6" i="1"/>
  <c r="AE5" i="1" s="1"/>
  <c r="AF6" i="1"/>
  <c r="AF5" i="1" s="1"/>
  <c r="AG6" i="1"/>
  <c r="AG5" i="1" s="1"/>
  <c r="AH6" i="1"/>
  <c r="AH5" i="1" s="1"/>
  <c r="AI6" i="1"/>
  <c r="AI5" i="1" s="1"/>
  <c r="AK6" i="1"/>
  <c r="AK5" i="1" s="1"/>
  <c r="AM6" i="1"/>
  <c r="AM5" i="1" s="1"/>
  <c r="AN6" i="1"/>
  <c r="AN5" i="1" s="1"/>
  <c r="AS6" i="1"/>
  <c r="AS5" i="1" s="1"/>
  <c r="AT6" i="1"/>
  <c r="AT5" i="1" s="1"/>
  <c r="AU6" i="1"/>
  <c r="AU5" i="1" s="1"/>
  <c r="AV6" i="1"/>
  <c r="AV5" i="1" s="1"/>
  <c r="AX6" i="1"/>
  <c r="AX5" i="1" s="1"/>
  <c r="AY5" i="1"/>
  <c r="O5" i="32" s="1"/>
  <c r="C77" i="1" l="1"/>
  <c r="C76" i="1" s="1"/>
  <c r="C110" i="1" s="1"/>
  <c r="AX141" i="1"/>
  <c r="AA141" i="1"/>
  <c r="V141" i="1"/>
  <c r="L108" i="1"/>
  <c r="J7" i="13"/>
  <c r="C20" i="35"/>
  <c r="J10" i="13"/>
  <c r="L10" i="13" s="1"/>
  <c r="C23" i="35"/>
  <c r="J20" i="13"/>
  <c r="C25" i="35"/>
  <c r="J9" i="13"/>
  <c r="L9" i="13" s="1"/>
  <c r="C22" i="35"/>
  <c r="H198" i="1"/>
  <c r="H218" i="1"/>
  <c r="C218" i="32" s="1"/>
  <c r="AK121" i="1"/>
  <c r="AG77" i="1"/>
  <c r="AG76" i="1" s="1"/>
  <c r="AG110" i="1" s="1"/>
  <c r="AX108" i="1"/>
  <c r="AU108" i="1"/>
  <c r="AS108" i="1"/>
  <c r="AM108" i="1"/>
  <c r="AI108" i="1"/>
  <c r="AG108" i="1"/>
  <c r="AE108" i="1"/>
  <c r="AC108" i="1"/>
  <c r="AA108" i="1"/>
  <c r="X108" i="1"/>
  <c r="V108" i="1"/>
  <c r="AV121" i="1"/>
  <c r="AT121" i="1"/>
  <c r="AN121" i="1"/>
  <c r="AH121" i="1"/>
  <c r="AF121" i="1"/>
  <c r="AD121" i="1"/>
  <c r="Z121" i="1"/>
  <c r="W121" i="1"/>
  <c r="W242" i="1" s="1"/>
  <c r="C236" i="1"/>
  <c r="AX238" i="1"/>
  <c r="AU238" i="1"/>
  <c r="AS238" i="1"/>
  <c r="AM238" i="1"/>
  <c r="AI238" i="1"/>
  <c r="AG238" i="1"/>
  <c r="AE238" i="1"/>
  <c r="N5" i="1"/>
  <c r="AX121" i="1"/>
  <c r="AU121" i="1"/>
  <c r="AU236" i="1" s="1"/>
  <c r="AS121" i="1"/>
  <c r="AM121" i="1"/>
  <c r="AM236" i="1" s="1"/>
  <c r="AI121" i="1"/>
  <c r="AG121" i="1"/>
  <c r="AG236" i="1" s="1"/>
  <c r="AE121" i="1"/>
  <c r="AC121" i="1"/>
  <c r="AC236" i="1" s="1"/>
  <c r="AA121" i="1"/>
  <c r="AA236" i="1" s="1"/>
  <c r="X121" i="1"/>
  <c r="X236" i="1" s="1"/>
  <c r="Q78" i="1"/>
  <c r="K78" i="32" s="1"/>
  <c r="AX236" i="1"/>
  <c r="AB141" i="1"/>
  <c r="N175" i="1"/>
  <c r="Q175" i="1" s="1"/>
  <c r="K175" i="32" s="1"/>
  <c r="Q187" i="1"/>
  <c r="AZ187" i="1" s="1"/>
  <c r="N108" i="1"/>
  <c r="Q18" i="1"/>
  <c r="K18" i="32" s="1"/>
  <c r="Q34" i="1"/>
  <c r="K34" i="32" s="1"/>
  <c r="Q39" i="1"/>
  <c r="K39" i="32" s="1"/>
  <c r="Q43" i="1"/>
  <c r="K43" i="32" s="1"/>
  <c r="N87" i="1"/>
  <c r="Q87" i="1" s="1"/>
  <c r="L121" i="1"/>
  <c r="L236" i="1" s="1"/>
  <c r="V121" i="1"/>
  <c r="V236" i="1" s="1"/>
  <c r="AY121" i="1"/>
  <c r="O121" i="32" s="1"/>
  <c r="U121" i="1"/>
  <c r="M121" i="1"/>
  <c r="G121" i="32" s="1"/>
  <c r="Z141" i="1"/>
  <c r="Z242" i="1" s="1"/>
  <c r="R141" i="1"/>
  <c r="R236" i="1" s="1"/>
  <c r="AI141" i="1"/>
  <c r="AI236" i="1" s="1"/>
  <c r="AH33" i="1"/>
  <c r="AX213" i="1"/>
  <c r="AX212" i="1" s="1"/>
  <c r="AX240" i="1" s="1"/>
  <c r="AU213" i="1"/>
  <c r="AU212" i="1" s="1"/>
  <c r="AU240" i="1" s="1"/>
  <c r="AS213" i="1"/>
  <c r="AS212" i="1" s="1"/>
  <c r="AS240" i="1" s="1"/>
  <c r="AM213" i="1"/>
  <c r="AM212" i="1" s="1"/>
  <c r="AM240" i="1" s="1"/>
  <c r="AI213" i="1"/>
  <c r="AI212" i="1" s="1"/>
  <c r="AI240" i="1" s="1"/>
  <c r="AG213" i="1"/>
  <c r="AG212" i="1" s="1"/>
  <c r="AG240" i="1" s="1"/>
  <c r="AE213" i="1"/>
  <c r="AE212" i="1" s="1"/>
  <c r="AE240" i="1" s="1"/>
  <c r="AA213" i="1"/>
  <c r="AA212" i="1" s="1"/>
  <c r="AA240" i="1" s="1"/>
  <c r="G213" i="1"/>
  <c r="G212" i="1" s="1"/>
  <c r="G240" i="1" s="1"/>
  <c r="K8" i="6"/>
  <c r="C8" i="16" s="1"/>
  <c r="K51" i="32"/>
  <c r="Q121" i="1"/>
  <c r="K136" i="32"/>
  <c r="AB236" i="1"/>
  <c r="Q5" i="1"/>
  <c r="K6" i="32"/>
  <c r="AV108" i="1"/>
  <c r="AT108" i="1"/>
  <c r="AN108" i="1"/>
  <c r="AK108" i="1"/>
  <c r="AH108" i="1"/>
  <c r="AF108" i="1"/>
  <c r="AD108" i="1"/>
  <c r="AB108" i="1"/>
  <c r="Z108" i="1"/>
  <c r="W108" i="1"/>
  <c r="U108" i="1"/>
  <c r="R108" i="1"/>
  <c r="I108" i="1"/>
  <c r="G108" i="1"/>
  <c r="W33" i="1"/>
  <c r="W24" i="1" s="1"/>
  <c r="R77" i="1"/>
  <c r="R76" i="1" s="1"/>
  <c r="R110" i="1" s="1"/>
  <c r="I77" i="1"/>
  <c r="I76" i="1" s="1"/>
  <c r="I110" i="1" s="1"/>
  <c r="K87" i="32"/>
  <c r="K88" i="32"/>
  <c r="AV141" i="1"/>
  <c r="AV236" i="1" s="1"/>
  <c r="AT141" i="1"/>
  <c r="AT236" i="1" s="1"/>
  <c r="AN141" i="1"/>
  <c r="AN236" i="1" s="1"/>
  <c r="AK141" i="1"/>
  <c r="AH141" i="1"/>
  <c r="AH236" i="1" s="1"/>
  <c r="AF141" i="1"/>
  <c r="AF236" i="1" s="1"/>
  <c r="AD141" i="1"/>
  <c r="AD236" i="1" s="1"/>
  <c r="W141" i="1"/>
  <c r="U141" i="1"/>
  <c r="U242" i="1" s="1"/>
  <c r="AB238" i="1"/>
  <c r="W238" i="1"/>
  <c r="K37" i="6"/>
  <c r="I20" i="16" s="1"/>
  <c r="K198" i="32"/>
  <c r="AB213" i="1"/>
  <c r="AB212" i="1" s="1"/>
  <c r="AB240" i="1" s="1"/>
  <c r="Z213" i="1"/>
  <c r="Z212" i="1" s="1"/>
  <c r="Z240" i="1" s="1"/>
  <c r="W213" i="1"/>
  <c r="W212" i="1" s="1"/>
  <c r="W240" i="1" s="1"/>
  <c r="U213" i="1"/>
  <c r="U212" i="1" s="1"/>
  <c r="U240" i="1" s="1"/>
  <c r="R213" i="1"/>
  <c r="R212" i="1" s="1"/>
  <c r="R240" i="1" s="1"/>
  <c r="I213" i="1"/>
  <c r="I212" i="1" s="1"/>
  <c r="I240" i="1" s="1"/>
  <c r="AZ135" i="1"/>
  <c r="S135" i="32" s="1"/>
  <c r="C135" i="32"/>
  <c r="AZ133" i="1"/>
  <c r="S133" i="32" s="1"/>
  <c r="C133" i="32"/>
  <c r="AZ131" i="1"/>
  <c r="S131" i="32" s="1"/>
  <c r="C131" i="32"/>
  <c r="AZ129" i="1"/>
  <c r="S129" i="32" s="1"/>
  <c r="C129" i="32"/>
  <c r="AZ127" i="1"/>
  <c r="S127" i="32" s="1"/>
  <c r="C127" i="32"/>
  <c r="AZ125" i="1"/>
  <c r="S125" i="32" s="1"/>
  <c r="C125" i="32"/>
  <c r="AZ137" i="1"/>
  <c r="S137" i="32" s="1"/>
  <c r="C137" i="32"/>
  <c r="AZ138" i="1"/>
  <c r="S138" i="32" s="1"/>
  <c r="C138" i="32"/>
  <c r="AZ145" i="1"/>
  <c r="S145" i="32" s="1"/>
  <c r="C145" i="32"/>
  <c r="AZ147" i="1"/>
  <c r="S147" i="32" s="1"/>
  <c r="C147" i="32"/>
  <c r="AZ150" i="1"/>
  <c r="S150" i="32" s="1"/>
  <c r="C150" i="32"/>
  <c r="AZ155" i="1"/>
  <c r="S155" i="32" s="1"/>
  <c r="C155" i="32"/>
  <c r="AZ153" i="1"/>
  <c r="S153" i="32" s="1"/>
  <c r="C153" i="32"/>
  <c r="AZ151" i="1"/>
  <c r="S151" i="32" s="1"/>
  <c r="C151" i="32"/>
  <c r="AZ159" i="1"/>
  <c r="S159" i="32" s="1"/>
  <c r="C159" i="32"/>
  <c r="AZ165" i="1"/>
  <c r="S165" i="32" s="1"/>
  <c r="C165" i="32"/>
  <c r="AZ163" i="1"/>
  <c r="S163" i="32" s="1"/>
  <c r="C163" i="32"/>
  <c r="AZ167" i="1"/>
  <c r="S167" i="32" s="1"/>
  <c r="C167" i="32"/>
  <c r="AZ173" i="1"/>
  <c r="S173" i="32" s="1"/>
  <c r="C173" i="32"/>
  <c r="AZ171" i="1"/>
  <c r="S171" i="32" s="1"/>
  <c r="C171" i="32"/>
  <c r="AZ169" i="1"/>
  <c r="S169" i="32" s="1"/>
  <c r="C169" i="32"/>
  <c r="AZ176" i="1"/>
  <c r="S176" i="32" s="1"/>
  <c r="C176" i="32"/>
  <c r="AZ185" i="1"/>
  <c r="S185" i="32" s="1"/>
  <c r="C185" i="32"/>
  <c r="AZ183" i="1"/>
  <c r="S183" i="32" s="1"/>
  <c r="C183" i="32"/>
  <c r="AZ181" i="1"/>
  <c r="S181" i="32" s="1"/>
  <c r="C181" i="32"/>
  <c r="AZ179" i="1"/>
  <c r="S179" i="32" s="1"/>
  <c r="C179" i="32"/>
  <c r="AZ177" i="1"/>
  <c r="S177" i="32" s="1"/>
  <c r="C177" i="32"/>
  <c r="C35" i="6"/>
  <c r="S35" i="6" s="1"/>
  <c r="C189" i="32"/>
  <c r="AZ197" i="1"/>
  <c r="S197" i="32" s="1"/>
  <c r="C197" i="32"/>
  <c r="AZ195" i="1"/>
  <c r="S195" i="32" s="1"/>
  <c r="C195" i="32"/>
  <c r="AZ193" i="1"/>
  <c r="S193" i="32" s="1"/>
  <c r="C193" i="32"/>
  <c r="AZ199" i="1"/>
  <c r="S199" i="32" s="1"/>
  <c r="C199" i="32"/>
  <c r="AZ201" i="1"/>
  <c r="S201" i="32" s="1"/>
  <c r="C201" i="32"/>
  <c r="AZ204" i="1"/>
  <c r="S204" i="32" s="1"/>
  <c r="C204" i="32"/>
  <c r="AZ210" i="1"/>
  <c r="S210" i="32" s="1"/>
  <c r="C210" i="32"/>
  <c r="AZ208" i="1"/>
  <c r="S208" i="32" s="1"/>
  <c r="C208" i="32"/>
  <c r="AZ206" i="1"/>
  <c r="S206" i="32" s="1"/>
  <c r="C206" i="32"/>
  <c r="AZ215" i="1"/>
  <c r="S215" i="32" s="1"/>
  <c r="C215" i="32"/>
  <c r="AZ216" i="1"/>
  <c r="S216" i="32" s="1"/>
  <c r="C216" i="32"/>
  <c r="AZ228" i="1"/>
  <c r="S228" i="32" s="1"/>
  <c r="C228" i="32"/>
  <c r="AZ226" i="1"/>
  <c r="S226" i="32" s="1"/>
  <c r="C226" i="32"/>
  <c r="AZ224" i="1"/>
  <c r="S224" i="32" s="1"/>
  <c r="C224" i="32"/>
  <c r="AZ222" i="1"/>
  <c r="S222" i="32" s="1"/>
  <c r="C222" i="32"/>
  <c r="AZ220" i="1"/>
  <c r="S220" i="32" s="1"/>
  <c r="C220" i="32"/>
  <c r="AZ233" i="1"/>
  <c r="S233" i="32" s="1"/>
  <c r="C233" i="32"/>
  <c r="AZ231" i="1"/>
  <c r="S231" i="32" s="1"/>
  <c r="C231" i="32"/>
  <c r="AZ234" i="1"/>
  <c r="S234" i="32" s="1"/>
  <c r="C234" i="32"/>
  <c r="AZ123" i="1"/>
  <c r="S123" i="32" s="1"/>
  <c r="C123" i="32"/>
  <c r="AZ134" i="1"/>
  <c r="S134" i="32" s="1"/>
  <c r="C134" i="32"/>
  <c r="AZ132" i="1"/>
  <c r="S132" i="32" s="1"/>
  <c r="C132" i="32"/>
  <c r="AZ130" i="1"/>
  <c r="S130" i="32" s="1"/>
  <c r="C130" i="32"/>
  <c r="AZ128" i="1"/>
  <c r="S128" i="32" s="1"/>
  <c r="C128" i="32"/>
  <c r="AZ126" i="1"/>
  <c r="S126" i="32" s="1"/>
  <c r="C126" i="32"/>
  <c r="AZ124" i="1"/>
  <c r="S124" i="32" s="1"/>
  <c r="C124" i="32"/>
  <c r="AZ139" i="1"/>
  <c r="S139" i="32" s="1"/>
  <c r="C139" i="32"/>
  <c r="AZ143" i="1"/>
  <c r="S143" i="32" s="1"/>
  <c r="C143" i="32"/>
  <c r="AZ144" i="1"/>
  <c r="S144" i="32" s="1"/>
  <c r="C144" i="32"/>
  <c r="AZ148" i="1"/>
  <c r="S148" i="32" s="1"/>
  <c r="C148" i="32"/>
  <c r="AZ156" i="1"/>
  <c r="S156" i="32" s="1"/>
  <c r="C156" i="32"/>
  <c r="AZ154" i="1"/>
  <c r="S154" i="32" s="1"/>
  <c r="C154" i="32"/>
  <c r="AZ152" i="1"/>
  <c r="S152" i="32" s="1"/>
  <c r="C152" i="32"/>
  <c r="AZ158" i="1"/>
  <c r="S158" i="32" s="1"/>
  <c r="C158" i="32"/>
  <c r="AZ161" i="1"/>
  <c r="S161" i="32" s="1"/>
  <c r="C161" i="32"/>
  <c r="AZ164" i="1"/>
  <c r="S164" i="32" s="1"/>
  <c r="C164" i="32"/>
  <c r="AZ162" i="1"/>
  <c r="S162" i="32" s="1"/>
  <c r="C162" i="32"/>
  <c r="AZ174" i="1"/>
  <c r="S174" i="32" s="1"/>
  <c r="C174" i="32"/>
  <c r="AZ172" i="1"/>
  <c r="S172" i="32" s="1"/>
  <c r="C172" i="32"/>
  <c r="AZ170" i="1"/>
  <c r="S170" i="32" s="1"/>
  <c r="C170" i="32"/>
  <c r="AZ168" i="1"/>
  <c r="S168" i="32" s="1"/>
  <c r="C168" i="32"/>
  <c r="AZ186" i="1"/>
  <c r="S186" i="32" s="1"/>
  <c r="C186" i="32"/>
  <c r="AZ184" i="1"/>
  <c r="S184" i="32" s="1"/>
  <c r="C184" i="32"/>
  <c r="AZ182" i="1"/>
  <c r="S182" i="32" s="1"/>
  <c r="C182" i="32"/>
  <c r="AZ180" i="1"/>
  <c r="S180" i="32" s="1"/>
  <c r="C180" i="32"/>
  <c r="AZ178" i="1"/>
  <c r="S178" i="32" s="1"/>
  <c r="C178" i="32"/>
  <c r="C34" i="6"/>
  <c r="S34" i="6" s="1"/>
  <c r="C188" i="32"/>
  <c r="AZ191" i="1"/>
  <c r="S191" i="32" s="1"/>
  <c r="C191" i="32"/>
  <c r="AZ196" i="1"/>
  <c r="S196" i="32" s="1"/>
  <c r="C196" i="32"/>
  <c r="AZ194" i="1"/>
  <c r="S194" i="32" s="1"/>
  <c r="C194" i="32"/>
  <c r="AZ192" i="1"/>
  <c r="S192" i="32" s="1"/>
  <c r="C192" i="32"/>
  <c r="AZ202" i="1"/>
  <c r="S202" i="32" s="1"/>
  <c r="C202" i="32"/>
  <c r="AZ200" i="1"/>
  <c r="S200" i="32" s="1"/>
  <c r="C200" i="32"/>
  <c r="AZ211" i="1"/>
  <c r="S211" i="32" s="1"/>
  <c r="C211" i="32"/>
  <c r="AZ209" i="1"/>
  <c r="S209" i="32" s="1"/>
  <c r="C209" i="32"/>
  <c r="AZ207" i="1"/>
  <c r="S207" i="32" s="1"/>
  <c r="C207" i="32"/>
  <c r="AZ205" i="1"/>
  <c r="S205" i="32" s="1"/>
  <c r="C205" i="32"/>
  <c r="AZ217" i="1"/>
  <c r="S217" i="32" s="1"/>
  <c r="C217" i="32"/>
  <c r="AZ219" i="1"/>
  <c r="S219" i="32" s="1"/>
  <c r="C219" i="32"/>
  <c r="AZ227" i="1"/>
  <c r="S227" i="32" s="1"/>
  <c r="C227" i="32"/>
  <c r="AZ225" i="1"/>
  <c r="S225" i="32" s="1"/>
  <c r="C225" i="32"/>
  <c r="C39" i="6"/>
  <c r="AZ223" i="1"/>
  <c r="S223" i="32" s="1"/>
  <c r="C223" i="32"/>
  <c r="AZ221" i="1"/>
  <c r="S221" i="32" s="1"/>
  <c r="C221" i="32"/>
  <c r="AZ230" i="1"/>
  <c r="S230" i="32" s="1"/>
  <c r="C230" i="32"/>
  <c r="AZ232" i="1"/>
  <c r="S232" i="32" s="1"/>
  <c r="C232" i="32"/>
  <c r="AZ11" i="1"/>
  <c r="S11" i="32" s="1"/>
  <c r="C11" i="32"/>
  <c r="AZ9" i="1"/>
  <c r="S9" i="32" s="1"/>
  <c r="C9" i="32"/>
  <c r="AZ13" i="1"/>
  <c r="S13" i="32" s="1"/>
  <c r="C13" i="32"/>
  <c r="AZ16" i="1"/>
  <c r="S16" i="32" s="1"/>
  <c r="C16" i="32"/>
  <c r="AZ14" i="1"/>
  <c r="S14" i="32" s="1"/>
  <c r="C14" i="32"/>
  <c r="AZ23" i="1"/>
  <c r="S23" i="32" s="1"/>
  <c r="C23" i="32"/>
  <c r="AZ21" i="1"/>
  <c r="S21" i="32" s="1"/>
  <c r="C21" i="32"/>
  <c r="AZ26" i="1"/>
  <c r="S26" i="32" s="1"/>
  <c r="C26" i="32"/>
  <c r="AZ31" i="1"/>
  <c r="S31" i="32" s="1"/>
  <c r="C31" i="32"/>
  <c r="AZ35" i="1"/>
  <c r="S35" i="32" s="1"/>
  <c r="C35" i="32"/>
  <c r="AZ37" i="1"/>
  <c r="S37" i="32" s="1"/>
  <c r="C37" i="32"/>
  <c r="AZ40" i="1"/>
  <c r="S40" i="32" s="1"/>
  <c r="C40" i="32"/>
  <c r="AZ41" i="1"/>
  <c r="S41" i="32" s="1"/>
  <c r="C41" i="32"/>
  <c r="AZ45" i="1"/>
  <c r="S45" i="32" s="1"/>
  <c r="C45" i="32"/>
  <c r="AZ50" i="1"/>
  <c r="S50" i="32" s="1"/>
  <c r="C50" i="32"/>
  <c r="AZ48" i="1"/>
  <c r="S48" i="32" s="1"/>
  <c r="C48" i="32"/>
  <c r="AZ61" i="1"/>
  <c r="S61" i="32" s="1"/>
  <c r="C61" i="32"/>
  <c r="AZ59" i="1"/>
  <c r="S59" i="32" s="1"/>
  <c r="C59" i="32"/>
  <c r="AZ57" i="1"/>
  <c r="S57" i="32" s="1"/>
  <c r="C57" i="32"/>
  <c r="AZ55" i="1"/>
  <c r="S55" i="32" s="1"/>
  <c r="C55" i="32"/>
  <c r="AZ53" i="1"/>
  <c r="S53" i="32" s="1"/>
  <c r="C53" i="32"/>
  <c r="AZ67" i="1"/>
  <c r="S67" i="32" s="1"/>
  <c r="C67" i="32"/>
  <c r="AZ65" i="1"/>
  <c r="S65" i="32" s="1"/>
  <c r="C65" i="32"/>
  <c r="AZ69" i="1"/>
  <c r="S69" i="32" s="1"/>
  <c r="C69" i="32"/>
  <c r="AZ70" i="1"/>
  <c r="S70" i="32" s="1"/>
  <c r="C70" i="32"/>
  <c r="AZ75" i="1"/>
  <c r="S75" i="32" s="1"/>
  <c r="C75" i="32"/>
  <c r="AZ79" i="1"/>
  <c r="S79" i="32" s="1"/>
  <c r="C79" i="32"/>
  <c r="AZ80" i="1"/>
  <c r="S80" i="32" s="1"/>
  <c r="C80" i="32"/>
  <c r="AZ86" i="1"/>
  <c r="S86" i="32" s="1"/>
  <c r="C86" i="32"/>
  <c r="AZ84" i="1"/>
  <c r="S84" i="32" s="1"/>
  <c r="C84" i="32"/>
  <c r="AZ98" i="1"/>
  <c r="S98" i="32" s="1"/>
  <c r="C98" i="32"/>
  <c r="AZ94" i="1"/>
  <c r="S94" i="32" s="1"/>
  <c r="C94" i="32"/>
  <c r="AZ92" i="1"/>
  <c r="S92" i="32" s="1"/>
  <c r="C92" i="32"/>
  <c r="AZ90" i="1"/>
  <c r="S90" i="32" s="1"/>
  <c r="C90" i="32"/>
  <c r="AZ103" i="1"/>
  <c r="S103" i="32" s="1"/>
  <c r="C103" i="32"/>
  <c r="AZ101" i="1"/>
  <c r="S101" i="32" s="1"/>
  <c r="C101" i="32"/>
  <c r="AZ12" i="1"/>
  <c r="S12" i="32" s="1"/>
  <c r="C12" i="32"/>
  <c r="AZ10" i="1"/>
  <c r="S10" i="32" s="1"/>
  <c r="C10" i="32"/>
  <c r="AZ8" i="1"/>
  <c r="S8" i="32" s="1"/>
  <c r="C8" i="32"/>
  <c r="AZ17" i="1"/>
  <c r="S17" i="32" s="1"/>
  <c r="C17" i="32"/>
  <c r="AZ15" i="1"/>
  <c r="S15" i="32" s="1"/>
  <c r="C15" i="32"/>
  <c r="AZ19" i="1"/>
  <c r="S19" i="32" s="1"/>
  <c r="C19" i="32"/>
  <c r="AZ22" i="1"/>
  <c r="S22" i="32" s="1"/>
  <c r="C22" i="32"/>
  <c r="AZ20" i="1"/>
  <c r="S20" i="32" s="1"/>
  <c r="C20" i="32"/>
  <c r="AZ27" i="1"/>
  <c r="S27" i="32" s="1"/>
  <c r="C27" i="32"/>
  <c r="AZ32" i="1"/>
  <c r="S32" i="32" s="1"/>
  <c r="C32" i="32"/>
  <c r="AZ38" i="1"/>
  <c r="S38" i="32" s="1"/>
  <c r="C38" i="32"/>
  <c r="AZ36" i="1"/>
  <c r="S36" i="32" s="1"/>
  <c r="C36" i="32"/>
  <c r="AZ42" i="1"/>
  <c r="S42" i="32" s="1"/>
  <c r="C42" i="32"/>
  <c r="AZ44" i="1"/>
  <c r="S44" i="32" s="1"/>
  <c r="C44" i="32"/>
  <c r="AZ47" i="1"/>
  <c r="S47" i="32" s="1"/>
  <c r="C47" i="32"/>
  <c r="AZ49" i="1"/>
  <c r="S49" i="32" s="1"/>
  <c r="C49" i="32"/>
  <c r="AZ52" i="1"/>
  <c r="S52" i="32" s="1"/>
  <c r="C52" i="32"/>
  <c r="AZ60" i="1"/>
  <c r="S60" i="32" s="1"/>
  <c r="C60" i="32"/>
  <c r="AZ58" i="1"/>
  <c r="S58" i="32" s="1"/>
  <c r="C58" i="32"/>
  <c r="AZ56" i="1"/>
  <c r="S56" i="32" s="1"/>
  <c r="C56" i="32"/>
  <c r="AZ54" i="1"/>
  <c r="S54" i="32" s="1"/>
  <c r="C54" i="32"/>
  <c r="AZ63" i="1"/>
  <c r="S63" i="32" s="1"/>
  <c r="C63" i="32"/>
  <c r="AZ66" i="1"/>
  <c r="S66" i="32" s="1"/>
  <c r="C66" i="32"/>
  <c r="AZ64" i="1"/>
  <c r="S64" i="32" s="1"/>
  <c r="C64" i="32"/>
  <c r="AZ71" i="1"/>
  <c r="S71" i="32" s="1"/>
  <c r="C71" i="32"/>
  <c r="AZ73" i="1"/>
  <c r="S73" i="32" s="1"/>
  <c r="C73" i="32"/>
  <c r="AZ74" i="1"/>
  <c r="S74" i="32" s="1"/>
  <c r="C74" i="32"/>
  <c r="AZ81" i="1"/>
  <c r="S81" i="32" s="1"/>
  <c r="C81" i="32"/>
  <c r="AZ83" i="1"/>
  <c r="S83" i="32" s="1"/>
  <c r="C83" i="32"/>
  <c r="AZ85" i="1"/>
  <c r="S85" i="32" s="1"/>
  <c r="C85" i="32"/>
  <c r="AZ89" i="1"/>
  <c r="S89" i="32" s="1"/>
  <c r="C89" i="32"/>
  <c r="AZ97" i="1"/>
  <c r="S97" i="32" s="1"/>
  <c r="C97" i="32"/>
  <c r="AZ95" i="1"/>
  <c r="S95" i="32" s="1"/>
  <c r="C95" i="32"/>
  <c r="AZ93" i="1"/>
  <c r="S93" i="32" s="1"/>
  <c r="C93" i="32"/>
  <c r="AZ91" i="1"/>
  <c r="S91" i="32" s="1"/>
  <c r="C91" i="32"/>
  <c r="AZ100" i="1"/>
  <c r="S100" i="32" s="1"/>
  <c r="C100" i="32"/>
  <c r="AZ102" i="1"/>
  <c r="S102" i="32" s="1"/>
  <c r="C102" i="32"/>
  <c r="AZ7" i="1"/>
  <c r="S7" i="32" s="1"/>
  <c r="C7" i="32"/>
  <c r="D22" i="13"/>
  <c r="M5" i="1"/>
  <c r="G6" i="32"/>
  <c r="C6" i="6"/>
  <c r="C19" i="14" s="1"/>
  <c r="C18" i="32"/>
  <c r="G10" i="6"/>
  <c r="C9" i="15" s="1"/>
  <c r="G68" i="32"/>
  <c r="O11" i="6"/>
  <c r="C21" i="17" s="1"/>
  <c r="O72" i="32"/>
  <c r="G11" i="6"/>
  <c r="C21" i="15" s="1"/>
  <c r="G72" i="32"/>
  <c r="M87" i="1"/>
  <c r="G88" i="32"/>
  <c r="N121" i="1"/>
  <c r="I141" i="1"/>
  <c r="I242" i="1" s="1"/>
  <c r="N141" i="1"/>
  <c r="Q141" i="1" s="1"/>
  <c r="G31" i="6"/>
  <c r="I9" i="15" s="1"/>
  <c r="G166" i="32"/>
  <c r="U236" i="1"/>
  <c r="C187" i="32"/>
  <c r="I11" i="14"/>
  <c r="O38" i="6"/>
  <c r="I21" i="17" s="1"/>
  <c r="O203" i="32"/>
  <c r="G38" i="6"/>
  <c r="I21" i="15" s="1"/>
  <c r="G203" i="32"/>
  <c r="G8" i="6"/>
  <c r="C8" i="15" s="1"/>
  <c r="G51" i="32"/>
  <c r="O9" i="6"/>
  <c r="C20" i="17" s="1"/>
  <c r="O62" i="32"/>
  <c r="G9" i="6"/>
  <c r="C20" i="15" s="1"/>
  <c r="G62" i="32"/>
  <c r="C10" i="6"/>
  <c r="C9" i="14" s="1"/>
  <c r="C68" i="32"/>
  <c r="M77" i="1"/>
  <c r="M76" i="1" s="1"/>
  <c r="G78" i="32"/>
  <c r="M175" i="1"/>
  <c r="G187" i="32"/>
  <c r="I11" i="15"/>
  <c r="C37" i="6"/>
  <c r="I20" i="14" s="1"/>
  <c r="C198" i="32"/>
  <c r="M213" i="1"/>
  <c r="G214" i="32"/>
  <c r="AY87" i="1"/>
  <c r="O87" i="32" s="1"/>
  <c r="O88" i="32"/>
  <c r="O10" i="6"/>
  <c r="C9" i="17" s="1"/>
  <c r="O68" i="32"/>
  <c r="O8" i="6"/>
  <c r="C8" i="17" s="1"/>
  <c r="O51" i="32"/>
  <c r="U238" i="1"/>
  <c r="O37" i="6"/>
  <c r="I20" i="17" s="1"/>
  <c r="O198" i="32"/>
  <c r="I11" i="17"/>
  <c r="O187" i="32"/>
  <c r="O31" i="6"/>
  <c r="I9" i="17" s="1"/>
  <c r="O166" i="32"/>
  <c r="AY141" i="1"/>
  <c r="O142" i="32"/>
  <c r="L20" i="13"/>
  <c r="K12" i="13"/>
  <c r="K15" i="13"/>
  <c r="G141" i="1"/>
  <c r="G121" i="1"/>
  <c r="V14" i="6"/>
  <c r="U5" i="6"/>
  <c r="E6" i="13" s="1"/>
  <c r="U43" i="6"/>
  <c r="K22" i="13" s="1"/>
  <c r="R16" i="6"/>
  <c r="T43" i="6"/>
  <c r="F22" i="6"/>
  <c r="R36" i="6"/>
  <c r="V32" i="6"/>
  <c r="T5" i="6"/>
  <c r="AA238" i="1"/>
  <c r="M141" i="1"/>
  <c r="L77" i="1"/>
  <c r="L76" i="1" s="1"/>
  <c r="L110" i="1" s="1"/>
  <c r="AS141" i="1"/>
  <c r="AE141" i="1"/>
  <c r="H46" i="1"/>
  <c r="C46" i="32" s="1"/>
  <c r="H62" i="1"/>
  <c r="H72" i="1"/>
  <c r="H78" i="1"/>
  <c r="C78" i="32" s="1"/>
  <c r="H88" i="1"/>
  <c r="AZ88" i="1" s="1"/>
  <c r="S88" i="32" s="1"/>
  <c r="AV238" i="1"/>
  <c r="AT238" i="1"/>
  <c r="AN238" i="1"/>
  <c r="AK238" i="1"/>
  <c r="AH238" i="1"/>
  <c r="AF238" i="1"/>
  <c r="AD238" i="1"/>
  <c r="AC238" i="1"/>
  <c r="N238" i="1"/>
  <c r="L238" i="1"/>
  <c r="H190" i="1"/>
  <c r="C190" i="32" s="1"/>
  <c r="C238" i="1"/>
  <c r="H203" i="1"/>
  <c r="AZ203" i="1" s="1"/>
  <c r="S203" i="32" s="1"/>
  <c r="AV213" i="1"/>
  <c r="AV212" i="1" s="1"/>
  <c r="AV240" i="1" s="1"/>
  <c r="AT213" i="1"/>
  <c r="AT212" i="1" s="1"/>
  <c r="AT240" i="1" s="1"/>
  <c r="AN213" i="1"/>
  <c r="AN212" i="1" s="1"/>
  <c r="AN240" i="1" s="1"/>
  <c r="AK213" i="1"/>
  <c r="AK212" i="1" s="1"/>
  <c r="AK240" i="1" s="1"/>
  <c r="AH213" i="1"/>
  <c r="AH212" i="1" s="1"/>
  <c r="AH240" i="1" s="1"/>
  <c r="AF213" i="1"/>
  <c r="AF212" i="1" s="1"/>
  <c r="AF240" i="1" s="1"/>
  <c r="AD213" i="1"/>
  <c r="AD212" i="1" s="1"/>
  <c r="AD240" i="1" s="1"/>
  <c r="AC213" i="1"/>
  <c r="AC212" i="1" s="1"/>
  <c r="AC240" i="1" s="1"/>
  <c r="X213" i="1"/>
  <c r="X212" i="1" s="1"/>
  <c r="X240" i="1" s="1"/>
  <c r="V213" i="1"/>
  <c r="V212" i="1" s="1"/>
  <c r="V240" i="1" s="1"/>
  <c r="N213" i="1"/>
  <c r="L213" i="1"/>
  <c r="L212" i="1" s="1"/>
  <c r="L240" i="1" s="1"/>
  <c r="H214" i="1"/>
  <c r="AZ214" i="1" s="1"/>
  <c r="C240" i="1"/>
  <c r="H229" i="1"/>
  <c r="C229" i="32" s="1"/>
  <c r="X77" i="1"/>
  <c r="X76" i="1" s="1"/>
  <c r="X110" i="1" s="1"/>
  <c r="G77" i="1"/>
  <c r="G76" i="1" s="1"/>
  <c r="G110" i="1" s="1"/>
  <c r="AV33" i="1"/>
  <c r="AV24" i="1" s="1"/>
  <c r="AT33" i="1"/>
  <c r="AT24" i="1" s="1"/>
  <c r="AN33" i="1"/>
  <c r="AK33" i="1"/>
  <c r="AK24" i="1" s="1"/>
  <c r="AK106" i="1" s="1"/>
  <c r="AF33" i="1"/>
  <c r="AF24" i="1" s="1"/>
  <c r="AD33" i="1"/>
  <c r="AD24" i="1" s="1"/>
  <c r="AC33" i="1"/>
  <c r="AC24" i="1" s="1"/>
  <c r="AC106" i="1" s="1"/>
  <c r="AU77" i="1"/>
  <c r="AU76" i="1" s="1"/>
  <c r="AU110" i="1" s="1"/>
  <c r="Z238" i="1"/>
  <c r="X238" i="1"/>
  <c r="V238" i="1"/>
  <c r="AN24" i="1"/>
  <c r="AH24" i="1"/>
  <c r="AH106" i="1" s="1"/>
  <c r="AM77" i="1"/>
  <c r="AM76" i="1" s="1"/>
  <c r="AM110" i="1" s="1"/>
  <c r="AA77" i="1"/>
  <c r="AA76" i="1" s="1"/>
  <c r="AA110" i="1" s="1"/>
  <c r="V77" i="1"/>
  <c r="V76" i="1" s="1"/>
  <c r="V110" i="1" s="1"/>
  <c r="L24" i="1"/>
  <c r="L112" i="1" s="1"/>
  <c r="C24" i="1"/>
  <c r="C106" i="1" s="1"/>
  <c r="AX33" i="1"/>
  <c r="AX24" i="1" s="1"/>
  <c r="AU33" i="1"/>
  <c r="AU24" i="1" s="1"/>
  <c r="AS33" i="1"/>
  <c r="AS24" i="1" s="1"/>
  <c r="AM33" i="1"/>
  <c r="AM24" i="1" s="1"/>
  <c r="AI33" i="1"/>
  <c r="AI24" i="1" s="1"/>
  <c r="AG33" i="1"/>
  <c r="AG24" i="1" s="1"/>
  <c r="AE33" i="1"/>
  <c r="AE24" i="1" s="1"/>
  <c r="AB33" i="1"/>
  <c r="AB24" i="1" s="1"/>
  <c r="AA33" i="1"/>
  <c r="AA24" i="1" s="1"/>
  <c r="Z33" i="1"/>
  <c r="Z24" i="1" s="1"/>
  <c r="X33" i="1"/>
  <c r="X24" i="1" s="1"/>
  <c r="V33" i="1"/>
  <c r="V24" i="1" s="1"/>
  <c r="AX77" i="1"/>
  <c r="AX76" i="1" s="1"/>
  <c r="AX110" i="1" s="1"/>
  <c r="AS77" i="1"/>
  <c r="AS76" i="1" s="1"/>
  <c r="AS110" i="1" s="1"/>
  <c r="AI77" i="1"/>
  <c r="AI76" i="1" s="1"/>
  <c r="AI110" i="1" s="1"/>
  <c r="AE77" i="1"/>
  <c r="AE76" i="1" s="1"/>
  <c r="AE110" i="1" s="1"/>
  <c r="AB77" i="1"/>
  <c r="AB76" i="1" s="1"/>
  <c r="AB110" i="1" s="1"/>
  <c r="Z77" i="1"/>
  <c r="Z76" i="1" s="1"/>
  <c r="Z110" i="1" s="1"/>
  <c r="N33" i="1"/>
  <c r="R33" i="1"/>
  <c r="M33" i="1"/>
  <c r="I33" i="1"/>
  <c r="I24" i="1" s="1"/>
  <c r="I112" i="1" s="1"/>
  <c r="H33" i="1"/>
  <c r="G33" i="1"/>
  <c r="G24" i="1" s="1"/>
  <c r="G106" i="1" s="1"/>
  <c r="U77" i="1"/>
  <c r="U76" i="1" s="1"/>
  <c r="U110" i="1" s="1"/>
  <c r="AY175" i="1"/>
  <c r="R238" i="1"/>
  <c r="I238" i="1"/>
  <c r="G238" i="1"/>
  <c r="U39" i="6"/>
  <c r="K13" i="13" s="1"/>
  <c r="V8" i="6"/>
  <c r="T28" i="6"/>
  <c r="AZ39" i="1"/>
  <c r="S39" i="32" s="1"/>
  <c r="AZ43" i="1"/>
  <c r="S43" i="32" s="1"/>
  <c r="AN242" i="1"/>
  <c r="AN244" i="1" s="1"/>
  <c r="AH242" i="1"/>
  <c r="AH244" i="1" s="1"/>
  <c r="AD242" i="1"/>
  <c r="AD246" i="1" s="1"/>
  <c r="L242" i="1"/>
  <c r="L244" i="1" s="1"/>
  <c r="AV77" i="1"/>
  <c r="AV76" i="1" s="1"/>
  <c r="AV110" i="1" s="1"/>
  <c r="AT77" i="1"/>
  <c r="AT76" i="1" s="1"/>
  <c r="AT110" i="1" s="1"/>
  <c r="AN77" i="1"/>
  <c r="AN76" i="1" s="1"/>
  <c r="AN110" i="1" s="1"/>
  <c r="AK77" i="1"/>
  <c r="AK76" i="1" s="1"/>
  <c r="AK110" i="1" s="1"/>
  <c r="AH77" i="1"/>
  <c r="AH76" i="1" s="1"/>
  <c r="AH110" i="1" s="1"/>
  <c r="AF77" i="1"/>
  <c r="AF76" i="1" s="1"/>
  <c r="AF110" i="1" s="1"/>
  <c r="AD77" i="1"/>
  <c r="AD76" i="1" s="1"/>
  <c r="AD110" i="1" s="1"/>
  <c r="AC77" i="1"/>
  <c r="AC76" i="1" s="1"/>
  <c r="AC110" i="1" s="1"/>
  <c r="W77" i="1"/>
  <c r="W76" i="1" s="1"/>
  <c r="W110" i="1" s="1"/>
  <c r="AU242" i="1"/>
  <c r="AU246" i="1" s="1"/>
  <c r="AS242" i="1"/>
  <c r="AS244" i="1" s="1"/>
  <c r="AM242" i="1"/>
  <c r="AM246" i="1" s="1"/>
  <c r="AG242" i="1"/>
  <c r="AG246" i="1" s="1"/>
  <c r="AA242" i="1"/>
  <c r="AA246" i="1" s="1"/>
  <c r="X242" i="1"/>
  <c r="X246" i="1" s="1"/>
  <c r="R242" i="1"/>
  <c r="R246" i="1" s="1"/>
  <c r="G242" i="1"/>
  <c r="G246" i="1" s="1"/>
  <c r="H122" i="1"/>
  <c r="H136" i="1"/>
  <c r="H142" i="1"/>
  <c r="C142" i="32" s="1"/>
  <c r="H146" i="1"/>
  <c r="H149" i="1"/>
  <c r="C149" i="32" s="1"/>
  <c r="H157" i="1"/>
  <c r="H160" i="1"/>
  <c r="C160" i="32" s="1"/>
  <c r="H166" i="1"/>
  <c r="H175" i="1"/>
  <c r="K13" i="6"/>
  <c r="AZ189" i="1"/>
  <c r="S189" i="32" s="1"/>
  <c r="AZ188" i="1"/>
  <c r="S188" i="32" s="1"/>
  <c r="U24" i="1"/>
  <c r="R24" i="1"/>
  <c r="R106" i="1" s="1"/>
  <c r="AY213" i="1"/>
  <c r="M108" i="1"/>
  <c r="G6" i="6"/>
  <c r="C19" i="15" s="1"/>
  <c r="M238" i="1"/>
  <c r="G238" i="32" s="1"/>
  <c r="G36" i="6"/>
  <c r="I19" i="15" s="1"/>
  <c r="R5" i="6"/>
  <c r="AY33" i="1"/>
  <c r="N36" i="6"/>
  <c r="V31" i="6"/>
  <c r="V7" i="6"/>
  <c r="AY238" i="1"/>
  <c r="O36" i="6"/>
  <c r="I19" i="17" s="1"/>
  <c r="AY108" i="1"/>
  <c r="O6" i="6"/>
  <c r="C19" i="17" s="1"/>
  <c r="AZ218" i="1"/>
  <c r="S218" i="32" s="1"/>
  <c r="O28" i="6"/>
  <c r="I6" i="17" s="1"/>
  <c r="AZ99" i="1"/>
  <c r="S99" i="32" s="1"/>
  <c r="AZ82" i="1"/>
  <c r="S82" i="32" s="1"/>
  <c r="AZ30" i="1"/>
  <c r="S30" i="32" s="1"/>
  <c r="AZ25" i="1"/>
  <c r="S25" i="32" s="1"/>
  <c r="O5" i="6"/>
  <c r="C6" i="17" s="1"/>
  <c r="T39" i="6"/>
  <c r="T45" i="6"/>
  <c r="N16" i="6"/>
  <c r="T36" i="6"/>
  <c r="C24" i="35" s="1"/>
  <c r="K38" i="6"/>
  <c r="Q238" i="1"/>
  <c r="K36" i="6"/>
  <c r="K32" i="6"/>
  <c r="I10" i="16" s="1"/>
  <c r="K31" i="6"/>
  <c r="K28" i="6"/>
  <c r="I6" i="16" s="1"/>
  <c r="K11" i="6"/>
  <c r="AZ72" i="1"/>
  <c r="S72" i="32" s="1"/>
  <c r="K10" i="6"/>
  <c r="AZ68" i="1"/>
  <c r="S68" i="32" s="1"/>
  <c r="K9" i="6"/>
  <c r="AZ62" i="1"/>
  <c r="S62" i="32" s="1"/>
  <c r="Q108" i="1"/>
  <c r="K108" i="32" s="1"/>
  <c r="K6" i="6"/>
  <c r="AZ18" i="1"/>
  <c r="S18" i="32" s="1"/>
  <c r="V37" i="6"/>
  <c r="G37" i="6"/>
  <c r="AZ198" i="1"/>
  <c r="S198" i="32" s="1"/>
  <c r="T16" i="6"/>
  <c r="D14" i="13" s="1"/>
  <c r="AZ96" i="1"/>
  <c r="S96" i="32" s="1"/>
  <c r="C14" i="6"/>
  <c r="C8" i="6"/>
  <c r="AZ51" i="1"/>
  <c r="S51" i="32" s="1"/>
  <c r="AZ140" i="1"/>
  <c r="S140" i="32" s="1"/>
  <c r="C29" i="6"/>
  <c r="H6" i="1"/>
  <c r="C112" i="1"/>
  <c r="I106" i="1"/>
  <c r="AN106" i="1"/>
  <c r="U106" i="1"/>
  <c r="L106" i="1"/>
  <c r="R244" i="1"/>
  <c r="AN246" i="1"/>
  <c r="AH246" i="1"/>
  <c r="C242" i="1"/>
  <c r="U244" i="1" l="1"/>
  <c r="U246" i="1"/>
  <c r="AF106" i="1"/>
  <c r="AF112" i="1"/>
  <c r="AF114" i="1" s="1"/>
  <c r="Z244" i="1"/>
  <c r="Z246" i="1"/>
  <c r="W246" i="1"/>
  <c r="W244" i="1"/>
  <c r="AE236" i="1"/>
  <c r="W236" i="1"/>
  <c r="AK236" i="1"/>
  <c r="Z236" i="1"/>
  <c r="AI242" i="1"/>
  <c r="AI246" i="1" s="1"/>
  <c r="AX242" i="1"/>
  <c r="AX246" i="1" s="1"/>
  <c r="AV242" i="1"/>
  <c r="AS236" i="1"/>
  <c r="AZ78" i="1"/>
  <c r="S78" i="32" s="1"/>
  <c r="AA244" i="1"/>
  <c r="G244" i="1"/>
  <c r="AU244" i="1"/>
  <c r="AZ160" i="1"/>
  <c r="S160" i="32" s="1"/>
  <c r="H238" i="1"/>
  <c r="AZ142" i="1"/>
  <c r="S142" i="32" s="1"/>
  <c r="Q20" i="35"/>
  <c r="S20" i="35" s="1"/>
  <c r="R20" i="35"/>
  <c r="R112" i="1"/>
  <c r="D6" i="13"/>
  <c r="C5" i="35"/>
  <c r="Q23" i="35"/>
  <c r="S23" i="35" s="1"/>
  <c r="R23" i="35"/>
  <c r="Q25" i="35"/>
  <c r="S25" i="35" s="1"/>
  <c r="R25" i="35"/>
  <c r="AE242" i="1"/>
  <c r="AE244" i="1" s="1"/>
  <c r="V45" i="6"/>
  <c r="C26" i="35"/>
  <c r="R26" i="35" s="1"/>
  <c r="Q24" i="35"/>
  <c r="S24" i="35" s="1"/>
  <c r="R24" i="35"/>
  <c r="Q22" i="35"/>
  <c r="S22" i="35" s="1"/>
  <c r="R22" i="35"/>
  <c r="J6" i="13"/>
  <c r="L6" i="13" s="1"/>
  <c r="C19" i="35"/>
  <c r="AG244" i="1"/>
  <c r="AZ229" i="1"/>
  <c r="S229" i="32" s="1"/>
  <c r="V28" i="6"/>
  <c r="G28" i="6"/>
  <c r="I6" i="15" s="1"/>
  <c r="AB242" i="1"/>
  <c r="AB246" i="1" s="1"/>
  <c r="AM244" i="1"/>
  <c r="AD244" i="1"/>
  <c r="AH112" i="1"/>
  <c r="AH116" i="1" s="1"/>
  <c r="AN112" i="1"/>
  <c r="AN116" i="1" s="1"/>
  <c r="O13" i="6"/>
  <c r="L116" i="1"/>
  <c r="L114" i="1"/>
  <c r="W106" i="1"/>
  <c r="W112" i="1"/>
  <c r="AE246" i="1"/>
  <c r="AI244" i="1"/>
  <c r="AS246" i="1"/>
  <c r="AX244" i="1"/>
  <c r="AY77" i="1"/>
  <c r="O77" i="32" s="1"/>
  <c r="AC242" i="1"/>
  <c r="AC244" i="1" s="1"/>
  <c r="AF242" i="1"/>
  <c r="AK242" i="1"/>
  <c r="AK244" i="1" s="1"/>
  <c r="AT242" i="1"/>
  <c r="AZ34" i="1"/>
  <c r="S34" i="32" s="1"/>
  <c r="K187" i="32"/>
  <c r="I11" i="16"/>
  <c r="N24" i="1"/>
  <c r="Q33" i="1"/>
  <c r="K33" i="32" s="1"/>
  <c r="N212" i="1"/>
  <c r="Q213" i="1"/>
  <c r="K213" i="32" s="1"/>
  <c r="N77" i="1"/>
  <c r="I236" i="1"/>
  <c r="G112" i="1"/>
  <c r="AZ175" i="1"/>
  <c r="S175" i="32" s="1"/>
  <c r="G77" i="32"/>
  <c r="K43" i="6"/>
  <c r="I22" i="16" s="1"/>
  <c r="K238" i="32"/>
  <c r="AD112" i="1"/>
  <c r="AD114" i="1" s="1"/>
  <c r="AV112" i="1"/>
  <c r="AV116" i="1" s="1"/>
  <c r="Q236" i="1"/>
  <c r="K121" i="32"/>
  <c r="AZ33" i="1"/>
  <c r="S33" i="32" s="1"/>
  <c r="K30" i="6"/>
  <c r="I8" i="16" s="1"/>
  <c r="K141" i="32"/>
  <c r="K5" i="6"/>
  <c r="C6" i="16" s="1"/>
  <c r="K5" i="32"/>
  <c r="AD116" i="1"/>
  <c r="AT112" i="1"/>
  <c r="AT106" i="1"/>
  <c r="I246" i="1"/>
  <c r="I244" i="1"/>
  <c r="X244" i="1"/>
  <c r="AD106" i="1"/>
  <c r="AV106" i="1"/>
  <c r="AN114" i="1"/>
  <c r="AF116" i="1"/>
  <c r="G43" i="6"/>
  <c r="I22" i="15" s="1"/>
  <c r="AZ190" i="1"/>
  <c r="S190" i="32" s="1"/>
  <c r="C36" i="6"/>
  <c r="I19" i="14" s="1"/>
  <c r="U112" i="1"/>
  <c r="U114" i="1" s="1"/>
  <c r="V242" i="1"/>
  <c r="N242" i="1"/>
  <c r="AY236" i="1"/>
  <c r="O236" i="32" s="1"/>
  <c r="H108" i="1"/>
  <c r="C108" i="32" s="1"/>
  <c r="I12" i="14"/>
  <c r="I13" i="14"/>
  <c r="AZ149" i="1"/>
  <c r="S149" i="32" s="1"/>
  <c r="AZ46" i="1"/>
  <c r="S46" i="32" s="1"/>
  <c r="J13" i="13"/>
  <c r="L13" i="13" s="1"/>
  <c r="V39" i="6"/>
  <c r="G76" i="32"/>
  <c r="G12" i="6"/>
  <c r="C12" i="15" s="1"/>
  <c r="M110" i="1"/>
  <c r="H5" i="1"/>
  <c r="C5" i="32" s="1"/>
  <c r="C6" i="32"/>
  <c r="I9" i="16"/>
  <c r="AZ213" i="1"/>
  <c r="S213" i="32" s="1"/>
  <c r="S214" i="32"/>
  <c r="C43" i="6"/>
  <c r="I22" i="14" s="1"/>
  <c r="C238" i="32"/>
  <c r="G18" i="6"/>
  <c r="C22" i="15" s="1"/>
  <c r="G108" i="32"/>
  <c r="C31" i="6"/>
  <c r="I9" i="14" s="1"/>
  <c r="C166" i="32"/>
  <c r="AZ157" i="1"/>
  <c r="S157" i="32" s="1"/>
  <c r="C157" i="32"/>
  <c r="AZ146" i="1"/>
  <c r="S146" i="32" s="1"/>
  <c r="C146" i="32"/>
  <c r="AZ136" i="1"/>
  <c r="S136" i="32" s="1"/>
  <c r="C136" i="32"/>
  <c r="H24" i="1"/>
  <c r="C33" i="32"/>
  <c r="M24" i="1"/>
  <c r="G33" i="32"/>
  <c r="C9" i="6"/>
  <c r="C20" i="14" s="1"/>
  <c r="C62" i="32"/>
  <c r="G236" i="1"/>
  <c r="M212" i="1"/>
  <c r="G213" i="32"/>
  <c r="S37" i="6"/>
  <c r="I20" i="15"/>
  <c r="I21" i="16"/>
  <c r="C32" i="6"/>
  <c r="I10" i="14" s="1"/>
  <c r="C175" i="32"/>
  <c r="AZ122" i="1"/>
  <c r="S122" i="32" s="1"/>
  <c r="C122" i="32"/>
  <c r="H213" i="1"/>
  <c r="C213" i="32" s="1"/>
  <c r="C214" i="32"/>
  <c r="C38" i="6"/>
  <c r="I21" i="14" s="1"/>
  <c r="C203" i="32"/>
  <c r="H87" i="1"/>
  <c r="C88" i="32"/>
  <c r="C11" i="6"/>
  <c r="C21" i="14" s="1"/>
  <c r="C72" i="32"/>
  <c r="G32" i="6"/>
  <c r="I10" i="15" s="1"/>
  <c r="G175" i="32"/>
  <c r="N236" i="1"/>
  <c r="G13" i="6"/>
  <c r="G87" i="32"/>
  <c r="G5" i="6"/>
  <c r="C6" i="15" s="1"/>
  <c r="G5" i="32"/>
  <c r="F6" i="13"/>
  <c r="G20" i="6"/>
  <c r="C15" i="15" s="1"/>
  <c r="G110" i="32"/>
  <c r="L246" i="1"/>
  <c r="G30" i="6"/>
  <c r="I8" i="15" s="1"/>
  <c r="M236" i="1"/>
  <c r="G141" i="32"/>
  <c r="AY212" i="1"/>
  <c r="O212" i="32" s="1"/>
  <c r="O213" i="32"/>
  <c r="AY24" i="1"/>
  <c r="O33" i="32"/>
  <c r="O18" i="6"/>
  <c r="C22" i="17" s="1"/>
  <c r="O108" i="32"/>
  <c r="O43" i="6"/>
  <c r="I22" i="17" s="1"/>
  <c r="O238" i="32"/>
  <c r="I11" i="13"/>
  <c r="S187" i="32"/>
  <c r="O32" i="6"/>
  <c r="I10" i="17" s="1"/>
  <c r="O175" i="32"/>
  <c r="O30" i="6"/>
  <c r="I8" i="17" s="1"/>
  <c r="O141" i="32"/>
  <c r="O41" i="6"/>
  <c r="I14" i="17" s="1"/>
  <c r="I16" i="17" s="1"/>
  <c r="J12" i="13"/>
  <c r="L12" i="13" s="1"/>
  <c r="J15" i="13"/>
  <c r="L15" i="13" s="1"/>
  <c r="V36" i="6"/>
  <c r="J19" i="13"/>
  <c r="L19" i="13" s="1"/>
  <c r="V43" i="6"/>
  <c r="J22" i="13"/>
  <c r="L22" i="13" s="1"/>
  <c r="U116" i="1"/>
  <c r="AZ238" i="1"/>
  <c r="S238" i="32" s="1"/>
  <c r="S36" i="6"/>
  <c r="I19" i="16"/>
  <c r="S29" i="6"/>
  <c r="I7" i="14"/>
  <c r="S14" i="6"/>
  <c r="C13" i="13" s="1"/>
  <c r="C13" i="14"/>
  <c r="S8" i="6"/>
  <c r="C8" i="14"/>
  <c r="V5" i="6"/>
  <c r="AZ166" i="1"/>
  <c r="S166" i="32" s="1"/>
  <c r="AC112" i="1"/>
  <c r="AK112" i="1"/>
  <c r="H141" i="1"/>
  <c r="C141" i="32" s="1"/>
  <c r="V112" i="1"/>
  <c r="V116" i="1" s="1"/>
  <c r="V106" i="1"/>
  <c r="X112" i="1"/>
  <c r="X116" i="1" s="1"/>
  <c r="X106" i="1"/>
  <c r="AA112" i="1"/>
  <c r="AA116" i="1" s="1"/>
  <c r="AA106" i="1"/>
  <c r="AG112" i="1"/>
  <c r="AG116" i="1" s="1"/>
  <c r="AG106" i="1"/>
  <c r="AM112" i="1"/>
  <c r="AM116" i="1" s="1"/>
  <c r="AM106" i="1"/>
  <c r="AU112" i="1"/>
  <c r="AU116" i="1" s="1"/>
  <c r="AU106" i="1"/>
  <c r="Z112" i="1"/>
  <c r="Z116" i="1" s="1"/>
  <c r="Z106" i="1"/>
  <c r="AB112" i="1"/>
  <c r="AB116" i="1" s="1"/>
  <c r="AB106" i="1"/>
  <c r="AE112" i="1"/>
  <c r="AE116" i="1" s="1"/>
  <c r="AE106" i="1"/>
  <c r="AI112" i="1"/>
  <c r="AI116" i="1" s="1"/>
  <c r="AI106" i="1"/>
  <c r="AS112" i="1"/>
  <c r="AS116" i="1" s="1"/>
  <c r="AS106" i="1"/>
  <c r="AX112" i="1"/>
  <c r="AX116" i="1" s="1"/>
  <c r="AX106" i="1"/>
  <c r="S6" i="6"/>
  <c r="C19" i="16"/>
  <c r="C20" i="16"/>
  <c r="S10" i="6"/>
  <c r="C9" i="16"/>
  <c r="S11" i="6"/>
  <c r="C21" i="16"/>
  <c r="H121" i="1"/>
  <c r="AZ6" i="1"/>
  <c r="S6" i="32" s="1"/>
  <c r="AZ5" i="1"/>
  <c r="S5" i="32" s="1"/>
  <c r="C5" i="6"/>
  <c r="C6" i="14" s="1"/>
  <c r="AY240" i="1"/>
  <c r="AY242" i="1"/>
  <c r="O242" i="32" s="1"/>
  <c r="U16" i="6"/>
  <c r="R30" i="6"/>
  <c r="T30" i="6"/>
  <c r="C21" i="35" s="1"/>
  <c r="R20" i="6"/>
  <c r="K18" i="6"/>
  <c r="J47" i="6"/>
  <c r="J49" i="6"/>
  <c r="J51" i="6"/>
  <c r="R47" i="6"/>
  <c r="H106" i="1"/>
  <c r="C106" i="32" s="1"/>
  <c r="C246" i="1"/>
  <c r="C244" i="1"/>
  <c r="I116" i="1"/>
  <c r="I114" i="1"/>
  <c r="R116" i="1"/>
  <c r="R114" i="1"/>
  <c r="AG114" i="1"/>
  <c r="C116" i="1"/>
  <c r="C114" i="1"/>
  <c r="AB114" i="1"/>
  <c r="H212" i="1" l="1"/>
  <c r="C212" i="32" s="1"/>
  <c r="AV114" i="1"/>
  <c r="AV246" i="1"/>
  <c r="AV244" i="1"/>
  <c r="AZ108" i="1"/>
  <c r="S108" i="32" s="1"/>
  <c r="AY76" i="1"/>
  <c r="AY110" i="1" s="1"/>
  <c r="C18" i="6"/>
  <c r="C22" i="14" s="1"/>
  <c r="S9" i="6"/>
  <c r="C20" i="13" s="1"/>
  <c r="C21" i="13"/>
  <c r="B11" i="35"/>
  <c r="I20" i="13"/>
  <c r="B25" i="35"/>
  <c r="C9" i="13"/>
  <c r="B10" i="35"/>
  <c r="C19" i="13"/>
  <c r="B6" i="35"/>
  <c r="C8" i="13"/>
  <c r="B8" i="35"/>
  <c r="I7" i="13"/>
  <c r="B20" i="35"/>
  <c r="AX114" i="1"/>
  <c r="I19" i="13"/>
  <c r="B24" i="35"/>
  <c r="Q5" i="35"/>
  <c r="S5" i="35" s="1"/>
  <c r="C15" i="35"/>
  <c r="Q26" i="35"/>
  <c r="S26" i="35" s="1"/>
  <c r="Q21" i="35"/>
  <c r="S21" i="35" s="1"/>
  <c r="R21" i="35"/>
  <c r="C28" i="35"/>
  <c r="Q19" i="35"/>
  <c r="S19" i="35" s="1"/>
  <c r="R19" i="35"/>
  <c r="C27" i="35"/>
  <c r="AK246" i="1"/>
  <c r="AC246" i="1"/>
  <c r="AB244" i="1"/>
  <c r="AY112" i="1"/>
  <c r="AI114" i="1"/>
  <c r="AU114" i="1"/>
  <c r="X114" i="1"/>
  <c r="AS114" i="1"/>
  <c r="AE114" i="1"/>
  <c r="Z114" i="1"/>
  <c r="AM114" i="1"/>
  <c r="AA114" i="1"/>
  <c r="V114" i="1"/>
  <c r="AH114" i="1"/>
  <c r="W116" i="1"/>
  <c r="W114" i="1"/>
  <c r="AT244" i="1"/>
  <c r="AT246" i="1"/>
  <c r="AF244" i="1"/>
  <c r="AF246" i="1"/>
  <c r="S5" i="6"/>
  <c r="N76" i="1"/>
  <c r="N112" i="1" s="1"/>
  <c r="Q77" i="1"/>
  <c r="K77" i="32" s="1"/>
  <c r="N240" i="1"/>
  <c r="Q212" i="1"/>
  <c r="K212" i="32" s="1"/>
  <c r="Q24" i="1"/>
  <c r="N106" i="1"/>
  <c r="S43" i="6"/>
  <c r="I22" i="13" s="1"/>
  <c r="G116" i="1"/>
  <c r="G114" i="1"/>
  <c r="K236" i="32"/>
  <c r="K41" i="6"/>
  <c r="I14" i="16" s="1"/>
  <c r="I16" i="16" s="1"/>
  <c r="V246" i="1"/>
  <c r="V244" i="1"/>
  <c r="N244" i="1"/>
  <c r="N246" i="1"/>
  <c r="AT114" i="1"/>
  <c r="AT116" i="1"/>
  <c r="G7" i="6"/>
  <c r="C7" i="15" s="1"/>
  <c r="G24" i="32"/>
  <c r="M112" i="1"/>
  <c r="M106" i="1"/>
  <c r="C7" i="6"/>
  <c r="C7" i="14" s="1"/>
  <c r="C24" i="32"/>
  <c r="S31" i="6"/>
  <c r="H236" i="1"/>
  <c r="C236" i="32" s="1"/>
  <c r="C121" i="32"/>
  <c r="C87" i="32"/>
  <c r="H77" i="1"/>
  <c r="C13" i="6"/>
  <c r="S13" i="6" s="1"/>
  <c r="B13" i="35" s="1"/>
  <c r="AZ87" i="1"/>
  <c r="S87" i="32" s="1"/>
  <c r="S38" i="6"/>
  <c r="I21" i="13" s="1"/>
  <c r="G212" i="32"/>
  <c r="M240" i="1"/>
  <c r="M242" i="1"/>
  <c r="G236" i="32"/>
  <c r="G41" i="6"/>
  <c r="I14" i="15" s="1"/>
  <c r="I16" i="15" s="1"/>
  <c r="S32" i="6"/>
  <c r="O20" i="6"/>
  <c r="C15" i="17" s="1"/>
  <c r="O110" i="32"/>
  <c r="O12" i="6"/>
  <c r="C12" i="17" s="1"/>
  <c r="O76" i="32"/>
  <c r="O45" i="6"/>
  <c r="I15" i="17" s="1"/>
  <c r="O240" i="32"/>
  <c r="O7" i="6"/>
  <c r="C7" i="17" s="1"/>
  <c r="O24" i="32"/>
  <c r="AY106" i="1"/>
  <c r="AY114" i="1"/>
  <c r="O112" i="32"/>
  <c r="V16" i="6"/>
  <c r="E14" i="13"/>
  <c r="V30" i="6"/>
  <c r="J8" i="13"/>
  <c r="L8" i="13" s="1"/>
  <c r="H240" i="1"/>
  <c r="AZ141" i="1"/>
  <c r="C30" i="6"/>
  <c r="AK114" i="1"/>
  <c r="AK116" i="1"/>
  <c r="AC114" i="1"/>
  <c r="AC116" i="1"/>
  <c r="S18" i="6"/>
  <c r="C22" i="13" s="1"/>
  <c r="C22" i="16"/>
  <c r="C28" i="6"/>
  <c r="H242" i="1"/>
  <c r="C242" i="32" s="1"/>
  <c r="AZ121" i="1"/>
  <c r="S121" i="32" s="1"/>
  <c r="R22" i="6"/>
  <c r="O47" i="6"/>
  <c r="I23" i="17" s="1"/>
  <c r="AY246" i="1"/>
  <c r="AY244" i="1"/>
  <c r="O22" i="6"/>
  <c r="C23" i="17" s="1"/>
  <c r="AY116" i="1"/>
  <c r="U18" i="6"/>
  <c r="V18" i="6" s="1"/>
  <c r="R26" i="6"/>
  <c r="R24" i="6"/>
  <c r="Q240" i="1"/>
  <c r="K240" i="32" s="1"/>
  <c r="S39" i="6"/>
  <c r="I13" i="13" s="1"/>
  <c r="AZ212" i="1"/>
  <c r="S212" i="32" s="1"/>
  <c r="Q242" i="1"/>
  <c r="K242" i="32" s="1"/>
  <c r="F51" i="6"/>
  <c r="F49" i="6"/>
  <c r="F47" i="6"/>
  <c r="T47" i="6"/>
  <c r="C16" i="6"/>
  <c r="C14" i="14" s="1"/>
  <c r="B9" i="35" l="1"/>
  <c r="I10" i="13"/>
  <c r="B23" i="35"/>
  <c r="I9" i="13"/>
  <c r="B22" i="35"/>
  <c r="C6" i="13"/>
  <c r="B5" i="35"/>
  <c r="R5" i="35"/>
  <c r="R15" i="35" s="1"/>
  <c r="Q15" i="35"/>
  <c r="Q27" i="35"/>
  <c r="S27" i="35" s="1"/>
  <c r="Q28" i="35"/>
  <c r="R27" i="35"/>
  <c r="R28" i="35"/>
  <c r="J23" i="13"/>
  <c r="C12" i="34"/>
  <c r="N110" i="1"/>
  <c r="Q76" i="1"/>
  <c r="N114" i="1"/>
  <c r="N116" i="1"/>
  <c r="I12" i="17"/>
  <c r="M246" i="1"/>
  <c r="G47" i="6"/>
  <c r="I23" i="15" s="1"/>
  <c r="G242" i="32"/>
  <c r="M244" i="1"/>
  <c r="H76" i="1"/>
  <c r="C77" i="32"/>
  <c r="AZ77" i="1"/>
  <c r="S77" i="32" s="1"/>
  <c r="G16" i="6"/>
  <c r="C14" i="15" s="1"/>
  <c r="C16" i="15" s="1"/>
  <c r="G106" i="32"/>
  <c r="C45" i="6"/>
  <c r="I15" i="14" s="1"/>
  <c r="C240" i="32"/>
  <c r="G45" i="6"/>
  <c r="G240" i="32"/>
  <c r="G22" i="6"/>
  <c r="C23" i="15" s="1"/>
  <c r="M114" i="1"/>
  <c r="M116" i="1"/>
  <c r="G112" i="32"/>
  <c r="S141" i="32"/>
  <c r="AZ236" i="1"/>
  <c r="S236" i="32" s="1"/>
  <c r="E22" i="13"/>
  <c r="F22" i="13" s="1"/>
  <c r="O16" i="6"/>
  <c r="C14" i="17" s="1"/>
  <c r="C16" i="17" s="1"/>
  <c r="O106" i="32"/>
  <c r="O26" i="6"/>
  <c r="C25" i="17" s="1"/>
  <c r="O116" i="32"/>
  <c r="O24" i="6"/>
  <c r="C24" i="17" s="1"/>
  <c r="O114" i="32"/>
  <c r="O51" i="6"/>
  <c r="I25" i="17" s="1"/>
  <c r="O246" i="32"/>
  <c r="O49" i="6"/>
  <c r="I24" i="17" s="1"/>
  <c r="O244" i="32"/>
  <c r="F14" i="13"/>
  <c r="S30" i="6"/>
  <c r="I8" i="14"/>
  <c r="S28" i="6"/>
  <c r="I6" i="14"/>
  <c r="C41" i="6"/>
  <c r="H244" i="1"/>
  <c r="H246" i="1"/>
  <c r="C47" i="6"/>
  <c r="I23" i="14" s="1"/>
  <c r="R41" i="6"/>
  <c r="T41" i="6"/>
  <c r="J14" i="13" s="1"/>
  <c r="K47" i="6"/>
  <c r="I23" i="16" s="1"/>
  <c r="Q246" i="1"/>
  <c r="K246" i="32" s="1"/>
  <c r="Q244" i="1"/>
  <c r="K244" i="32" s="1"/>
  <c r="AZ242" i="1"/>
  <c r="S242" i="32" s="1"/>
  <c r="K45" i="6"/>
  <c r="AZ240" i="1"/>
  <c r="S240" i="32" s="1"/>
  <c r="I6" i="13" l="1"/>
  <c r="B19" i="35"/>
  <c r="I8" i="13"/>
  <c r="B21" i="35"/>
  <c r="C49" i="6"/>
  <c r="I24" i="14" s="1"/>
  <c r="C244" i="32"/>
  <c r="G24" i="6"/>
  <c r="C24" i="15" s="1"/>
  <c r="G114" i="32"/>
  <c r="G49" i="6"/>
  <c r="I24" i="15" s="1"/>
  <c r="G244" i="32"/>
  <c r="S45" i="6"/>
  <c r="I15" i="16"/>
  <c r="I12" i="16"/>
  <c r="C51" i="6"/>
  <c r="I25" i="14" s="1"/>
  <c r="C246" i="32"/>
  <c r="G26" i="6"/>
  <c r="C25" i="15" s="1"/>
  <c r="G116" i="32"/>
  <c r="I15" i="15"/>
  <c r="I12" i="15"/>
  <c r="C76" i="32"/>
  <c r="C12" i="6"/>
  <c r="C12" i="14" s="1"/>
  <c r="H110" i="1"/>
  <c r="H112" i="1"/>
  <c r="G246" i="32"/>
  <c r="G51" i="6"/>
  <c r="I25" i="15" s="1"/>
  <c r="J16" i="13"/>
  <c r="S47" i="6"/>
  <c r="S41" i="6"/>
  <c r="I14" i="13" s="1"/>
  <c r="I16" i="13" s="1"/>
  <c r="I14" i="14"/>
  <c r="I16" i="14" s="1"/>
  <c r="R49" i="6"/>
  <c r="T49" i="6"/>
  <c r="R51" i="6"/>
  <c r="T51" i="6"/>
  <c r="J25" i="13" s="1"/>
  <c r="K51" i="6"/>
  <c r="AZ246" i="1"/>
  <c r="S246" i="32" s="1"/>
  <c r="K49" i="6"/>
  <c r="AZ244" i="1"/>
  <c r="S244" i="32" s="1"/>
  <c r="AZ28" i="1"/>
  <c r="S28" i="32" s="1"/>
  <c r="AZ29" i="1"/>
  <c r="S29" i="32" s="1"/>
  <c r="I15" i="13" l="1"/>
  <c r="B26" i="35"/>
  <c r="B28" i="35"/>
  <c r="B27" i="35"/>
  <c r="I23" i="13"/>
  <c r="B12" i="34"/>
  <c r="I12" i="13"/>
  <c r="J24" i="13"/>
  <c r="K7" i="6"/>
  <c r="K24" i="32"/>
  <c r="C110" i="32"/>
  <c r="C20" i="6"/>
  <c r="C15" i="14" s="1"/>
  <c r="C16" i="14" s="1"/>
  <c r="C22" i="6"/>
  <c r="C23" i="14" s="1"/>
  <c r="C112" i="32"/>
  <c r="H116" i="1"/>
  <c r="H114" i="1"/>
  <c r="S49" i="6"/>
  <c r="I24" i="16"/>
  <c r="S51" i="6"/>
  <c r="I25" i="13" s="1"/>
  <c r="I25" i="16"/>
  <c r="C7" i="16"/>
  <c r="S7" i="6"/>
  <c r="Q106" i="1"/>
  <c r="K106" i="32" s="1"/>
  <c r="AZ24" i="1"/>
  <c r="S24" i="32" s="1"/>
  <c r="C7" i="13" l="1"/>
  <c r="B7" i="35"/>
  <c r="B15" i="35" s="1"/>
  <c r="C114" i="32"/>
  <c r="C24" i="6"/>
  <c r="C24" i="14" s="1"/>
  <c r="I24" i="13"/>
  <c r="C116" i="32"/>
  <c r="C26" i="6"/>
  <c r="C25" i="14" s="1"/>
  <c r="AZ106" i="1"/>
  <c r="S106" i="32" s="1"/>
  <c r="K16" i="6"/>
  <c r="S16" i="6" l="1"/>
  <c r="C14" i="13" s="1"/>
  <c r="C14" i="16"/>
  <c r="N29" i="6"/>
  <c r="N41" i="6"/>
  <c r="N47" i="6"/>
  <c r="N49" i="6"/>
  <c r="N51" i="6"/>
  <c r="U51" i="6" l="1"/>
  <c r="U41" i="6"/>
  <c r="U29" i="6"/>
  <c r="U47" i="6"/>
  <c r="D12" i="34" s="1"/>
  <c r="E12" i="34" s="1"/>
  <c r="U49" i="6"/>
  <c r="AZ104" i="29"/>
  <c r="T104" i="32" s="1"/>
  <c r="AZ76" i="29" l="1"/>
  <c r="T76" i="32" s="1"/>
  <c r="L76" i="32"/>
  <c r="L12" i="6"/>
  <c r="V29" i="6"/>
  <c r="K7" i="13"/>
  <c r="L7" i="13" s="1"/>
  <c r="V47" i="6"/>
  <c r="K23" i="13"/>
  <c r="L23" i="13" s="1"/>
  <c r="V41" i="6"/>
  <c r="K14" i="13"/>
  <c r="V49" i="6"/>
  <c r="K24" i="13"/>
  <c r="L24" i="13" s="1"/>
  <c r="V51" i="6"/>
  <c r="K25" i="13"/>
  <c r="L25" i="13" s="1"/>
  <c r="Q112" i="29"/>
  <c r="Q110" i="29"/>
  <c r="L110" i="32" s="1"/>
  <c r="Q116" i="29" l="1"/>
  <c r="L26" i="6" s="1"/>
  <c r="D25" i="16" s="1"/>
  <c r="L112" i="32"/>
  <c r="Q114" i="29"/>
  <c r="L114" i="32" s="1"/>
  <c r="AZ112" i="29"/>
  <c r="D12" i="16"/>
  <c r="T12" i="6"/>
  <c r="L22" i="6"/>
  <c r="D23" i="16" s="1"/>
  <c r="K16" i="13"/>
  <c r="L16" i="13" s="1"/>
  <c r="L14" i="13"/>
  <c r="AZ110" i="29"/>
  <c r="T110" i="32" s="1"/>
  <c r="L20" i="6"/>
  <c r="D15" i="16" s="1"/>
  <c r="AZ114" i="29" l="1"/>
  <c r="L24" i="6"/>
  <c r="D24" i="16" s="1"/>
  <c r="T22" i="6"/>
  <c r="D23" i="13" s="1"/>
  <c r="D12" i="13"/>
  <c r="C12" i="35"/>
  <c r="AZ116" i="29"/>
  <c r="T116" i="32" s="1"/>
  <c r="L116" i="32"/>
  <c r="T112" i="32"/>
  <c r="T114" i="32"/>
  <c r="T26" i="6"/>
  <c r="D25" i="13" s="1"/>
  <c r="D16" i="16"/>
  <c r="T20" i="6"/>
  <c r="AZ104" i="1"/>
  <c r="S104" i="32" s="1"/>
  <c r="C13" i="34" l="1"/>
  <c r="T24" i="6"/>
  <c r="D24" i="13" s="1"/>
  <c r="Q12" i="35"/>
  <c r="S12" i="35" s="1"/>
  <c r="C14" i="35"/>
  <c r="AZ76" i="1"/>
  <c r="S76" i="32" s="1"/>
  <c r="K76" i="32"/>
  <c r="Q110" i="1"/>
  <c r="K20" i="6" s="1"/>
  <c r="D15" i="13"/>
  <c r="Q112" i="1"/>
  <c r="K112" i="32" s="1"/>
  <c r="K12" i="6"/>
  <c r="R12" i="35" l="1"/>
  <c r="Q14" i="35"/>
  <c r="R14" i="35" s="1"/>
  <c r="AZ110" i="1"/>
  <c r="S110" i="32" s="1"/>
  <c r="K110" i="32"/>
  <c r="D16" i="13"/>
  <c r="K22" i="6"/>
  <c r="Q114" i="1"/>
  <c r="K114" i="32" s="1"/>
  <c r="Q116" i="1"/>
  <c r="K116" i="32" s="1"/>
  <c r="AZ112" i="1"/>
  <c r="S112" i="32" s="1"/>
  <c r="S12" i="6"/>
  <c r="C12" i="16"/>
  <c r="S20" i="6"/>
  <c r="C15" i="13" s="1"/>
  <c r="C16" i="13" s="1"/>
  <c r="C15" i="16"/>
  <c r="C16" i="16" s="1"/>
  <c r="C12" i="13" l="1"/>
  <c r="B12" i="35"/>
  <c r="B14" i="35" s="1"/>
  <c r="S14" i="35"/>
  <c r="K24" i="6"/>
  <c r="AZ114" i="1"/>
  <c r="S114" i="32" s="1"/>
  <c r="AZ116" i="1"/>
  <c r="S116" i="32" s="1"/>
  <c r="K26" i="6"/>
  <c r="C23" i="16"/>
  <c r="S22" i="6"/>
  <c r="C23" i="13" l="1"/>
  <c r="B13" i="34"/>
  <c r="S26" i="6"/>
  <c r="C25" i="13" s="1"/>
  <c r="C25" i="16"/>
  <c r="C24" i="16"/>
  <c r="S24" i="6"/>
  <c r="AZ104" i="31"/>
  <c r="U104" i="32" s="1"/>
  <c r="W104" i="32" s="1"/>
  <c r="C24" i="13" l="1"/>
  <c r="AZ76" i="31"/>
  <c r="U76" i="32" s="1"/>
  <c r="M76" i="32"/>
  <c r="M12" i="6"/>
  <c r="Q110" i="31"/>
  <c r="M110" i="32" s="1"/>
  <c r="Q112" i="31"/>
  <c r="N76" i="32" l="1"/>
  <c r="AA76" i="32"/>
  <c r="N110" i="32"/>
  <c r="AA110" i="32"/>
  <c r="W76" i="32"/>
  <c r="V76" i="32"/>
  <c r="M22" i="6"/>
  <c r="E23" i="16" s="1"/>
  <c r="F23" i="16" s="1"/>
  <c r="M112" i="32"/>
  <c r="AZ110" i="31"/>
  <c r="U110" i="32" s="1"/>
  <c r="M20" i="6"/>
  <c r="N12" i="6"/>
  <c r="E12" i="16"/>
  <c r="F12" i="16" s="1"/>
  <c r="U12" i="6"/>
  <c r="AZ112" i="31"/>
  <c r="Q116" i="31"/>
  <c r="M116" i="32" s="1"/>
  <c r="Q114" i="31"/>
  <c r="M114" i="32" s="1"/>
  <c r="N112" i="32" l="1"/>
  <c r="AA112" i="32"/>
  <c r="N116" i="32"/>
  <c r="AA116" i="32"/>
  <c r="N114" i="32"/>
  <c r="AA114" i="32"/>
  <c r="N22" i="6"/>
  <c r="U22" i="6"/>
  <c r="D13" i="34" s="1"/>
  <c r="E13" i="34" s="1"/>
  <c r="W110" i="32"/>
  <c r="V110" i="32"/>
  <c r="U112" i="32"/>
  <c r="E15" i="16"/>
  <c r="U20" i="6"/>
  <c r="N20" i="6"/>
  <c r="E12" i="13"/>
  <c r="F12" i="13" s="1"/>
  <c r="V12" i="6"/>
  <c r="AZ116" i="31"/>
  <c r="M26" i="6"/>
  <c r="E25" i="16" s="1"/>
  <c r="F25" i="16" s="1"/>
  <c r="AZ114" i="31"/>
  <c r="M24" i="6"/>
  <c r="E24" i="16" s="1"/>
  <c r="F24" i="16" s="1"/>
  <c r="E23" i="13" l="1"/>
  <c r="F23" i="13" s="1"/>
  <c r="V22" i="6"/>
  <c r="W112" i="32"/>
  <c r="V112" i="32"/>
  <c r="U116" i="32"/>
  <c r="U114" i="32"/>
  <c r="E15" i="13"/>
  <c r="V20" i="6"/>
  <c r="E16" i="16"/>
  <c r="F16" i="16" s="1"/>
  <c r="F15" i="16"/>
  <c r="U24" i="6"/>
  <c r="N24" i="6"/>
  <c r="U26" i="6"/>
  <c r="N26" i="6"/>
  <c r="W114" i="32" l="1"/>
  <c r="W116" i="32"/>
  <c r="V114" i="32"/>
  <c r="V116" i="32"/>
  <c r="E16" i="13"/>
  <c r="F16" i="13" s="1"/>
  <c r="F15" i="13"/>
  <c r="V26" i="6"/>
  <c r="E25" i="13"/>
  <c r="F25" i="13" s="1"/>
  <c r="V24" i="6"/>
  <c r="E24" i="13"/>
  <c r="F24"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jegyzono</author>
  </authors>
  <commentList>
    <comment ref="A14" authorId="0" shapeId="0" xr:uid="{00000000-0006-0000-0100-000001000000}">
      <text>
        <r>
          <rPr>
            <b/>
            <sz val="9"/>
            <color indexed="81"/>
            <rFont val="Tahoma"/>
            <family val="2"/>
            <charset val="238"/>
          </rPr>
          <t>jegyzőnő:</t>
        </r>
        <r>
          <rPr>
            <sz val="9"/>
            <color indexed="81"/>
            <rFont val="Tahoma"/>
            <family val="2"/>
            <charset val="238"/>
          </rPr>
          <t xml:space="preserve">
Ezen a rovaton kell elszámolni az Áht. 73. § (1) bekezdés a) pont az) pontja szerinti központi, irányító szervi támogatás, valamint a központi kezelésű előirányzatok kiadásai finanszírozására szolgáló központi pénzellátás beérkezését.</t>
        </r>
      </text>
    </comment>
    <comment ref="A29" authorId="0" shapeId="0" xr:uid="{00000000-0006-0000-0100-000002000000}">
      <text>
        <r>
          <rPr>
            <b/>
            <sz val="9"/>
            <color indexed="81"/>
            <rFont val="Tahoma"/>
            <family val="2"/>
            <charset val="238"/>
          </rPr>
          <t>jegyzőnő:</t>
        </r>
        <r>
          <rPr>
            <sz val="9"/>
            <color indexed="81"/>
            <rFont val="Tahoma"/>
            <family val="2"/>
            <charset val="238"/>
          </rPr>
          <t xml:space="preserve">
Ezen a rovaton kell elszámolni
a)  szociális hozzájárulási adót,
b) a rehabilitációs hozzájárulást,
c) a korkedvezmény-biztosítási járulékot,
d) az egészségügyi hozzájárulást,
e) a táppénz hozzájárulást,
f) a munkaadót a foglalkoztatottak részére történő kifizetésekkel kapcsolatban terhelő más járulék jellegű kötelezettségeket, és
g) a munkáltatót terhelő személyi jövedelemadót.
A rovaton elszámolt kiadásokat a beszámolóban a fenti bontásban kell szerepeltetni.
</t>
        </r>
      </text>
    </comment>
    <comment ref="A33" authorId="0" shapeId="0" xr:uid="{00000000-0006-0000-0100-000003000000}">
      <text>
        <r>
          <rPr>
            <b/>
            <sz val="9"/>
            <color indexed="81"/>
            <rFont val="Tahoma"/>
            <family val="2"/>
            <charset val="238"/>
          </rPr>
          <t>jegyzőnő:</t>
        </r>
        <r>
          <rPr>
            <sz val="9"/>
            <color indexed="81"/>
            <rFont val="Tahoma"/>
            <family val="2"/>
            <charset val="238"/>
          </rPr>
          <t xml:space="preserve">
Ezen a rovaton kell elszámolni az Áht. 15. § (3) bekezdése, 21. §-a és 23. § (3) bekezdése szerinti tartalékokat, valamint az Egészségbiztosítási Alap esetén a természetbeni ellátások céltartalékát.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jegyzono</author>
  </authors>
  <commentList>
    <comment ref="C3" authorId="0" shapeId="0" xr:uid="{00000000-0006-0000-0200-000001000000}">
      <text>
        <r>
          <rPr>
            <b/>
            <sz val="9"/>
            <color indexed="81"/>
            <rFont val="Tahoma"/>
            <family val="2"/>
            <charset val="238"/>
          </rPr>
          <t>jegyzono:</t>
        </r>
        <r>
          <rPr>
            <sz val="9"/>
            <color indexed="81"/>
            <rFont val="Tahoma"/>
            <family val="2"/>
            <charset val="238"/>
          </rPr>
          <t xml:space="preserve">
régi szakfeladat: 910123
</t>
        </r>
      </text>
    </comment>
    <comment ref="G3" authorId="0" shapeId="0" xr:uid="{00000000-0006-0000-0200-000002000000}">
      <text>
        <r>
          <rPr>
            <b/>
            <sz val="9"/>
            <color indexed="81"/>
            <rFont val="Tahoma"/>
            <family val="2"/>
            <charset val="238"/>
          </rPr>
          <t>jegyzono:</t>
        </r>
        <r>
          <rPr>
            <sz val="9"/>
            <color indexed="81"/>
            <rFont val="Tahoma"/>
            <family val="2"/>
            <charset val="238"/>
          </rPr>
          <t xml:space="preserve">
régi szakfeladat: 890505</t>
        </r>
      </text>
    </comment>
    <comment ref="I3" authorId="0" shapeId="0" xr:uid="{00000000-0006-0000-0200-000003000000}">
      <text>
        <r>
          <rPr>
            <b/>
            <sz val="9"/>
            <color indexed="81"/>
            <rFont val="Tahoma"/>
            <family val="2"/>
            <charset val="238"/>
          </rPr>
          <t>jegyzono:</t>
        </r>
        <r>
          <rPr>
            <sz val="9"/>
            <color indexed="81"/>
            <rFont val="Tahoma"/>
            <family val="2"/>
            <charset val="238"/>
          </rPr>
          <t xml:space="preserve">
régi szakfeladat: 851011</t>
        </r>
      </text>
    </comment>
    <comment ref="L3" authorId="0" shapeId="0" xr:uid="{00000000-0006-0000-0200-000004000000}">
      <text>
        <r>
          <rPr>
            <b/>
            <sz val="9"/>
            <color indexed="81"/>
            <rFont val="Tahoma"/>
            <family val="2"/>
            <charset val="238"/>
          </rPr>
          <t>jegyzono:</t>
        </r>
        <r>
          <rPr>
            <sz val="9"/>
            <color indexed="81"/>
            <rFont val="Tahoma"/>
            <family val="2"/>
            <charset val="238"/>
          </rPr>
          <t xml:space="preserve">
régi szakfeladat: 562912</t>
        </r>
      </text>
    </comment>
    <comment ref="N3" authorId="0" shapeId="0" xr:uid="{00000000-0006-0000-0200-000005000000}">
      <text>
        <r>
          <rPr>
            <b/>
            <sz val="9"/>
            <color indexed="81"/>
            <rFont val="Tahoma"/>
            <family val="2"/>
            <charset val="238"/>
          </rPr>
          <t>jegyzono:</t>
        </r>
        <r>
          <rPr>
            <sz val="9"/>
            <color indexed="81"/>
            <rFont val="Tahoma"/>
            <family val="2"/>
            <charset val="238"/>
          </rPr>
          <t xml:space="preserve">
régi szakfeladat: 841112 és 841126</t>
        </r>
      </text>
    </comment>
    <comment ref="R3" authorId="0" shapeId="0" xr:uid="{00000000-0006-0000-0200-000006000000}">
      <text>
        <r>
          <rPr>
            <b/>
            <sz val="9"/>
            <color indexed="81"/>
            <rFont val="Tahoma"/>
            <family val="2"/>
            <charset val="238"/>
          </rPr>
          <t>jegyzono:</t>
        </r>
        <r>
          <rPr>
            <sz val="9"/>
            <color indexed="81"/>
            <rFont val="Tahoma"/>
            <family val="2"/>
            <charset val="238"/>
          </rPr>
          <t xml:space="preserve">
régi szakfeladat: 841133
</t>
        </r>
      </text>
    </comment>
    <comment ref="U3" authorId="0" shapeId="0" xr:uid="{00000000-0006-0000-0200-000007000000}">
      <text>
        <r>
          <rPr>
            <b/>
            <sz val="9"/>
            <color indexed="81"/>
            <rFont val="Tahoma"/>
            <family val="2"/>
            <charset val="238"/>
          </rPr>
          <t>jegyzono:</t>
        </r>
        <r>
          <rPr>
            <sz val="9"/>
            <color indexed="81"/>
            <rFont val="Tahoma"/>
            <family val="2"/>
            <charset val="238"/>
          </rPr>
          <t xml:space="preserve">
régi sakfeladat: 841126
</t>
        </r>
      </text>
    </comment>
    <comment ref="V3" authorId="0" shapeId="0" xr:uid="{00000000-0006-0000-0200-000008000000}">
      <text>
        <r>
          <rPr>
            <b/>
            <sz val="9"/>
            <color indexed="81"/>
            <rFont val="Tahoma"/>
            <family val="2"/>
            <charset val="238"/>
          </rPr>
          <t>jegyzono:</t>
        </r>
        <r>
          <rPr>
            <sz val="9"/>
            <color indexed="81"/>
            <rFont val="Tahoma"/>
            <family val="2"/>
            <charset val="238"/>
          </rPr>
          <t xml:space="preserve">
Régi szakfeladat: 960302</t>
        </r>
      </text>
    </comment>
    <comment ref="W3" authorId="0" shapeId="0" xr:uid="{00000000-0006-0000-0200-000009000000}">
      <text>
        <r>
          <rPr>
            <b/>
            <sz val="9"/>
            <color indexed="81"/>
            <rFont val="Tahoma"/>
            <family val="2"/>
            <charset val="238"/>
          </rPr>
          <t>jegyzono:</t>
        </r>
        <r>
          <rPr>
            <sz val="9"/>
            <color indexed="81"/>
            <rFont val="Tahoma"/>
            <family val="2"/>
            <charset val="238"/>
          </rPr>
          <t xml:space="preserve">
régi szakfeladat: 680002
</t>
        </r>
      </text>
    </comment>
    <comment ref="X3" authorId="0" shapeId="0" xr:uid="{00000000-0006-0000-0200-00000A000000}">
      <text>
        <r>
          <rPr>
            <b/>
            <sz val="9"/>
            <color indexed="81"/>
            <rFont val="Tahoma"/>
            <family val="2"/>
            <charset val="238"/>
          </rPr>
          <t>jegyzono:</t>
        </r>
        <r>
          <rPr>
            <sz val="9"/>
            <color indexed="81"/>
            <rFont val="Tahoma"/>
            <family val="2"/>
            <charset val="238"/>
          </rPr>
          <t xml:space="preserve">
Régi szakfeladat: 841901
</t>
        </r>
      </text>
    </comment>
    <comment ref="Z3" authorId="0" shapeId="0" xr:uid="{00000000-0006-0000-0200-00000B000000}">
      <text>
        <r>
          <rPr>
            <b/>
            <sz val="9"/>
            <color indexed="81"/>
            <rFont val="Tahoma"/>
            <family val="2"/>
            <charset val="238"/>
          </rPr>
          <t>jegyzono:</t>
        </r>
        <r>
          <rPr>
            <sz val="9"/>
            <color indexed="81"/>
            <rFont val="Tahoma"/>
            <family val="2"/>
            <charset val="238"/>
          </rPr>
          <t xml:space="preserve">
régi szakfeladat: 841907
</t>
        </r>
      </text>
    </comment>
    <comment ref="AA3" authorId="0" shapeId="0" xr:uid="{00000000-0006-0000-0200-00000C000000}">
      <text>
        <r>
          <rPr>
            <b/>
            <sz val="9"/>
            <color indexed="81"/>
            <rFont val="Tahoma"/>
            <family val="2"/>
            <charset val="238"/>
          </rPr>
          <t>jegyzono:</t>
        </r>
        <r>
          <rPr>
            <sz val="9"/>
            <color indexed="81"/>
            <rFont val="Tahoma"/>
            <family val="2"/>
            <charset val="238"/>
          </rPr>
          <t xml:space="preserve">
régi szakfeladat: 890441
</t>
        </r>
      </text>
    </comment>
    <comment ref="AB3" authorId="0" shapeId="0" xr:uid="{00000000-0006-0000-0200-00000D000000}">
      <text>
        <r>
          <rPr>
            <b/>
            <sz val="9"/>
            <color indexed="81"/>
            <rFont val="Tahoma"/>
            <family val="2"/>
            <charset val="238"/>
          </rPr>
          <t>jegyzono:</t>
        </r>
        <r>
          <rPr>
            <sz val="9"/>
            <color indexed="81"/>
            <rFont val="Tahoma"/>
            <family val="2"/>
            <charset val="238"/>
          </rPr>
          <t xml:space="preserve">
régi szakfeladat: 522001
</t>
        </r>
      </text>
    </comment>
    <comment ref="AC3" authorId="0" shapeId="0" xr:uid="{00000000-0006-0000-0200-00000E000000}">
      <text>
        <r>
          <rPr>
            <b/>
            <sz val="9"/>
            <color indexed="81"/>
            <rFont val="Tahoma"/>
            <family val="2"/>
            <charset val="238"/>
          </rPr>
          <t>jegyzono:</t>
        </r>
        <r>
          <rPr>
            <sz val="9"/>
            <color indexed="81"/>
            <rFont val="Tahoma"/>
            <family val="2"/>
            <charset val="238"/>
          </rPr>
          <t xml:space="preserve">
régi szakfeladat: 382101</t>
        </r>
      </text>
    </comment>
    <comment ref="AD3" authorId="0" shapeId="0" xr:uid="{00000000-0006-0000-0200-00000F000000}">
      <text>
        <r>
          <rPr>
            <b/>
            <sz val="9"/>
            <color indexed="81"/>
            <rFont val="Tahoma"/>
            <family val="2"/>
            <charset val="238"/>
          </rPr>
          <t>jegyzono:</t>
        </r>
        <r>
          <rPr>
            <sz val="9"/>
            <color indexed="81"/>
            <rFont val="Tahoma"/>
            <family val="2"/>
            <charset val="238"/>
          </rPr>
          <t xml:space="preserve">
régi szakfeladat: 841402
</t>
        </r>
      </text>
    </comment>
    <comment ref="AE3" authorId="0" shapeId="0" xr:uid="{00000000-0006-0000-0200-000010000000}">
      <text>
        <r>
          <rPr>
            <b/>
            <sz val="9"/>
            <color indexed="81"/>
            <rFont val="Tahoma"/>
            <family val="2"/>
            <charset val="238"/>
          </rPr>
          <t>jegyzono:</t>
        </r>
        <r>
          <rPr>
            <sz val="9"/>
            <color indexed="81"/>
            <rFont val="Tahoma"/>
            <family val="2"/>
            <charset val="238"/>
          </rPr>
          <t xml:space="preserve">
régi szakfeladat: 841403
</t>
        </r>
      </text>
    </comment>
    <comment ref="AF3" authorId="0" shapeId="0" xr:uid="{00000000-0006-0000-0200-000011000000}">
      <text>
        <r>
          <rPr>
            <b/>
            <sz val="9"/>
            <color indexed="81"/>
            <rFont val="Tahoma"/>
            <family val="2"/>
            <charset val="238"/>
          </rPr>
          <t>jegyzono:</t>
        </r>
        <r>
          <rPr>
            <sz val="9"/>
            <color indexed="81"/>
            <rFont val="Tahoma"/>
            <family val="2"/>
            <charset val="238"/>
          </rPr>
          <t xml:space="preserve">
régi szakfeladat: 862101</t>
        </r>
      </text>
    </comment>
    <comment ref="AG3" authorId="0" shapeId="0" xr:uid="{00000000-0006-0000-0200-000012000000}">
      <text>
        <r>
          <rPr>
            <b/>
            <sz val="9"/>
            <color indexed="81"/>
            <rFont val="Tahoma"/>
            <family val="2"/>
            <charset val="238"/>
          </rPr>
          <t>jegyzono:</t>
        </r>
        <r>
          <rPr>
            <sz val="9"/>
            <color indexed="81"/>
            <rFont val="Tahoma"/>
            <family val="2"/>
            <charset val="238"/>
          </rPr>
          <t xml:space="preserve">
régi szakfeladat: 862301
</t>
        </r>
      </text>
    </comment>
    <comment ref="AH3" authorId="0" shapeId="0" xr:uid="{00000000-0006-0000-0200-000013000000}">
      <text>
        <r>
          <rPr>
            <b/>
            <sz val="9"/>
            <color indexed="81"/>
            <rFont val="Tahoma"/>
            <family val="2"/>
            <charset val="238"/>
          </rPr>
          <t>jegyzono:</t>
        </r>
        <r>
          <rPr>
            <sz val="9"/>
            <color indexed="81"/>
            <rFont val="Tahoma"/>
            <family val="2"/>
            <charset val="238"/>
          </rPr>
          <t xml:space="preserve">
régi szakfeladat: 869041
</t>
        </r>
      </text>
    </comment>
    <comment ref="AI3" authorId="0" shapeId="0" xr:uid="{00000000-0006-0000-0200-000014000000}">
      <text>
        <r>
          <rPr>
            <b/>
            <sz val="9"/>
            <color indexed="81"/>
            <rFont val="Tahoma"/>
            <family val="2"/>
            <charset val="238"/>
          </rPr>
          <t>jegyzono:</t>
        </r>
        <r>
          <rPr>
            <sz val="9"/>
            <color indexed="81"/>
            <rFont val="Tahoma"/>
            <family val="2"/>
            <charset val="238"/>
          </rPr>
          <t xml:space="preserve">
régi szakfeladat: 931102
</t>
        </r>
      </text>
    </comment>
    <comment ref="AK3" authorId="0" shapeId="0" xr:uid="{00000000-0006-0000-0200-000015000000}">
      <text>
        <r>
          <rPr>
            <b/>
            <sz val="9"/>
            <color indexed="81"/>
            <rFont val="Tahoma"/>
            <family val="2"/>
            <charset val="238"/>
          </rPr>
          <t>jegyzono:</t>
        </r>
        <r>
          <rPr>
            <sz val="9"/>
            <color indexed="81"/>
            <rFont val="Tahoma"/>
            <family val="2"/>
            <charset val="238"/>
          </rPr>
          <t xml:space="preserve">
régi szakfeladat: 910502</t>
        </r>
      </text>
    </comment>
    <comment ref="AM3" authorId="0" shapeId="0" xr:uid="{00000000-0006-0000-0200-000016000000}">
      <text>
        <r>
          <rPr>
            <b/>
            <sz val="9"/>
            <color indexed="81"/>
            <rFont val="Tahoma"/>
            <family val="2"/>
            <charset val="238"/>
          </rPr>
          <t>jegyzono:</t>
        </r>
        <r>
          <rPr>
            <sz val="9"/>
            <color indexed="81"/>
            <rFont val="Tahoma"/>
            <family val="2"/>
            <charset val="238"/>
          </rPr>
          <t xml:space="preserve">
régi szakfeladat: 581400</t>
        </r>
      </text>
    </comment>
    <comment ref="AN3" authorId="0" shapeId="0" xr:uid="{00000000-0006-0000-0200-000017000000}">
      <text>
        <r>
          <rPr>
            <b/>
            <sz val="9"/>
            <color indexed="81"/>
            <rFont val="Tahoma"/>
            <family val="2"/>
            <charset val="238"/>
          </rPr>
          <t>jegyzono:</t>
        </r>
        <r>
          <rPr>
            <sz val="9"/>
            <color indexed="81"/>
            <rFont val="Tahoma"/>
            <family val="2"/>
            <charset val="238"/>
          </rPr>
          <t xml:space="preserve">
régi szakfeladat: 562912</t>
        </r>
      </text>
    </comment>
    <comment ref="AS3" authorId="0" shapeId="0" xr:uid="{00000000-0006-0000-0200-000018000000}">
      <text>
        <r>
          <rPr>
            <b/>
            <sz val="9"/>
            <color indexed="81"/>
            <rFont val="Tahoma"/>
            <family val="2"/>
            <charset val="238"/>
          </rPr>
          <t>jegyzono:</t>
        </r>
        <r>
          <rPr>
            <sz val="9"/>
            <color indexed="81"/>
            <rFont val="Tahoma"/>
            <family val="2"/>
            <charset val="238"/>
          </rPr>
          <t xml:space="preserve">
régi szakfeladat: 882116</t>
        </r>
      </text>
    </comment>
    <comment ref="AT3" authorId="0" shapeId="0" xr:uid="{00000000-0006-0000-0200-000019000000}">
      <text>
        <r>
          <rPr>
            <b/>
            <sz val="9"/>
            <color indexed="81"/>
            <rFont val="Tahoma"/>
            <family val="2"/>
            <charset val="238"/>
          </rPr>
          <t>jegyzono:</t>
        </r>
        <r>
          <rPr>
            <sz val="9"/>
            <color indexed="81"/>
            <rFont val="Tahoma"/>
            <family val="2"/>
            <charset val="238"/>
          </rPr>
          <t xml:space="preserve">
régi szakfeladat: 882123
</t>
        </r>
      </text>
    </comment>
    <comment ref="AU3" authorId="0" shapeId="0" xr:uid="{00000000-0006-0000-0200-00001A000000}">
      <text>
        <r>
          <rPr>
            <b/>
            <sz val="9"/>
            <color indexed="81"/>
            <rFont val="Tahoma"/>
            <family val="2"/>
            <charset val="238"/>
          </rPr>
          <t>jegyzono:</t>
        </r>
        <r>
          <rPr>
            <sz val="9"/>
            <color indexed="81"/>
            <rFont val="Tahoma"/>
            <family val="2"/>
            <charset val="238"/>
          </rPr>
          <t xml:space="preserve">
régi szakfeladat: 882124 és 882117 és 882119</t>
        </r>
      </text>
    </comment>
    <comment ref="AV3" authorId="0" shapeId="0" xr:uid="{00000000-0006-0000-0200-00001B000000}">
      <text>
        <r>
          <rPr>
            <b/>
            <sz val="9"/>
            <color indexed="81"/>
            <rFont val="Tahoma"/>
            <family val="2"/>
            <charset val="238"/>
          </rPr>
          <t>jegyzono:</t>
        </r>
        <r>
          <rPr>
            <sz val="9"/>
            <color indexed="81"/>
            <rFont val="Tahoma"/>
            <family val="2"/>
            <charset val="238"/>
          </rPr>
          <t xml:space="preserve">
régi szakfeladat: 889921
</t>
        </r>
      </text>
    </comment>
    <comment ref="AX3" authorId="0" shapeId="0" xr:uid="{00000000-0006-0000-0200-00001C000000}">
      <text>
        <r>
          <rPr>
            <b/>
            <sz val="9"/>
            <color indexed="81"/>
            <rFont val="Tahoma"/>
            <family val="2"/>
            <charset val="238"/>
          </rPr>
          <t>jegyzono:</t>
        </r>
        <r>
          <rPr>
            <sz val="9"/>
            <color indexed="81"/>
            <rFont val="Tahoma"/>
            <family val="2"/>
            <charset val="238"/>
          </rPr>
          <t xml:space="preserve">
régi szakfeladat: 882203
</t>
        </r>
      </text>
    </comment>
    <comment ref="C4" authorId="0" shapeId="0" xr:uid="{00000000-0006-0000-0200-00001D000000}">
      <text>
        <r>
          <rPr>
            <b/>
            <sz val="9"/>
            <color indexed="81"/>
            <rFont val="Tahoma"/>
            <family val="2"/>
            <charset val="238"/>
          </rPr>
          <t>jegyzono:</t>
        </r>
        <r>
          <rPr>
            <sz val="9"/>
            <color indexed="81"/>
            <rFont val="Tahoma"/>
            <family val="2"/>
            <charset val="238"/>
          </rPr>
          <t xml:space="preserve">
Ide tartozik:
- a rendelkezésre bocsátással (a könyvtárak gyűjteményének használókhoz való eljuttatása helyben használat, kölcsönzés és könyvtárközi kölcsönzés útján), a könyvtári tájékoztatással (a használóknak szóló információ-szolgáltatás, amelynek speciális feladata az adott könyvtár és a könyvtári rendszer dokumentumairól és szolgáltatásairól való tájékoztatás),
- a megrendelhető könyvtári szolgáltatásokkal (a megyei és nagyobb városi könyvtárak által nyújtott könyvtári szolgáltatások, olyan kistelepülések számára, ahol az önkormányzat nem tart fenn könyvtárat), illetve
- a könyvtárak közönségkapcsolati és egyéb tevékenységével összefüggő feladatok ellátása.</t>
        </r>
      </text>
    </comment>
    <comment ref="G4" authorId="0" shapeId="0" xr:uid="{00000000-0006-0000-0200-00001E000000}">
      <text>
        <r>
          <rPr>
            <b/>
            <sz val="9"/>
            <color indexed="81"/>
            <rFont val="Tahoma"/>
            <family val="2"/>
            <charset val="238"/>
          </rPr>
          <t>jegyzono:</t>
        </r>
        <r>
          <rPr>
            <sz val="9"/>
            <color indexed="81"/>
            <rFont val="Tahoma"/>
            <family val="2"/>
            <charset val="238"/>
          </rPr>
          <t xml:space="preserve">
  Ide tartozik:
- az egyes intézmények helyiségeinek közművelődési célú és egyéb közösségi programokra, rendezvényekre való rendelkezésre bocsátását biztosító tevékenységekkel összefüggő feladatok ellátása.</t>
        </r>
      </text>
    </comment>
    <comment ref="I4" authorId="0" shapeId="0" xr:uid="{00000000-0006-0000-0200-00001F000000}">
      <text>
        <r>
          <rPr>
            <b/>
            <sz val="9"/>
            <color indexed="81"/>
            <rFont val="Tahoma"/>
            <family val="2"/>
            <charset val="238"/>
          </rPr>
          <t>jegyzono:</t>
        </r>
        <r>
          <rPr>
            <sz val="9"/>
            <color indexed="81"/>
            <rFont val="Tahoma"/>
            <family val="2"/>
            <charset val="238"/>
          </rPr>
          <t xml:space="preserve">
Ide tartozik:
- az óvodai nevelés, ellátás (beleértve a sajátos nevelési igényű gyermekek óvodai nevelését ellátását és a nemzetiségi óvodai nevelést, ellátást is) köznevelési törvény szerinti működtetési feladatainak ellátása.</t>
        </r>
      </text>
    </comment>
    <comment ref="L4" authorId="0" shapeId="0" xr:uid="{00000000-0006-0000-0200-000020000000}">
      <text>
        <r>
          <rPr>
            <b/>
            <sz val="9"/>
            <color indexed="81"/>
            <rFont val="Tahoma"/>
            <family val="2"/>
            <charset val="238"/>
          </rPr>
          <t>jegyzono:</t>
        </r>
        <r>
          <rPr>
            <sz val="9"/>
            <color indexed="81"/>
            <rFont val="Tahoma"/>
            <family val="2"/>
            <charset val="238"/>
          </rPr>
          <t xml:space="preserve">
Ide tartozik:
- az óvodai ellátottak részére az intézményi étkeztetés keretében biztosított étkezéssel összefüggő
feladatok ellátása.
Nem ebbe a funkcióba tartozik:
- a gyermekek részére rászorultsági alapon nyújtott étkezési támogatás (104053).
Az e funkcióba sorolt alaptevékenységek pénzügyi számvitel szerinti önköltségét és
eredményszemléletű bevételét az 562912 szakfeladaton el kell számolni.</t>
        </r>
      </text>
    </comment>
    <comment ref="N4" authorId="0" shapeId="0" xr:uid="{00000000-0006-0000-0200-000021000000}">
      <text>
        <r>
          <rPr>
            <b/>
            <sz val="9"/>
            <color indexed="81"/>
            <rFont val="Tahoma"/>
            <family val="2"/>
            <charset val="238"/>
          </rPr>
          <t>jegyzono:</t>
        </r>
        <r>
          <rPr>
            <sz val="9"/>
            <color indexed="81"/>
            <rFont val="Tahoma"/>
            <family val="2"/>
            <charset val="238"/>
          </rPr>
          <t xml:space="preserve">
  Ide tartozik:
- az önkormányzatok képviselőtestületeinek, bizottságainak működésével összefüggő feladatok, valamint az önkormányzati hivatalok és társulások igazgatási szervei általános igazgatási feladatainak ellátása.
Nem ebbe a funkcióba tartozik:
- az önkormányzati hivatalok és társulások igazgatási szervei szakigazgatási feladatainak ellátása.</t>
        </r>
      </text>
    </comment>
    <comment ref="R4" authorId="0" shapeId="0" xr:uid="{00000000-0006-0000-0200-000022000000}">
      <text>
        <r>
          <rPr>
            <b/>
            <sz val="9"/>
            <color indexed="81"/>
            <rFont val="Tahoma"/>
            <family val="2"/>
            <charset val="238"/>
          </rPr>
          <t>jegyzono:</t>
        </r>
        <r>
          <rPr>
            <sz val="9"/>
            <color indexed="81"/>
            <rFont val="Tahoma"/>
            <family val="2"/>
            <charset val="238"/>
          </rPr>
          <t xml:space="preserve">
  Ide tartozik:
- az adók, vámok, jövedéki adók kiszabásával, ellenőrzésével, beszedésével, behajtásával összefüggő feladatok ellátása központi kormányzati és önkormányzati szinten.
Nem ebbe a funkcióba tartozik:
- az adó-, vám- és jövedéki szabályozás feladatainak ellátása (minisztérium).</t>
        </r>
      </text>
    </comment>
    <comment ref="U4" authorId="0" shapeId="0" xr:uid="{00000000-0006-0000-0200-000023000000}">
      <text>
        <r>
          <rPr>
            <b/>
            <sz val="9"/>
            <color indexed="81"/>
            <rFont val="Tahoma"/>
            <family val="2"/>
            <charset val="238"/>
          </rPr>
          <t>jegyzono:</t>
        </r>
        <r>
          <rPr>
            <sz val="9"/>
            <color indexed="81"/>
            <rFont val="Tahoma"/>
            <family val="2"/>
            <charset val="238"/>
          </rPr>
          <t xml:space="preserve">
  Ide tartozik:
- az önkormányzatok képviselőtestületeinek, bizottságainak működésével összefüggő feladatok, valamint az önkormányzati hivatalok és társulások igazgatási szervei általános igazgatási feladatainak ellátása.
Nem ebbe a funkcióba tartozik:
- az önkormányzati hivatalok és társulások igazgatási szervei szakigazgatási feladatainak ellátása.</t>
        </r>
      </text>
    </comment>
    <comment ref="V4" authorId="0" shapeId="0" xr:uid="{00000000-0006-0000-0200-000024000000}">
      <text>
        <r>
          <rPr>
            <b/>
            <sz val="9"/>
            <color indexed="81"/>
            <rFont val="Tahoma"/>
            <family val="2"/>
            <charset val="238"/>
          </rPr>
          <t>jegyzono:</t>
        </r>
        <r>
          <rPr>
            <sz val="9"/>
            <color indexed="81"/>
            <rFont val="Tahoma"/>
            <family val="2"/>
            <charset val="238"/>
          </rPr>
          <t xml:space="preserve">
  Ide tartozik:
- a köztemetők fenntartásával és működtetésével összefüggő feladatok ellátása.</t>
        </r>
      </text>
    </comment>
    <comment ref="W4" authorId="0" shapeId="0" xr:uid="{00000000-0006-0000-0200-000025000000}">
      <text>
        <r>
          <rPr>
            <b/>
            <sz val="9"/>
            <color indexed="81"/>
            <rFont val="Tahoma"/>
            <family val="2"/>
            <charset val="238"/>
          </rPr>
          <t>jegyzono:</t>
        </r>
        <r>
          <rPr>
            <sz val="9"/>
            <color indexed="81"/>
            <rFont val="Tahoma"/>
            <family val="2"/>
            <charset val="238"/>
          </rPr>
          <t xml:space="preserve">
Ide tartozik:
- az önkormányzati vagyon - ingatlanok és más vagyontárgyak, vagyoni értékű jogok - üzleti célú használatba, haszonbérbe adásával, állagmegóvásával, felújításával, adás-vételével és más módon történő hasznosításával, kezelésével összefüggő feladatok ellátása.
Nem ebbe a funkcióba tartozik:
- a más közfeladat ellátásával összefüggő, annak részét képező vagyongazdálkodási feladatok.</t>
        </r>
      </text>
    </comment>
    <comment ref="X4" authorId="0" shapeId="0" xr:uid="{00000000-0006-0000-0200-000026000000}">
      <text>
        <r>
          <rPr>
            <b/>
            <sz val="9"/>
            <color indexed="81"/>
            <rFont val="Tahoma"/>
            <family val="2"/>
            <charset val="238"/>
          </rPr>
          <t>jegyzono:</t>
        </r>
        <r>
          <rPr>
            <sz val="9"/>
            <color indexed="81"/>
            <rFont val="Tahoma"/>
            <family val="2"/>
            <charset val="238"/>
          </rPr>
          <t xml:space="preserve">
  Ide tartozik:
- az önkormányzatok funkcióhoz nem köthető elszámolásai a központi költségvetéssel.
Technikai- pénzforgalmi funkció, alapító okiratban nem szerepeltethető.</t>
        </r>
      </text>
    </comment>
    <comment ref="Z4" authorId="0" shapeId="0" xr:uid="{00000000-0006-0000-0200-000027000000}">
      <text>
        <r>
          <rPr>
            <b/>
            <sz val="9"/>
            <color indexed="81"/>
            <rFont val="Tahoma"/>
            <family val="2"/>
            <charset val="238"/>
          </rPr>
          <t>jegyzono:</t>
        </r>
        <r>
          <rPr>
            <sz val="9"/>
            <color indexed="81"/>
            <rFont val="Tahoma"/>
            <family val="2"/>
            <charset val="238"/>
          </rPr>
          <t xml:space="preserve">
Ide tartozik:
- a költségvetési maradvány, vállalkozási maradvány igénybevétele, az államháztartás központi alrendszerében a központi támogatás, az önkormányzat alrendszerében az irányító szerv által nyújtott támogatás.
Technikai- pénzforgalmi funkció, alapító okiratban nem szerepeltethető.</t>
        </r>
      </text>
    </comment>
    <comment ref="AA4" authorId="0" shapeId="0" xr:uid="{00000000-0006-0000-0200-000028000000}">
      <text>
        <r>
          <rPr>
            <b/>
            <sz val="9"/>
            <color indexed="81"/>
            <rFont val="Tahoma"/>
            <family val="2"/>
            <charset val="238"/>
          </rPr>
          <t>jegyzono:</t>
        </r>
        <r>
          <rPr>
            <sz val="9"/>
            <color indexed="81"/>
            <rFont val="Tahoma"/>
            <family val="2"/>
            <charset val="238"/>
          </rPr>
          <t xml:space="preserve">
  Ide tartozik:
- a Start-munka program - Téli közfoglalkoztatás keretében - külön kormányrendelet alapján - szervezett foglalkoztatással összefüggő feladatok ellátása, kifizetések teljesítése.</t>
        </r>
      </text>
    </comment>
    <comment ref="AB4" authorId="0" shapeId="0" xr:uid="{00000000-0006-0000-0200-000029000000}">
      <text>
        <r>
          <rPr>
            <b/>
            <sz val="9"/>
            <color indexed="81"/>
            <rFont val="Tahoma"/>
            <family val="2"/>
            <charset val="238"/>
          </rPr>
          <t>jegyzono:</t>
        </r>
        <r>
          <rPr>
            <sz val="9"/>
            <color indexed="81"/>
            <rFont val="Tahoma"/>
            <family val="2"/>
            <charset val="238"/>
          </rPr>
          <t xml:space="preserve">
  Ide tartozik:
- a közutak, hidak, alagutak üzemeltetésével, fenntartásával összefüggő feladatok ellátása.</t>
        </r>
      </text>
    </comment>
    <comment ref="AC4" authorId="0" shapeId="0" xr:uid="{00000000-0006-0000-0200-00002A000000}">
      <text>
        <r>
          <rPr>
            <b/>
            <sz val="9"/>
            <color indexed="81"/>
            <rFont val="Tahoma"/>
            <family val="2"/>
            <charset val="238"/>
          </rPr>
          <t>jegyzono:</t>
        </r>
        <r>
          <rPr>
            <sz val="9"/>
            <color indexed="81"/>
            <rFont val="Tahoma"/>
            <family val="2"/>
            <charset val="238"/>
          </rPr>
          <t xml:space="preserve">
  Ide tartozik:
- a nem veszélyes hulladék lerakásával, illetve égetésével (olyan üzemben, amely megfelel a nem
veszélyes hulladékok égetésére előírt normáknak és követelményeknek), valamint a mezőgazdasági hulladék kémiai vagy biológiai redukciójával és hasonló kezelési tevékenységek végzésével, komposztálással, ártalmatlanításával összefüggő feladatok ellátása.</t>
        </r>
      </text>
    </comment>
    <comment ref="AD4" authorId="0" shapeId="0" xr:uid="{00000000-0006-0000-0200-00002B000000}">
      <text>
        <r>
          <rPr>
            <b/>
            <sz val="9"/>
            <color indexed="81"/>
            <rFont val="Tahoma"/>
            <family val="2"/>
            <charset val="238"/>
          </rPr>
          <t>jegyzono:</t>
        </r>
        <r>
          <rPr>
            <sz val="9"/>
            <color indexed="81"/>
            <rFont val="Tahoma"/>
            <family val="2"/>
            <charset val="238"/>
          </rPr>
          <t xml:space="preserve">
  Ide tartozik:
- települési közvilágítás kiépítésével, fenntartásával, üzemeltetésével összefüggő feladatok ellátása.</t>
        </r>
      </text>
    </comment>
    <comment ref="AE4" authorId="0" shapeId="0" xr:uid="{00000000-0006-0000-0200-00002C000000}">
      <text>
        <r>
          <rPr>
            <b/>
            <sz val="9"/>
            <color indexed="81"/>
            <rFont val="Tahoma"/>
            <family val="2"/>
            <charset val="238"/>
          </rPr>
          <t>jegyzono:</t>
        </r>
        <r>
          <rPr>
            <sz val="9"/>
            <color indexed="81"/>
            <rFont val="Tahoma"/>
            <family val="2"/>
            <charset val="238"/>
          </rPr>
          <t xml:space="preserve">
  Ide tartozik:
- a város- és községgazdálkodás más funkcióba nem sorolható, egyéb feladataival összefüggő
feladatok ellátása.</t>
        </r>
      </text>
    </comment>
    <comment ref="AF4" authorId="0" shapeId="0" xr:uid="{00000000-0006-0000-0200-00002D000000}">
      <text>
        <r>
          <rPr>
            <b/>
            <sz val="9"/>
            <color indexed="81"/>
            <rFont val="Tahoma"/>
            <family val="2"/>
            <charset val="238"/>
          </rPr>
          <t>jegyzono:</t>
        </r>
        <r>
          <rPr>
            <sz val="9"/>
            <color indexed="81"/>
            <rFont val="Tahoma"/>
            <family val="2"/>
            <charset val="238"/>
          </rPr>
          <t xml:space="preserve">
  Ide tartozik:
- a beteg vizsgálatával, egészségi állapotának észlelésével és ellenőrzésével, rendszeres,
alkalomszerű és azonnali sürgősségi beavatkozások elvégzésével, gyógyszer és gyógyászati segédeszköz rendelésével, valamint járóbeteg-szakellátásba vagy fekvőbeteg-gyógyintézetbe történő beutalásával összefüggő feladatok ellátása.
</t>
        </r>
      </text>
    </comment>
    <comment ref="AG4" authorId="0" shapeId="0" xr:uid="{00000000-0006-0000-0200-00002E000000}">
      <text>
        <r>
          <rPr>
            <b/>
            <sz val="9"/>
            <color indexed="81"/>
            <rFont val="Tahoma"/>
            <family val="2"/>
            <charset val="238"/>
          </rPr>
          <t>jegyzono:</t>
        </r>
        <r>
          <rPr>
            <sz val="9"/>
            <color indexed="81"/>
            <rFont val="Tahoma"/>
            <family val="2"/>
            <charset val="238"/>
          </rPr>
          <t xml:space="preserve">
  Ide tartozik:
- az egészségügyi alapellátás körében megszervezett fogorvosi alapellátással összefüggő feladatok ellátása.</t>
        </r>
      </text>
    </comment>
    <comment ref="AH4" authorId="0" shapeId="0" xr:uid="{00000000-0006-0000-0200-00002F000000}">
      <text>
        <r>
          <rPr>
            <b/>
            <sz val="9"/>
            <color indexed="81"/>
            <rFont val="Tahoma"/>
            <family val="2"/>
            <charset val="238"/>
          </rPr>
          <t>jegyzono:</t>
        </r>
        <r>
          <rPr>
            <sz val="9"/>
            <color indexed="81"/>
            <rFont val="Tahoma"/>
            <family val="2"/>
            <charset val="238"/>
          </rPr>
          <t xml:space="preserve">
  Ide tartozik:
- a gyermekvállalás optimális körülményeinek elősegítése céljából az anya fogamzás előtti gondozásával, a genetikai tanácsadással, a termékenységi ciklus alatti gondozással, a családtervezési ismeretek és a fogamzásgátló módszerek megismertetésével, valamint a nők fokozott védelméhez szükséges összetett megelőzési tevékenységgel, egészségvédelemmel, valamint
- az anya és a 0-3 éves gyermek védőnői gondozásával összefüggő feladatok ellátása.</t>
        </r>
      </text>
    </comment>
    <comment ref="AI4" authorId="0" shapeId="0" xr:uid="{00000000-0006-0000-0200-000030000000}">
      <text>
        <r>
          <rPr>
            <b/>
            <sz val="9"/>
            <color indexed="81"/>
            <rFont val="Tahoma"/>
            <family val="2"/>
            <charset val="238"/>
          </rPr>
          <t>jegyzono:</t>
        </r>
        <r>
          <rPr>
            <sz val="9"/>
            <color indexed="81"/>
            <rFont val="Tahoma"/>
            <family val="2"/>
            <charset val="238"/>
          </rPr>
          <t xml:space="preserve">
  Ide tartozik:
- nyitott és fedett pályás sportlétesítmények működésével (az azokhoz tartozó kisegítő létesítmények kiadásaival és bevételeivel együtt),
- sportlétesítmények felújításával, valamint az azokhoz tartozó kisegítő létesítmények beruházásaival, valamint
- a különböző sportágak versenyeire való felkészülést (illetve a szintentartást) biztosító sportlétesítmények (edzőtáborok) üzemeltetésével, működtetésével
összefüggő feladatok ellátása.
Az e funkcióba sorolt alaptevékenységek pénzügyi számvitel szerinti önköltségét és eredményszemléletű bevételét az 552002, 562915, illetve a 931101 és 931102 szakfeladatokon el kell számolni.</t>
        </r>
      </text>
    </comment>
    <comment ref="AK4" authorId="0" shapeId="0" xr:uid="{00000000-0006-0000-0200-000031000000}">
      <text>
        <r>
          <rPr>
            <b/>
            <sz val="9"/>
            <color indexed="81"/>
            <rFont val="Tahoma"/>
            <family val="2"/>
            <charset val="238"/>
          </rPr>
          <t>jegyzono:</t>
        </r>
        <r>
          <rPr>
            <sz val="9"/>
            <color indexed="81"/>
            <rFont val="Tahoma"/>
            <family val="2"/>
            <charset val="238"/>
          </rPr>
          <t xml:space="preserve">
 de tartozik:
- a település környezeti, szellemi, művészeti értékeinek, hagyományainak, helytörténetének, népművészetének, népi iparművészetének, szellemi kulturális örökségének feltárása, megismertetése, a helyi művelődési szokások és értéktárak, a magyar nyelv gondozása, gazdagítása, az egyetemes, a nemzeti, a nemzetiségi és más kisebbségi kultúra értékeinek megismertetése, az ünnepek kultúrájának gondozása.</t>
        </r>
      </text>
    </comment>
    <comment ref="AM4" authorId="0" shapeId="0" xr:uid="{00000000-0006-0000-0200-000032000000}">
      <text>
        <r>
          <rPr>
            <b/>
            <sz val="9"/>
            <color indexed="81"/>
            <rFont val="Tahoma"/>
            <family val="2"/>
            <charset val="238"/>
          </rPr>
          <t>jegyzono:</t>
        </r>
        <r>
          <rPr>
            <sz val="9"/>
            <color indexed="81"/>
            <rFont val="Tahoma"/>
            <family val="2"/>
            <charset val="238"/>
          </rPr>
          <t xml:space="preserve">
  Ide tartozik:
- a folyóirat, időszaki kiadvány, napilap, címtár, plakát, formanyomtatvány, reklámanyag, statisztikák papíralapú vagy on-line kiadásával összefüggő feladatok ellátása.</t>
        </r>
      </text>
    </comment>
    <comment ref="AN4" authorId="0" shapeId="0" xr:uid="{00000000-0006-0000-0200-000033000000}">
      <text>
        <r>
          <rPr>
            <b/>
            <sz val="9"/>
            <color indexed="81"/>
            <rFont val="Tahoma"/>
            <family val="2"/>
            <charset val="238"/>
          </rPr>
          <t>jegyzono:</t>
        </r>
        <r>
          <rPr>
            <sz val="9"/>
            <color indexed="81"/>
            <rFont val="Tahoma"/>
            <family val="2"/>
            <charset val="238"/>
          </rPr>
          <t xml:space="preserve">
  Ide tartozik:
- az óvodai ellátottak részére az intézményi étkeztetés keretében biztosított étkezéssel összefüggő
feladatok ellátása.
Nem ebbe a funkcióba tartozik:
- a gyermekek részére rászorultsági alapon nyújtott étkezési támogatás (104053).
Az e funkcióba sorolt alaptevékenységek pénzügyi számvitel szerinti önköltségét és
eredményszemléletű bevételét az 562912 szakfeladaton el kell számolni.</t>
        </r>
      </text>
    </comment>
    <comment ref="AS4" authorId="0" shapeId="0" xr:uid="{00000000-0006-0000-0200-000034000000}">
      <text>
        <r>
          <rPr>
            <b/>
            <sz val="9"/>
            <color indexed="81"/>
            <rFont val="Tahoma"/>
            <family val="2"/>
            <charset val="238"/>
          </rPr>
          <t>jegyzono:</t>
        </r>
        <r>
          <rPr>
            <sz val="9"/>
            <color indexed="81"/>
            <rFont val="Tahoma"/>
            <family val="2"/>
            <charset val="238"/>
          </rPr>
          <t xml:space="preserve">
  Ide tartozik:
- a betegséggel kapcsolatos pénzbeli juttatások teljesítése.
Támogatási típusú funkció, az alapító okiratban alaptevékenységként nem szerepelhet.</t>
        </r>
      </text>
    </comment>
    <comment ref="AT4" authorId="0" shapeId="0" xr:uid="{00000000-0006-0000-0200-000035000000}">
      <text>
        <r>
          <rPr>
            <b/>
            <sz val="9"/>
            <color indexed="81"/>
            <rFont val="Tahoma"/>
            <family val="2"/>
            <charset val="238"/>
          </rPr>
          <t>jegyzono:</t>
        </r>
        <r>
          <rPr>
            <sz val="9"/>
            <color indexed="81"/>
            <rFont val="Tahoma"/>
            <family val="2"/>
            <charset val="238"/>
          </rPr>
          <t xml:space="preserve">
  Ide tartozik:
- az elhunyt személyek hátramaradottainak nyújtott pénzbeli juttatások teljesítése.
Támogatási típusú funkció, az alapító okiratban alaptevékenységként nem szerepelhet.</t>
        </r>
      </text>
    </comment>
    <comment ref="AU4" authorId="0" shapeId="0" xr:uid="{00000000-0006-0000-0200-000036000000}">
      <text>
        <r>
          <rPr>
            <b/>
            <sz val="9"/>
            <color indexed="81"/>
            <rFont val="Tahoma"/>
            <family val="2"/>
            <charset val="238"/>
          </rPr>
          <t>jegyzono:</t>
        </r>
        <r>
          <rPr>
            <sz val="9"/>
            <color indexed="81"/>
            <rFont val="Tahoma"/>
            <family val="2"/>
            <charset val="238"/>
          </rPr>
          <t xml:space="preserve">
  Ide tartozik:
- a rendszeres gyermekvédelmi kedvezmény alapján járó pénzbeli és természetbeni ellátások, az óvodáztatási támogatás, a gyermektartásdíj megelőlegezése, az életkezdési és az otthonteremtési támogatás kifizetése, teljesítése.
Támogatási típusú funkció, az alapító okiratban alaptevékenységként nem szerepelhet.</t>
        </r>
      </text>
    </comment>
    <comment ref="AV4" authorId="0" shapeId="0" xr:uid="{00000000-0006-0000-0200-000037000000}">
      <text>
        <r>
          <rPr>
            <b/>
            <sz val="9"/>
            <color indexed="81"/>
            <rFont val="Tahoma"/>
            <family val="2"/>
            <charset val="238"/>
          </rPr>
          <t>jegyzono:</t>
        </r>
        <r>
          <rPr>
            <sz val="9"/>
            <color indexed="81"/>
            <rFont val="Tahoma"/>
            <family val="2"/>
            <charset val="238"/>
          </rPr>
          <t xml:space="preserve">
  Ide tartozik:
- a koruk, egészségi állapotuk, fogyatékosságuk, pszichiátriai vagy szenvedélybetegségük, hajléktalanságuk miatt önmaguk, illetve eltartottjaik részére tartósan vagy átmeneti jelleggel étkezés biztosítására nem képes személyeknek nyújtott legalább napi egyszeri meleg étkezésével összefüggő feladatok ellátása, kifizetések teljesítése.
Az e funkcióba sorolt alaptevékenységek pénzügyi számvitel szerinti önköltségét és eredményszemléletű bevételét a 889921 szakfeladaton el kell számolni.
Feladatmutató: ellátottak száma a tárgyévben (fő)</t>
        </r>
      </text>
    </comment>
    <comment ref="AX4" authorId="0" shapeId="0" xr:uid="{00000000-0006-0000-0200-000038000000}">
      <text>
        <r>
          <rPr>
            <b/>
            <sz val="9"/>
            <color indexed="81"/>
            <rFont val="Tahoma"/>
            <family val="2"/>
            <charset val="238"/>
          </rPr>
          <t>jegyzono:</t>
        </r>
        <r>
          <rPr>
            <sz val="9"/>
            <color indexed="81"/>
            <rFont val="Tahoma"/>
            <family val="2"/>
            <charset val="238"/>
          </rPr>
          <t xml:space="preserve">
  Ide tartozik:
- a más funkcióba nem sorolt, egyéb szociális pénzbeli és természetbeni ellátásokkal, támogatásokkal összefüggő kifizetések teljesítése.
Támogatási típusú funkció, az alapító okiratban alaptevékenységként nem szerepelhet.</t>
        </r>
      </text>
    </comment>
    <comment ref="A7" authorId="0" shapeId="0" xr:uid="{00000000-0006-0000-0200-000039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és a megyei önkormányzatok részére a működés általános támogatására biztosított előirányzatból származó bevételeket.</t>
        </r>
      </text>
    </comment>
    <comment ref="A8" authorId="0" shapeId="0" xr:uid="{00000000-0006-0000-0200-00003A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egyes köznevelési feladatainak támogatására biztosított előirányzatból származó bevételeket.</t>
        </r>
      </text>
    </comment>
    <comment ref="A9" authorId="0" shapeId="0" xr:uid="{00000000-0006-0000-0200-00003B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szociális, gyermekjóléti és gyermekétkeztetési feladatainak támogatására biztosított előirányzatból származó bevételeket.</t>
        </r>
      </text>
    </comment>
    <comment ref="A10" authorId="0" shapeId="0" xr:uid="{00000000-0006-0000-0200-00003C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kulturális feladatainak támogatására biztosított előirányzatból származó bevételeket.</t>
        </r>
      </text>
    </comment>
    <comment ref="A11" authorId="0" shapeId="0" xr:uid="{00000000-0006-0000-0200-00003D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helyi önkormányzatok, helyi nemzetiségi önkormányzatok, társulások részére működési célra biztosított központosított előirányzatokból származó bevételeket.
</t>
        </r>
        <r>
          <rPr>
            <b/>
            <i/>
            <u/>
            <sz val="9"/>
            <color indexed="81"/>
            <rFont val="Tahoma"/>
            <family val="2"/>
            <charset val="238"/>
          </rPr>
          <t>A rovaton előirányzat nem tervezhető.</t>
        </r>
      </text>
    </comment>
    <comment ref="A12" authorId="0" shapeId="0" xr:uid="{00000000-0006-0000-0200-00003E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meghatározott megyei önkormányzati tartalékból és a tartósan fizetésképtelen helyzetbe került helyi önkormányzatok adósságrendezésére irányuló hitelfelvétel visszterhes kamattámogatására, a pénzügyi gondnok díjára szolgáló előirányzatból származó bevételeket, valamint az Áht. 14. § (3) bekezdése szerinti fejezetében szereplő fejezeti tartalékból a helyi önkormányzatok működőképessége megőrzését szolgáló és más kiegészítő támogatások bevételeit.
</t>
        </r>
        <r>
          <rPr>
            <b/>
            <i/>
            <u/>
            <sz val="9"/>
            <color indexed="81"/>
            <rFont val="Tahoma"/>
            <family val="2"/>
            <charset val="238"/>
          </rPr>
          <t>A rovaton előirányzat nem tervezhető.</t>
        </r>
      </text>
    </comment>
    <comment ref="A13" authorId="0" shapeId="0" xr:uid="{00000000-0006-0000-0200-00003F000000}">
      <text>
        <r>
          <rPr>
            <b/>
            <sz val="9"/>
            <color indexed="81"/>
            <rFont val="Tahoma"/>
            <family val="2"/>
            <charset val="238"/>
          </rPr>
          <t>jegyzono:</t>
        </r>
        <r>
          <rPr>
            <sz val="9"/>
            <color indexed="81"/>
            <rFont val="Tahoma"/>
            <family val="2"/>
            <charset val="238"/>
          </rPr>
          <t xml:space="preserve">
Ezen a rovaton kell elszámolni
a) a helyi önkormányzat, a helyi nemzetiségi önkormányzat és a társulás részére a központi költségvetés Áht. 14. § (3) bekezdése szerinti fejezetéből folyósított támogatások jogosulatlan igénybevétele miatt a kiadás elszámolását követő években visszafizetett összegből származó bevételt,
b) a költségvetési maradványt és a vállalkozási maradványt terhelő befizetési kötelezettség teljesítéséből származó bevételt,
c) a tervezettet meghaladó többletbevétel utáni befizetésből származó bevételt, és
d) az Áht. 47. §-a szerinti befizetési kötelezettség teljesítéséből származó bevételt.</t>
        </r>
      </text>
    </comment>
    <comment ref="A14" authorId="0" shapeId="0" xr:uid="{00000000-0006-0000-0200-000040000000}">
      <text>
        <r>
          <rPr>
            <b/>
            <sz val="9"/>
            <color indexed="81"/>
            <rFont val="Tahoma"/>
            <family val="2"/>
            <charset val="238"/>
          </rPr>
          <t>jegyzono:</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 eredeti kötelezett általi megtérítését.</t>
        </r>
      </text>
    </comment>
    <comment ref="A15" authorId="0" shapeId="0" xr:uid="{00000000-0006-0000-0200-000041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működési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16" authorId="0" shapeId="0" xr:uid="{00000000-0006-0000-0200-000042000000}">
      <text>
        <r>
          <rPr>
            <b/>
            <sz val="9"/>
            <color indexed="81"/>
            <rFont val="Tahoma"/>
            <family val="2"/>
            <charset val="238"/>
          </rPr>
          <t>jegyzono:</t>
        </r>
        <r>
          <rPr>
            <sz val="9"/>
            <color indexed="81"/>
            <rFont val="Tahoma"/>
            <family val="2"/>
            <charset val="238"/>
          </rPr>
          <t xml:space="preserve">
Ezen a rovaton kell elszámolni az államháztartáson belüli szervezetektől visszafizetési kötelezettség mellett működési célból kapott támogatásokat, kölcsönöket függetlenül attól, hogy azokat terheli-e kamat vagy más költség, díj.
A rovaton elszámolt bevételeket a beszámolóban a II. fejezet 1. pontja szerinti bontásban kell szerepeltetni.</t>
        </r>
      </text>
    </comment>
    <comment ref="A17" authorId="0" shapeId="0" xr:uid="{00000000-0006-0000-0200-000043000000}">
      <text>
        <r>
          <rPr>
            <b/>
            <sz val="9"/>
            <color indexed="81"/>
            <rFont val="Tahoma"/>
            <family val="2"/>
            <charset val="238"/>
          </rPr>
          <t>jegyzono:</t>
        </r>
        <r>
          <rPr>
            <sz val="9"/>
            <color indexed="81"/>
            <rFont val="Tahoma"/>
            <family val="2"/>
            <charset val="238"/>
          </rPr>
          <t xml:space="preserve">
Ezen a rovaton kell elszámolni
a) az államháztartáson belüli szervezetektől működési célból, ellenérték nélkül, végleges jelleggel kapott bevételeket a központi, irányító szervi támogatás és az Ávr. 34. §-a alapján előirányzat-átcsoportosítással teljesítendő ügyletek kivételével, és
b) az államháztartáson belüli szervezetek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19" authorId="0" shapeId="0" xr:uid="{00000000-0006-0000-0200-000044000000}">
      <text>
        <r>
          <rPr>
            <b/>
            <sz val="9"/>
            <color indexed="81"/>
            <rFont val="Tahoma"/>
            <family val="2"/>
            <charset val="238"/>
          </rPr>
          <t>jegyzono:</t>
        </r>
        <r>
          <rPr>
            <sz val="9"/>
            <color indexed="81"/>
            <rFont val="Tahoma"/>
            <family val="2"/>
            <charset val="238"/>
          </rPr>
          <t xml:space="preserve">
Ezen a rovaton kell elszámolni
a) a központi költségvetésről szóló törvényben a helyi önkormányzatok, helyi nemzetiségi önkormányzatok, társulások részére felhalmozási célra biztosított központosított előirányzatokból származó bevételeket, és
b) a központi költségvetés Áht. 14. § (3) bekezdése szerinti fejezetéből biztosított vis maior támogatást.
A rovaton előirányzat a Lakossági közműfejlesztés támogatása jogcímen tervezhető.</t>
        </r>
      </text>
    </comment>
    <comment ref="A20" authorId="0" shapeId="0" xr:uid="{00000000-0006-0000-0200-000045000000}">
      <text>
        <r>
          <rPr>
            <b/>
            <sz val="9"/>
            <color indexed="81"/>
            <rFont val="Tahoma"/>
            <family val="2"/>
            <charset val="238"/>
          </rPr>
          <t>jegyzono:</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 eredeti kötelezett általi megtérítését.</t>
        </r>
      </text>
    </comment>
    <comment ref="A21" authorId="0" shapeId="0" xr:uid="{00000000-0006-0000-0200-000046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felhalmozási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22" authorId="0" shapeId="0" xr:uid="{00000000-0006-0000-0200-000047000000}">
      <text>
        <r>
          <rPr>
            <b/>
            <sz val="9"/>
            <color indexed="81"/>
            <rFont val="Tahoma"/>
            <family val="2"/>
            <charset val="238"/>
          </rPr>
          <t>jegyzono:</t>
        </r>
        <r>
          <rPr>
            <sz val="9"/>
            <color indexed="81"/>
            <rFont val="Tahoma"/>
            <family val="2"/>
            <charset val="238"/>
          </rPr>
          <t xml:space="preserve">
Ezen a rovaton kell elszámolni az államháztartáson belüli szervezetektől visszafizetési kötelezettség mellett felhalmozási célból kapott támogatásokat, kölcsönöket függetlenül attól, hogy azokat terheli-e kamat vagy más költség, díj.
A rovaton elszámolt bevételeket a beszámolóban a II. fejezet 1. pontja szerinti bontásban kell szerepeltetni.</t>
        </r>
      </text>
    </comment>
    <comment ref="A23" authorId="0" shapeId="0" xr:uid="{00000000-0006-0000-0200-000048000000}">
      <text>
        <r>
          <rPr>
            <b/>
            <sz val="9"/>
            <color indexed="81"/>
            <rFont val="Tahoma"/>
            <family val="2"/>
            <charset val="238"/>
          </rPr>
          <t>jegyzono:</t>
        </r>
        <r>
          <rPr>
            <sz val="9"/>
            <color indexed="81"/>
            <rFont val="Tahoma"/>
            <family val="2"/>
            <charset val="238"/>
          </rPr>
          <t xml:space="preserve">
Ezen a rovaton kell elszámolni
a) az államháztartáson belüli szervezetektől felhalmozási célból, ellenérték nélkül, végleges jelleggel kapott bevételeket a központi, irányító szervi támogatás és az Ávr. 34. §-a alapján előirányzat-átcsoportosítással teljesítendő ügyletek kivételével, és
b) az államháztartáson belüli szervezetek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26" authorId="0" shapeId="0" xr:uid="{00000000-0006-0000-0200-000049000000}">
      <text>
        <r>
          <rPr>
            <b/>
            <sz val="9"/>
            <color indexed="81"/>
            <rFont val="Tahoma"/>
            <family val="2"/>
            <charset val="238"/>
          </rPr>
          <t>jegyzono:</t>
        </r>
        <r>
          <rPr>
            <sz val="9"/>
            <color indexed="81"/>
            <rFont val="Tahoma"/>
            <family val="2"/>
            <charset val="238"/>
          </rPr>
          <t xml:space="preserve">
Ezen a rovaton kell elszámolni
a) a személyi jövedelemadót,
b) a magánszemély jogviszonyának megszűnéséhez kapcsolódó egyes jövedelmek különadóját, és
c) a termőföld bérbeadásából származó jövedelem utáni személyi jövedelemadót.
A rovaton elszámolt bevételeket a beszámolóban a fenti bontásban kell szerepeltetni.</t>
        </r>
      </text>
    </comment>
    <comment ref="A27" authorId="0" shapeId="0" xr:uid="{00000000-0006-0000-0200-00004A000000}">
      <text>
        <r>
          <rPr>
            <b/>
            <sz val="9"/>
            <color indexed="81"/>
            <rFont val="Tahoma"/>
            <family val="2"/>
            <charset val="238"/>
          </rPr>
          <t>jegyzono:</t>
        </r>
        <r>
          <rPr>
            <sz val="9"/>
            <color indexed="81"/>
            <rFont val="Tahoma"/>
            <family val="2"/>
            <charset val="238"/>
          </rPr>
          <t xml:space="preserve">
Ezen a rovaton kell elszámolni
a) a társasági adót,
b) a társas vállalkozások különadóját,
c) a hitelintézetek és pénzügyi vállalkozások különadóját,
d) a hitelintézeti járadékot,
e) a pénzügyi szervezetek különadóját,
f) az energiaellátók jövedelemadóját,
g) a kisvállalati adót, és
h) a kisadózó vállalkozások tételes adóját.
A rovaton elszámolt bevételeket a beszámolóban a fenti bontásban kell szerepeltetni.</t>
        </r>
      </text>
    </comment>
    <comment ref="A28" authorId="0" shapeId="0" xr:uid="{00000000-0006-0000-0200-00004B000000}">
      <text>
        <r>
          <rPr>
            <b/>
            <sz val="9"/>
            <color indexed="81"/>
            <rFont val="Tahoma"/>
            <family val="2"/>
            <charset val="238"/>
          </rPr>
          <t>jegyzono:</t>
        </r>
        <r>
          <rPr>
            <sz val="9"/>
            <color indexed="81"/>
            <rFont val="Tahoma"/>
            <family val="2"/>
            <charset val="238"/>
          </rPr>
          <t xml:space="preserve">
Ezen a rovaton kell elszámolni
a) a szociális hozzájárulási adót,
b) a nyugdíjjárulékot és az egészségbiztosítási járulékot, ide értve a megállapodás alapján fizetők járulékait is,
c) a korkedvezmény-biztosítási járulékot,
d) az egészségbiztosítási és munkaerőpiaci járulékot,
e) az egészségügyi szolgáltatási járulékot,
f) az egyszerűsített közteherviselési hozzájárulást,
g) a biztosítotti nyugdíjjárulékot, egészségbiztosítási járulékot,
h) a megállapodás alapján fizetők járulékait, és
i) a munkáltatói táppénz hozzájárulást.
A rovaton elszámolt bevételeket a beszámolóban a fenti bontásban kell szerepeltetni.</t>
        </r>
      </text>
    </comment>
    <comment ref="A29" authorId="0" shapeId="0" xr:uid="{00000000-0006-0000-0200-00004C000000}">
      <text>
        <r>
          <rPr>
            <b/>
            <sz val="9"/>
            <color indexed="81"/>
            <rFont val="Tahoma"/>
            <family val="2"/>
            <charset val="238"/>
          </rPr>
          <t>jegyzono:</t>
        </r>
        <r>
          <rPr>
            <sz val="9"/>
            <color indexed="81"/>
            <rFont val="Tahoma"/>
            <family val="2"/>
            <charset val="238"/>
          </rPr>
          <t xml:space="preserve">
Ezen a rovaton kell elszámolni
a) a szakképzési hozzájárulást,
b) a rehabilitációs hozzájárulást,
c) az egészségügyi hozzájárulást, és
d) az egyszerűsített foglalkoztatás utáni közterheket.
A rovaton elszámolt bevételeket a beszámolóban a fenti bontásban kell szerepeltetni.</t>
        </r>
      </text>
    </comment>
    <comment ref="A30" authorId="0" shapeId="0" xr:uid="{00000000-0006-0000-0200-00004D000000}">
      <text>
        <r>
          <rPr>
            <b/>
            <sz val="9"/>
            <color indexed="81"/>
            <rFont val="Tahoma"/>
            <family val="2"/>
            <charset val="238"/>
          </rPr>
          <t>jegyzono:</t>
        </r>
        <r>
          <rPr>
            <sz val="9"/>
            <color indexed="81"/>
            <rFont val="Tahoma"/>
            <family val="2"/>
            <charset val="238"/>
          </rPr>
          <t xml:space="preserve">
Ezen a rovaton kell elszámolni
a) az építményadót,
b) az épület után fizetett idegenforgalmi adót,
c) a magánszemélyek kommunális adóját,
d) a telekadót,
e) cégautóadót
f) a közművezetékek adóját, és
g) az öröklési és ajándékozási illetéket.
</t>
        </r>
        <r>
          <rPr>
            <b/>
            <i/>
            <u/>
            <sz val="9"/>
            <color indexed="81"/>
            <rFont val="Tahoma"/>
            <family val="2"/>
            <charset val="238"/>
          </rPr>
          <t>A rovaton elszámolt bevételeket a beszámolóban a fenti bontásban kell szerepeltetni.</t>
        </r>
      </text>
    </comment>
    <comment ref="A34" authorId="0" shapeId="0" xr:uid="{00000000-0006-0000-0200-00004E000000}">
      <text>
        <r>
          <rPr>
            <b/>
            <sz val="9"/>
            <color indexed="81"/>
            <rFont val="Tahoma"/>
            <family val="2"/>
            <charset val="238"/>
          </rPr>
          <t>jegyzono:</t>
        </r>
        <r>
          <rPr>
            <sz val="9"/>
            <color indexed="81"/>
            <rFont val="Tahoma"/>
            <family val="2"/>
            <charset val="238"/>
          </rPr>
          <t xml:space="preserve">
Ezen a rovaton kell elszámolni
a) az általános forgalmi adót,
b) a távközlési ágazatot terhelő különadót,
c) a kiskereskedői ágazatot terhelő különadót,
d) az energia ágazatot terhelő különadót,
e) a bank- és biztosítási ágazatot terhelő különadót,
f) a visszterhes vagyonátruházási illetéket,
g) az állandó jelleggel végzett iparűzési tevékenység után fizetett helyi iparűzési adót,
h) az ideiglenes jelleggel végzett tevékenység után fizetett helyi iparűzési adót,
i) az innovációs járulékot,
j) az egyszerűsített vállalkozói adót,
k) a gyógyszer forgalmazási jogosultak befizetéseit [2006. évi XCVIII. tv 36. § (1.) bek.],
l) a gyógyszer nagykereskedést végzők befizetéseit [2006. évi XCVIII. tv 36. § (2) bek.],
m)203 a gyógyszergyártók 10%-os befizetési kötelezettségét,
n) Gyógyszer és gyógyászati segédeszköz ismertetés utáni befizetéseket [2006. évi XCVIII. tv 36. § (4) bek.],
o) a Gyógyszertámogatás többletének sávos kockázatviseléséből származó bevételeket [2006. évi XCVIII. tv 42. §],
p) a népegészségügyi termékadót,
q) a távközlési adót,
r) a pénzügyi tranzakciós illetéket, és
s) a biztosítási adót.
A rovaton elszámolt bevételeket a beszámolóban a fenti bontásban kell szerepeltetni.</t>
        </r>
      </text>
    </comment>
    <comment ref="A37" authorId="0" shapeId="0" xr:uid="{00000000-0006-0000-0200-00004F000000}">
      <text>
        <r>
          <rPr>
            <b/>
            <sz val="9"/>
            <color indexed="81"/>
            <rFont val="Tahoma"/>
            <family val="2"/>
            <charset val="238"/>
          </rPr>
          <t>jegyzono:</t>
        </r>
        <r>
          <rPr>
            <sz val="9"/>
            <color indexed="81"/>
            <rFont val="Tahoma"/>
            <family val="2"/>
            <charset val="238"/>
          </rPr>
          <t xml:space="preserve">
Ezen a rovaton kell elszámolni
a) a jövedéki adót,
b) a regisztrációs adót, és
c) az energiaadót.
A rovaton elszámolt bevételeket a beszámolóban a fenti bontásban kell szerepeltetni.</t>
        </r>
      </text>
    </comment>
    <comment ref="A38" authorId="0" shapeId="0" xr:uid="{00000000-0006-0000-0200-000050000000}">
      <text>
        <r>
          <rPr>
            <b/>
            <sz val="9"/>
            <color indexed="81"/>
            <rFont val="Tahoma"/>
            <family val="2"/>
            <charset val="238"/>
          </rPr>
          <t>jegyzono:</t>
        </r>
        <r>
          <rPr>
            <sz val="9"/>
            <color indexed="81"/>
            <rFont val="Tahoma"/>
            <family val="2"/>
            <charset val="238"/>
          </rPr>
          <t xml:space="preserve">
Ezen a rovaton a játékadó bevételeit kell elszámolni.</t>
        </r>
      </text>
    </comment>
    <comment ref="A39" authorId="0" shapeId="0" xr:uid="{00000000-0006-0000-0200-000051000000}">
      <text>
        <r>
          <rPr>
            <b/>
            <sz val="9"/>
            <color indexed="81"/>
            <rFont val="Tahoma"/>
            <family val="2"/>
            <charset val="238"/>
          </rPr>
          <t>jegyzono:</t>
        </r>
        <r>
          <rPr>
            <sz val="9"/>
            <color indexed="81"/>
            <rFont val="Tahoma"/>
            <family val="2"/>
            <charset val="238"/>
          </rPr>
          <t xml:space="preserve">
Ezen a rovaton kell elszámolni
a) a belföldi gépjárművek adójának a központi költségvetést megillető részét,
b) a belföldi gépjárművek adójának a helyi önkormányzatot megillető részét,
c) a külföldi gépjárművek adóját, és
d) a gépjármű túlsúlydíjat.
</t>
        </r>
        <r>
          <rPr>
            <b/>
            <i/>
            <u/>
            <sz val="9"/>
            <color indexed="81"/>
            <rFont val="Tahoma"/>
            <family val="2"/>
            <charset val="238"/>
          </rPr>
          <t>A rovaton elszámolt bevételeket a beszámolóban a fenti bontásban kell szerepeltetni.</t>
        </r>
      </text>
    </comment>
    <comment ref="A43" authorId="0" shapeId="0" xr:uid="{00000000-0006-0000-0200-000052000000}">
      <text>
        <r>
          <rPr>
            <b/>
            <sz val="9"/>
            <color indexed="81"/>
            <rFont val="Tahoma"/>
            <family val="2"/>
            <charset val="238"/>
          </rPr>
          <t>jegyzono:</t>
        </r>
        <r>
          <rPr>
            <sz val="9"/>
            <color indexed="81"/>
            <rFont val="Tahoma"/>
            <family val="2"/>
            <charset val="238"/>
          </rPr>
          <t xml:space="preserve">
Ezen a rovaton kell elszámolni
a) a kulturális adót,
b) a baleseti adót,
c) a nukleáris létesítmények Központi Nukleáris Pénzügyi Alapba történő kötelező befizetéseit,
d) a környezetterhelési díjat,
e) a környezetvédelmi termékdíjakat,
f) a bérfőzési szeszadót,
g) a szerencsejáték szervezési díjat,
h) a tartózkodás után fizetett idegenforgalmi adót,
i</t>
        </r>
        <r>
          <rPr>
            <b/>
            <i/>
            <u/>
            <sz val="9"/>
            <color indexed="81"/>
            <rFont val="Tahoma"/>
            <family val="2"/>
            <charset val="238"/>
          </rPr>
          <t>) a talajterhelési díjat,</t>
        </r>
        <r>
          <rPr>
            <sz val="9"/>
            <color indexed="81"/>
            <rFont val="Tahoma"/>
            <family val="2"/>
            <charset val="238"/>
          </rPr>
          <t xml:space="preserve">
j) a vízkészletjárulékot,
k) az állami vadászjegyek díjait,
l) az erdővédelmi járulékot,
m) a földvédelmi járulékot,
n) a halászati haszonbérleti díjat,
o) a hulladéklerakási járulékot, és
p) </t>
        </r>
        <r>
          <rPr>
            <b/>
            <u/>
            <sz val="9"/>
            <color indexed="81"/>
            <rFont val="Tahoma"/>
            <family val="2"/>
            <charset val="238"/>
          </rPr>
          <t>a korábbi évek megszűnt adónemei áthúzódó fizetéseiből befolyt bevételeket.</t>
        </r>
        <r>
          <rPr>
            <sz val="9"/>
            <color indexed="81"/>
            <rFont val="Tahoma"/>
            <family val="2"/>
            <charset val="238"/>
          </rPr>
          <t xml:space="preserve">
</t>
        </r>
        <r>
          <rPr>
            <b/>
            <i/>
            <u/>
            <sz val="9"/>
            <color indexed="81"/>
            <rFont val="Tahoma"/>
            <family val="2"/>
            <charset val="238"/>
          </rPr>
          <t xml:space="preserve">
A rovaton elszámolt bevételeket a beszámolóban a fenti bontásban kell szerepeltetni.</t>
        </r>
      </text>
    </comment>
    <comment ref="A46" authorId="0" shapeId="0" xr:uid="{00000000-0006-0000-0200-000053000000}">
      <text>
        <r>
          <rPr>
            <b/>
            <sz val="9"/>
            <color indexed="81"/>
            <rFont val="Tahoma"/>
            <family val="2"/>
            <charset val="238"/>
          </rPr>
          <t>jegyzono:</t>
        </r>
        <r>
          <rPr>
            <sz val="9"/>
            <color indexed="81"/>
            <rFont val="Tahoma"/>
            <family val="2"/>
            <charset val="238"/>
          </rPr>
          <t xml:space="preserve">
Ezen a rovaton kell elszámolni
a) a cégnyilvántartás bevételeit,
b)</t>
        </r>
        <r>
          <rPr>
            <b/>
            <u/>
            <sz val="9"/>
            <color indexed="81"/>
            <rFont val="Tahoma"/>
            <family val="2"/>
            <charset val="238"/>
          </rPr>
          <t xml:space="preserve"> az eljárási illetékeket,</t>
        </r>
        <r>
          <rPr>
            <sz val="9"/>
            <color indexed="81"/>
            <rFont val="Tahoma"/>
            <family val="2"/>
            <charset val="238"/>
          </rPr>
          <t xml:space="preserve">
c) az igazgatási szolgáltatási díjakat,
d) a felügyeleti díjakat,
e) az ebrendészeti hozzájárulást,
f) a mezőgazdasági termelést érintő időjárási és más természeti kockázatok kezelésről szóló törvény szerinti kárenyhítési hozzájárulást,
g) a környezetvédelmi bírságot,
h) a természetvédelmi bírságot,
i) a műemlékvédelmi bírságot,
j) az építésügyi bírságot,
</t>
        </r>
        <r>
          <rPr>
            <b/>
            <i/>
            <u/>
            <sz val="9"/>
            <color indexed="81"/>
            <rFont val="Tahoma"/>
            <family val="2"/>
            <charset val="238"/>
          </rPr>
          <t>k) a szabálysértési pénz- és helyszíni bírság és a közlekedési szabályszegések után kiszabott közigazgatási bírság helyi önkormányzatot megillető részét,</t>
        </r>
        <r>
          <rPr>
            <sz val="9"/>
            <color indexed="81"/>
            <rFont val="Tahoma"/>
            <family val="2"/>
            <charset val="238"/>
          </rPr>
          <t xml:space="preserve">
l)az</t>
        </r>
        <r>
          <rPr>
            <b/>
            <u/>
            <sz val="9"/>
            <color indexed="81"/>
            <rFont val="Tahoma"/>
            <family val="2"/>
            <charset val="238"/>
          </rPr>
          <t xml:space="preserve"> egyéb bírságokat</t>
        </r>
        <r>
          <rPr>
            <sz val="9"/>
            <color indexed="81"/>
            <rFont val="Tahoma"/>
            <family val="2"/>
            <charset val="238"/>
          </rPr>
          <t xml:space="preserve">, és
m) azokat a bevételeket, amelyek megfizetését közhatalmi tevékenység gyakorlása során kötelező jelleggel kell megfizetni, azonban nem számolhatók el a közhatalmi bevételek más rovatain, így különösen a pénzbüntetést és elkobzást, </t>
        </r>
        <r>
          <rPr>
            <b/>
            <u/>
            <sz val="9"/>
            <color indexed="81"/>
            <rFont val="Tahoma"/>
            <family val="2"/>
            <charset val="238"/>
          </rPr>
          <t>a késedelmi és önellenőrzési pótlékot.</t>
        </r>
        <r>
          <rPr>
            <sz val="9"/>
            <color indexed="81"/>
            <rFont val="Tahoma"/>
            <family val="2"/>
            <charset val="238"/>
          </rPr>
          <t xml:space="preserve">
</t>
        </r>
        <r>
          <rPr>
            <b/>
            <i/>
            <u/>
            <sz val="9"/>
            <color indexed="81"/>
            <rFont val="Tahoma"/>
            <family val="2"/>
            <charset val="238"/>
          </rPr>
          <t>A rovaton elszámolt bevételeket a beszámolóban az a)–l) pont szerinti bontásban kell szerepeltetni.</t>
        </r>
      </text>
    </comment>
    <comment ref="A52" authorId="0" shapeId="0" xr:uid="{00000000-0006-0000-0200-000054000000}">
      <text>
        <r>
          <rPr>
            <b/>
            <sz val="9"/>
            <color indexed="81"/>
            <rFont val="Tahoma"/>
            <family val="2"/>
            <charset val="238"/>
          </rPr>
          <t>jegyzono:</t>
        </r>
        <r>
          <rPr>
            <sz val="9"/>
            <color indexed="81"/>
            <rFont val="Tahoma"/>
            <family val="2"/>
            <charset val="238"/>
          </rPr>
          <t xml:space="preserve">
Ezen a rovaton kell elszámolni a készletek értékesítésekor kapott eladási árat.</t>
        </r>
      </text>
    </comment>
    <comment ref="A53" authorId="0" shapeId="0" xr:uid="{00000000-0006-0000-0200-000055000000}">
      <text>
        <r>
          <rPr>
            <b/>
            <sz val="9"/>
            <color indexed="81"/>
            <rFont val="Tahoma"/>
            <family val="2"/>
            <charset val="238"/>
          </rPr>
          <t>jegyzono:</t>
        </r>
        <r>
          <rPr>
            <sz val="9"/>
            <color indexed="81"/>
            <rFont val="Tahoma"/>
            <family val="2"/>
            <charset val="238"/>
          </rPr>
          <t xml:space="preserve">
Ezen a rovaton kell elszámolni az általános forgalmi adóról szóló törvény szerinti, ellenérték fejében nyújtott szolgáltatásokért kapott eladási árat, ha azt nem közvetített szolgáltatásként vagy intézményi ellátási díjként kell elszámolni, ide értve a tárgyi eszközök bérbe adásából származó bevételeket és a díjköteles utak használata ellenében beszedett használati díj, pótdíj, elektronikus útdíj bevételeket is.
A rovaton elszámolt bevételeket a beszámolóban a következő bontásban kell szerepeltetni:
a) ebből: tárgyi eszközök bérbe adásából származó bevétel,
b) ebből: utak használata ellenében beszedett használati díj, pótdíj, elektronikus útdíj.</t>
        </r>
      </text>
    </comment>
    <comment ref="A54" authorId="0" shapeId="0" xr:uid="{00000000-0006-0000-0200-000056000000}">
      <text>
        <r>
          <rPr>
            <b/>
            <sz val="9"/>
            <color indexed="81"/>
            <rFont val="Tahoma"/>
            <family val="2"/>
            <charset val="238"/>
          </rPr>
          <t>jegyzono:</t>
        </r>
        <r>
          <rPr>
            <sz val="9"/>
            <color indexed="81"/>
            <rFont val="Tahoma"/>
            <family val="2"/>
            <charset val="238"/>
          </rPr>
          <t xml:space="preserve">
Ezen a rovaton kell elszámolni az Szt. 3. § (4) bekezdés 1. pontja szerinti közvetített szolgáltatások továbbértékesítése során kapott eladási árat.
A rovaton elszámolt bevételeket a beszámolóban a következő bontásban kell szerepeltetni:
a) ebből: államháztartáson belül.</t>
        </r>
      </text>
    </comment>
    <comment ref="A55" authorId="0" shapeId="0" xr:uid="{00000000-0006-0000-0200-000057000000}">
      <text>
        <r>
          <rPr>
            <b/>
            <sz val="9"/>
            <color indexed="81"/>
            <rFont val="Tahoma"/>
            <family val="2"/>
            <charset val="238"/>
          </rPr>
          <t>jegyzono:</t>
        </r>
        <r>
          <rPr>
            <sz val="9"/>
            <color indexed="81"/>
            <rFont val="Tahoma"/>
            <family val="2"/>
            <charset val="238"/>
          </rPr>
          <t xml:space="preserve">
Ezen a rovaton kell elszámolni
a) a tárgyi eszközök ellenérték fejében történő vagyonkezelésbe, haszonbérbe, használatba, üzemeltetésbe adásából származó bevételeket,
b) a részesedések után kapott osztalékot, ide értve a kamatozó részvények után fizetett kamatot is,
c) a bányajáradékot, és
d) a tulajdonosi jogok időleges átengedéséből származó bevételeket, így különösen a vagyoni értékű jogok bérbe, haszonbérbe adásáért kapott eladási árat és a koncessziós díjakat.
A rovaton elszámolt bevételeket a beszámolóban a következő bontásban kell szerepeltetni:
a) ebből: vadászati jog bérbeadásából származó bevétel,
b) ebből: önkormányzati vagyon üzemeltetéséből, koncesszióból származó bevétel,
c) ebből: önkormányzati vagyon vagyonkezelésbe adásából származó bevétel,
d) ebből: állami többségi tulajdonú vállalkozástól kapott osztalék,
e) ebből: önkormányzati többségi tulajdonú vállalkozástól kapott osztalék,
f) ebből: egyéb részesedések után kapott osztalék.</t>
        </r>
      </text>
    </comment>
    <comment ref="A56" authorId="0" shapeId="0" xr:uid="{00000000-0006-0000-0200-000058000000}">
      <text>
        <r>
          <rPr>
            <b/>
            <sz val="9"/>
            <color indexed="81"/>
            <rFont val="Tahoma"/>
            <family val="2"/>
            <charset val="238"/>
          </rPr>
          <t>jegyzono:</t>
        </r>
        <r>
          <rPr>
            <sz val="9"/>
            <color indexed="81"/>
            <rFont val="Tahoma"/>
            <family val="2"/>
            <charset val="238"/>
          </rPr>
          <t xml:space="preserve">
Ezen a rovaton kell elszámolni azokat a bevételeket, amelyek az alaptevékenység keretében az ellátottak részére nyújtott szolgáltatások eladási árából, így különösen a nevelőintézeti, bölcsődei, szociális intézeti ellátás, szociális és ellátotti étkeztetés, ápolás, gondozás díjaiból, a tanulók, hallgatók által fizetett költségtérítésekből, díjakból származnak.</t>
        </r>
      </text>
    </comment>
    <comment ref="A57" authorId="0" shapeId="0" xr:uid="{00000000-0006-0000-0200-000059000000}">
      <text>
        <r>
          <rPr>
            <b/>
            <sz val="9"/>
            <color indexed="81"/>
            <rFont val="Tahoma"/>
            <family val="2"/>
            <charset val="238"/>
          </rPr>
          <t>jegyzono:</t>
        </r>
        <r>
          <rPr>
            <sz val="9"/>
            <color indexed="81"/>
            <rFont val="Tahoma"/>
            <family val="2"/>
            <charset val="238"/>
          </rPr>
          <t xml:space="preserve">
Ezen a rovaton kell elszámolni az általános forgalmi adóról szóló törvény szerinti termékértékesítés, szolgáltatásnyújtás során kiszámlázott általános forgalmi adót.</t>
        </r>
      </text>
    </comment>
    <comment ref="A58" authorId="0" shapeId="0" xr:uid="{00000000-0006-0000-0200-00005A000000}">
      <text>
        <r>
          <rPr>
            <b/>
            <sz val="9"/>
            <color indexed="81"/>
            <rFont val="Tahoma"/>
            <family val="2"/>
            <charset val="238"/>
          </rPr>
          <t>jegyzono:</t>
        </r>
        <r>
          <rPr>
            <sz val="9"/>
            <color indexed="81"/>
            <rFont val="Tahoma"/>
            <family val="2"/>
            <charset val="238"/>
          </rPr>
          <t xml:space="preserve">
Ezen a rovaton kell elszámolni az adóhatóságtól visszaigényelt általános forgalmi adót.</t>
        </r>
      </text>
    </comment>
    <comment ref="A59" authorId="0" shapeId="0" xr:uid="{00000000-0006-0000-0200-00005B000000}">
      <text>
        <r>
          <rPr>
            <b/>
            <sz val="9"/>
            <color indexed="81"/>
            <rFont val="Tahoma"/>
            <family val="2"/>
            <charset val="238"/>
          </rPr>
          <t>jegyzono:</t>
        </r>
        <r>
          <rPr>
            <sz val="9"/>
            <color indexed="81"/>
            <rFont val="Tahoma"/>
            <family val="2"/>
            <charset val="238"/>
          </rPr>
          <t xml:space="preserve">
Ezen a rovaton kell elszámolni:
a) a hitelviszonyt megtestesítő kamatozó értékpapírok és a pénzeszközök után kapott kamat összegét,
b) a vásárolt hitelviszonyt megtestesítő értékpapírok beváltásakor a vételár és a könyv szerinti érték közötti nyereségjellegű különbözetet,
c) a befektetési jegyek nettó eszközértéke és névértéke közötti különbözet összegében kapott eredményszemléletű bevétel összegét, függetlenül attól, hogy az kamatból, osztalékból vagy árfolyamnyereségből származik, továbbá eladáskor, beváltáskor a nettó eszközérték és a könyv szerinti érték különbözetében realizált eredményszemléletű bevételt, valamint a kockázatitőkealap-jegyek után kapott eredményszemléletű bevétel összegét,
d) az adott kölcsön, visszatérítendő támogatás, a váltókövetelések, a hosszú lejáratú betétetek, és a pénzeszközök után kapott kamatot – ide értve a Stabilitási tv. 3. § (1) bekezdés e) pontja szerinti ügyletek esetén a vásárolt eszköz viszonteladásakor a vételárat meghaladóan befolyt viszonteladási összeget is –, a késedelmi kamat kivételével,
e) a valódi penziós ügyletek és az óvadéki repóügyletek esetén az eszköz vételára és viszonteladási ára közötti különbözetet a viszonteladás megtörténtekor, valamint a kölcsönbe adott értékpapír után járó kölcsönzési díj összegében elszámolt kamatbevételt,
f) a lezárt kamatfedezeti ügyletek (határidős, opciós, swap és azonnali ügyletek) nyereségét, és
g) pénzügyi lízing esetén a lízingdíjban lévő kapott kamat összegét.
A rovaton elszámolt bevételeket a beszámolóban a következő bontásban kell szerepeltetni:
a) ebből: államháztartáson belül,
b) ebből: befektetési jegyek kamatbevételei,
c) ebből: fedezeti ügyletek kamatbevételei.</t>
        </r>
      </text>
    </comment>
    <comment ref="A60" authorId="0" shapeId="0" xr:uid="{00000000-0006-0000-0200-00005C000000}">
      <text>
        <r>
          <rPr>
            <b/>
            <sz val="9"/>
            <color indexed="81"/>
            <rFont val="Tahoma"/>
            <family val="2"/>
            <charset val="238"/>
          </rPr>
          <t>jegyzono:</t>
        </r>
        <r>
          <rPr>
            <sz val="9"/>
            <color indexed="81"/>
            <rFont val="Tahoma"/>
            <family val="2"/>
            <charset val="238"/>
          </rPr>
          <t xml:space="preserve">
Ezen a rovaton kell elszámolni
a) a befektetett pénzügyi eszközök vagy az értékpapírok között kimutatott részesedések értékesítésekor a könyv szerinti érték és az eladási ár közötti nyereségjellegű különbözetet,
b) a vásárolt hitelviszonyt megtestesítő értékpapírok értékesítésekor a könyv szerinti érték és az eladási ár közötti nyereségjellegű különbözetet,
c) a hitelviszonyt megtestesítő kamatozó értékpapírok kibocsátásakor a névérték és a kapott eladási ár közötti nyereségjellegű különbözetet,
d) a vásárolt követelések könyv szerinti értékét meghaladó összegben befolyt bevételt, valamint a követelés értékesítésekor a könyv szerinti érték és az eladási ár közötti nyereségjellegű különbözetet,
e) év közben a valutakészletek, illetve a devizaszámlán lévő deviza forintra történő átváltásakor realizált árfolyamnyereséget,
f) a külföldi pénzértékre szóló követeléshez kapcsolódó realizált árfolyamnyereséget,
A rovaton elszámolt bevételeket a beszámolóban a következő bontásban kell szerepeltetni:
a) részesedések értékesítéséhez kapcsolódó realizált nyereség,
b) hitelviszonyt megtestesítő értékpapírok értékesítési nyeresége,
c) hitelviszonyt megtestesítő értékpapírok kibocsátási nyeresége,
d) valuta és deviza eszközök realizált árfolyamnyeresége.</t>
        </r>
      </text>
    </comment>
    <comment ref="A61" authorId="0" shapeId="0" xr:uid="{00000000-0006-0000-0200-00005D000000}">
      <text>
        <r>
          <rPr>
            <b/>
            <sz val="9"/>
            <color indexed="81"/>
            <rFont val="Tahoma"/>
            <family val="2"/>
            <charset val="238"/>
          </rPr>
          <t>jegyzono:</t>
        </r>
        <r>
          <rPr>
            <sz val="9"/>
            <color indexed="81"/>
            <rFont val="Tahoma"/>
            <family val="2"/>
            <charset val="238"/>
          </rPr>
          <t xml:space="preserve">
Ezen a rovaton kell elszámolni a más rovaton nem szerepeltethető működési jellegű bevételeket, így különösen
a) a Kincstárnál az általa vezetett fizetési számlák után felszámított díjakat, ide értve a rendelkezésre tartási díjat is,
b) a visszafizetési kötelezettség mellett működési célból nyújtott támogatások, kölcsönök, és a vállalt kezességek, garanciák díjait,
c) az Európai Unió költségvetéséből teljesített költség-visszatérítéseket, így különösen a Tanács üléseire kiutazó delegációk utazási költségeinek visszatérítését, a vámbeszedési költségek megtérítését, a cukorágazati hozzájárulás beszedési költségének megtérítését, valamint az uniós támogatások utólagos megtérítését,
d) a közbeszerzésről szóló törvény szerinti ajánlati biztosítékot, pályázati díjat,
e) a nyelvvizsga kötelezettségi biztosítékot,
f) az adók módjára behajtandó köztartozás végrehajtási költségének visszatérült összegét, önrevízió végzését,
g) a foglalkoztatottak, ellátottak, biztosítók által fizetett kártérítéseket,
h) a szerződés megerősítésével, a szerződésszegéssel kapcsolatos bevételeket (például foglaló, kötbér, jótállás, szavatosság, késedelmi kamat, a késedelmes vagy elmaradt teljesítés miatti kártérítés), az ilyen jogcímeken kifizetett és később visszakapott bevételeket, a szerződésen kívüli károkozásért, személyiségi, dologi vagy más jog megsértéséért, jogalap nélküli gazdagodásért kapott összegeket, a biztosítási bevételeket,
i) az eredeti követelést engedményezőnél (eladónál) az átruházott (engedményezett) követelésért kapott ellenértéket,
j)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és
k) a személyi juttatások, a munkaadókat terhelő járulékok és szociális hozzájárulási adó és a dologi kiadásoknak a kiadás elszámolását követő években történő visszatérítéseit, a pénztártöbblet.
A rovaton elszámolt bevételeket a beszámolóban a következő bontásban kell szerepeltetni:
a) ebből: biztosító által fizetett kártérítés,
b) ebből: a szerződésben vállalt kötelezettségek elmulasztásához kapcsolódó bevételek, káreseményekkel kapcsolatosan kapott bevételek, biztosítási bevételek, visszakapott óvadék (kaució), bánatpénz,
c) ebből: költségek visszatérítései.</t>
        </r>
      </text>
    </comment>
    <comment ref="A63" authorId="0" shapeId="0" xr:uid="{00000000-0006-0000-0200-00005E000000}">
      <text>
        <r>
          <rPr>
            <b/>
            <sz val="9"/>
            <color indexed="81"/>
            <rFont val="Tahoma"/>
            <family val="2"/>
            <charset val="238"/>
          </rPr>
          <t>jegyzono:</t>
        </r>
        <r>
          <rPr>
            <sz val="9"/>
            <color indexed="81"/>
            <rFont val="Tahoma"/>
            <family val="2"/>
            <charset val="238"/>
          </rPr>
          <t xml:space="preserve">
Ezen a rovaton kell elszámolni az immateriális javak értékesítéskor kapott eladási árat.
A rovaton elszámolt bevételeket a beszámolóban a következő bontásban kell szerepeltetni:
a) ebből: kiotói egységek és kibocsátási egységek eladásából befolyt eladási ár.</t>
        </r>
      </text>
    </comment>
    <comment ref="A64" authorId="0" shapeId="0" xr:uid="{00000000-0006-0000-0200-00005F000000}">
      <text>
        <r>
          <rPr>
            <b/>
            <sz val="9"/>
            <color indexed="81"/>
            <rFont val="Tahoma"/>
            <family val="2"/>
            <charset val="238"/>
          </rPr>
          <t>jegyzono:</t>
        </r>
        <r>
          <rPr>
            <sz val="9"/>
            <color indexed="81"/>
            <rFont val="Tahoma"/>
            <family val="2"/>
            <charset val="238"/>
          </rPr>
          <t xml:space="preserve">
Ezen a rovaton kell elszámolni az ingatlanok és az ingatlanhoz kapcsolódó vagyoni értékű jogok értékesítésekor kapott eladási árat.
A rovaton elszámolt bevételeket a beszámolóban a következő bontásban kell szerepeltetni:
b) ebből: termőföld-eladás bevételei.</t>
        </r>
      </text>
    </comment>
    <comment ref="A65" authorId="0" shapeId="0" xr:uid="{00000000-0006-0000-0200-000060000000}">
      <text>
        <r>
          <rPr>
            <b/>
            <sz val="9"/>
            <color indexed="81"/>
            <rFont val="Tahoma"/>
            <family val="2"/>
            <charset val="238"/>
          </rPr>
          <t>jegyzono:</t>
        </r>
        <r>
          <rPr>
            <sz val="9"/>
            <color indexed="81"/>
            <rFont val="Tahoma"/>
            <family val="2"/>
            <charset val="238"/>
          </rPr>
          <t xml:space="preserve">
Ezen a rovaton kell elszámolni a gépek, berendezések és felszerelések, a járművek és a tenyészállatok értékesítésekor kapott eladási árat.</t>
        </r>
      </text>
    </comment>
    <comment ref="A66" authorId="0" shapeId="0" xr:uid="{00000000-0006-0000-0200-000061000000}">
      <text>
        <r>
          <rPr>
            <b/>
            <sz val="9"/>
            <color indexed="81"/>
            <rFont val="Tahoma"/>
            <family val="2"/>
            <charset val="238"/>
          </rPr>
          <t>jegyzono:</t>
        </r>
        <r>
          <rPr>
            <sz val="9"/>
            <color indexed="81"/>
            <rFont val="Tahoma"/>
            <family val="2"/>
            <charset val="238"/>
          </rPr>
          <t xml:space="preserve">
Ezen a rovaton kell elszámolni a részesedés – függetlenül attól, hogy azt a befektetett vagy a forgóeszközök között mutatják ki – értékesítésekor kapott eladási árat, legfeljebb a részesedés a könyv szerinti értékéig.
A rovaton elszámolt bevételeket a beszámolóban a következő bontásban kell szerepeltetni:
a) ebből: privatizációból származó bevétel.</t>
        </r>
      </text>
    </comment>
    <comment ref="A67" authorId="0" shapeId="0" xr:uid="{00000000-0006-0000-0200-000062000000}">
      <text>
        <r>
          <rPr>
            <b/>
            <sz val="9"/>
            <color indexed="81"/>
            <rFont val="Tahoma"/>
            <family val="2"/>
            <charset val="238"/>
          </rPr>
          <t>jegyzono:</t>
        </r>
        <r>
          <rPr>
            <sz val="9"/>
            <color indexed="81"/>
            <rFont val="Tahoma"/>
            <family val="2"/>
            <charset val="238"/>
          </rPr>
          <t xml:space="preserve">
Ezen a rovaton kell elszámolni a meglévő részesedéshez – függetlenül attól, hogy azt a befektetett vagy a forgóeszközök között mutatják ki – kapcsolódó tőkekivonásból, tőkeleszállításból származó bevételt.</t>
        </r>
      </text>
    </comment>
    <comment ref="A69" authorId="0" shapeId="0" xr:uid="{00000000-0006-0000-0200-000063000000}">
      <text>
        <r>
          <rPr>
            <b/>
            <sz val="9"/>
            <color indexed="81"/>
            <rFont val="Tahoma"/>
            <family val="2"/>
            <charset val="238"/>
          </rPr>
          <t>jegyzono:</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 eredeti kötelezett általi megtérítését.</t>
        </r>
      </text>
    </comment>
    <comment ref="A70" authorId="0" shapeId="0" xr:uid="{00000000-0006-0000-0200-000064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1" authorId="0" shapeId="0" xr:uid="{00000000-0006-0000-0200-000065000000}">
      <text>
        <r>
          <rPr>
            <b/>
            <sz val="9"/>
            <color indexed="81"/>
            <rFont val="Tahoma"/>
            <family val="2"/>
            <charset val="238"/>
          </rPr>
          <t>jegyzono:</t>
        </r>
        <r>
          <rPr>
            <sz val="9"/>
            <color indexed="81"/>
            <rFont val="Tahoma"/>
            <family val="2"/>
            <charset val="238"/>
          </rPr>
          <t xml:space="preserve">
Ezen a rovaton kell elszámolni
a)211 az államháztartáson kívüli szervezetektől, személyektől működési célból, ellenérték nélkül kapott bevételeket, és
b) az ellátottak pénzbeli juttatásaiként folyósított ellátások és az államháztartáson kívüli szervezetek, személyek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73" authorId="0" shapeId="0" xr:uid="{00000000-0006-0000-0200-000066000000}">
      <text>
        <r>
          <rPr>
            <b/>
            <sz val="9"/>
            <color indexed="81"/>
            <rFont val="Tahoma"/>
            <family val="2"/>
            <charset val="238"/>
          </rPr>
          <t>jegyzono:</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 eredeti kötelezett általi megtérítését.</t>
        </r>
      </text>
    </comment>
    <comment ref="A74" authorId="0" shapeId="0" xr:uid="{00000000-0006-0000-0200-000067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5" authorId="0" shapeId="0" xr:uid="{00000000-0006-0000-0200-000068000000}">
      <text>
        <r>
          <rPr>
            <b/>
            <sz val="9"/>
            <color indexed="81"/>
            <rFont val="Tahoma"/>
            <family val="2"/>
            <charset val="238"/>
          </rPr>
          <t>jegyzono:</t>
        </r>
        <r>
          <rPr>
            <sz val="9"/>
            <color indexed="81"/>
            <rFont val="Tahoma"/>
            <family val="2"/>
            <charset val="238"/>
          </rPr>
          <t xml:space="preserve">
Ezen a rovaton kell elszámolni
a) az államháztartáson kívüli szervezetektől, személyektől felhalmozási célból, ellenérték nélkül kapott bevételeket, és
b) az államháztartáson kívüli szervezetek, személyek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79" authorId="0" shapeId="0" xr:uid="{00000000-0006-0000-0200-000069000000}">
      <text>
        <r>
          <rPr>
            <b/>
            <sz val="9"/>
            <color indexed="81"/>
            <rFont val="Tahoma"/>
            <family val="2"/>
            <charset val="238"/>
          </rPr>
          <t>jegyzono:</t>
        </r>
        <r>
          <rPr>
            <sz val="9"/>
            <color indexed="81"/>
            <rFont val="Tahoma"/>
            <family val="2"/>
            <charset val="238"/>
          </rPr>
          <t xml:space="preserve">
Ezen a rovaton kell elszámolni a költségvetési éven túlra belföldről felvett hitelek, kölcsönök felvételéből befolyó bevételeket.
A rovaton elszámolt bevételeket a beszámolóban a következő bontásban kell szerepeltetni:
a) ebből: pénzügyi vállalkozás.</t>
        </r>
      </text>
    </comment>
    <comment ref="A80" authorId="0" shapeId="0" xr:uid="{00000000-0006-0000-0200-00006A000000}">
      <text>
        <r>
          <rPr>
            <b/>
            <sz val="9"/>
            <color indexed="81"/>
            <rFont val="Tahoma"/>
            <family val="2"/>
            <charset val="238"/>
          </rPr>
          <t>jegyzono:</t>
        </r>
        <r>
          <rPr>
            <sz val="9"/>
            <color indexed="81"/>
            <rFont val="Tahoma"/>
            <family val="2"/>
            <charset val="238"/>
          </rPr>
          <t xml:space="preserve">
Ezen a rovaton kell elszámolni a folyószámla-, rulírozó- és a munkabér-megelőlegezési hitelek, kölcsönök felvételéből befolyó bevételeket.</t>
        </r>
      </text>
    </comment>
    <comment ref="A81" authorId="0" shapeId="0" xr:uid="{00000000-0006-0000-0200-00006B000000}">
      <text>
        <r>
          <rPr>
            <b/>
            <sz val="9"/>
            <color indexed="81"/>
            <rFont val="Tahoma"/>
            <family val="2"/>
            <charset val="238"/>
          </rPr>
          <t>jegyzono:</t>
        </r>
        <r>
          <rPr>
            <sz val="9"/>
            <color indexed="81"/>
            <rFont val="Tahoma"/>
            <family val="2"/>
            <charset val="238"/>
          </rPr>
          <t xml:space="preserve">
Ezen a rovaton kell elszámolni
a) a költségvetési éven belülre belföldről felvett hitelek, kölcsönök felvételéből befolyó bevételeket a likviditási célú hitelek, kölcsönök kivételével, és
b) a Stabilitási tv. 3. § (1) bekezdés e) pontja szerinti ügyletek keretében az eszközök átadásakor kapott eladási árat.
A rovaton elszámolt kiadásokat a beszámolóban a következő bontásban kell szerepeltetni:
a) ebből: pénzügyi vállalkozás.</t>
        </r>
      </text>
    </comment>
    <comment ref="A83" authorId="0" shapeId="0" xr:uid="{00000000-0006-0000-0200-00006C000000}">
      <text>
        <r>
          <rPr>
            <b/>
            <sz val="9"/>
            <color indexed="81"/>
            <rFont val="Tahoma"/>
            <family val="2"/>
            <charset val="238"/>
          </rPr>
          <t>jegyzono:</t>
        </r>
        <r>
          <rPr>
            <sz val="9"/>
            <color indexed="81"/>
            <rFont val="Tahoma"/>
            <family val="2"/>
            <charset val="238"/>
          </rPr>
          <t xml:space="preserve">
Ezen a rovaton kell elszámolni a forgóeszközök között kimutatott, belföldön kibocsátott vásárolt hitelviszonyt megtestesítő értékpapírok - ide értve a kárpótlási jegyeket és a befektetési jegyeket is - beváltásakor kapott, kamatot nem tartalmazó összeget, eladásukkor azok eladási árát a könyv szerinti értékig.
A rovaton elszámolt bevételeket a beszámolóban a következő bontásban kell szerepeltetni:
a) ebből: befektetési jegyek,
b) ebből: kárpótlási jegyek.</t>
        </r>
      </text>
    </comment>
    <comment ref="A84" authorId="0" shapeId="0" xr:uid="{00000000-0006-0000-0200-00006D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kibocsátásakor kapott eladási árat, hitelviszonyt megtestesítő kamatozó értékpapírok esetén azok névértékéig.</t>
        </r>
      </text>
    </comment>
    <comment ref="A85" authorId="0" shapeId="0" xr:uid="{00000000-0006-0000-0200-00006E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kibocsátott vásárolt hitelviszonyt megtestesítő értékpapírok beváltásakor kapott, kamatot nem tartalmazó összeget, eladásukkor azok eladási árát a könyv szerinti értékig.</t>
        </r>
      </text>
    </comment>
    <comment ref="A86" authorId="0" shapeId="0" xr:uid="{00000000-0006-0000-0200-00006F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kibocsátott hitelviszonyt megtestesítő értékpapírok kibocsátásakor kapott eladási árat azok névértékéig.</t>
        </r>
      </text>
    </comment>
    <comment ref="A88" authorId="0" shapeId="0" xr:uid="{00000000-0006-0000-0200-000070000000}">
      <text>
        <r>
          <rPr>
            <b/>
            <sz val="9"/>
            <color indexed="81"/>
            <rFont val="Tahoma"/>
            <family val="2"/>
            <charset val="238"/>
          </rPr>
          <t>jegyzono:</t>
        </r>
        <r>
          <rPr>
            <sz val="9"/>
            <color indexed="81"/>
            <rFont val="Tahoma"/>
            <family val="2"/>
            <charset val="238"/>
          </rPr>
          <t xml:space="preserve">
Ezen a rovaton kell elszámolni az előző év költségvetési maradványának a kiadások teljesítésére történő felhasználását.</t>
        </r>
      </text>
    </comment>
    <comment ref="A93" authorId="0" shapeId="0" xr:uid="{00000000-0006-0000-0200-000071000000}">
      <text>
        <r>
          <rPr>
            <b/>
            <sz val="9"/>
            <color indexed="81"/>
            <rFont val="Tahoma"/>
            <family val="2"/>
            <charset val="238"/>
          </rPr>
          <t>jegyzono:</t>
        </r>
        <r>
          <rPr>
            <sz val="9"/>
            <color indexed="81"/>
            <rFont val="Tahoma"/>
            <family val="2"/>
            <charset val="238"/>
          </rPr>
          <t xml:space="preserve">
Ezen a rovaton kell elszámolni az előző év vállalkozási maradványának a kiadások teljesítésére történő felhasználását.</t>
        </r>
      </text>
    </comment>
    <comment ref="A94" authorId="0" shapeId="0" xr:uid="{00000000-0006-0000-0200-000072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 biztosított megelőlegezéseket.</t>
        </r>
      </text>
    </comment>
    <comment ref="A95" authorId="0" shapeId="0" xr:uid="{00000000-0006-0000-0200-000073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befolyó törlesztését.</t>
        </r>
      </text>
    </comment>
    <comment ref="A96" authorId="0" shapeId="0" xr:uid="{00000000-0006-0000-0200-000074000000}">
      <text>
        <r>
          <rPr>
            <b/>
            <sz val="9"/>
            <color indexed="81"/>
            <rFont val="Tahoma"/>
            <family val="2"/>
            <charset val="238"/>
          </rPr>
          <t>jegyzono:</t>
        </r>
        <r>
          <rPr>
            <sz val="9"/>
            <color indexed="81"/>
            <rFont val="Tahoma"/>
            <family val="2"/>
            <charset val="238"/>
          </rPr>
          <t xml:space="preserve">
Ezen a rovaton kell elszámolni az Áht. 73. § (1) bekezdés a) pont ae) pontja szerinti központi, irányító szervi támogatás, valamint a központi kezelésű előirányzatok kiadásai finanszírozására szolgáló központi pénzellátás beérkezését.</t>
        </r>
      </text>
    </comment>
    <comment ref="A97" authorId="0" shapeId="0" xr:uid="{00000000-0006-0000-0200-000075000000}">
      <text>
        <r>
          <rPr>
            <b/>
            <sz val="9"/>
            <color indexed="81"/>
            <rFont val="Tahoma"/>
            <family val="2"/>
            <charset val="238"/>
          </rPr>
          <t>jegyzono:</t>
        </r>
        <r>
          <rPr>
            <sz val="9"/>
            <color indexed="81"/>
            <rFont val="Tahoma"/>
            <family val="2"/>
            <charset val="238"/>
          </rPr>
          <t xml:space="preserve">
Ezen a rovaton kell elszámolni a betétek megszüntetését.</t>
        </r>
      </text>
    </comment>
    <comment ref="A98" authorId="0" shapeId="0" xr:uid="{00000000-0006-0000-0200-000076000000}">
      <text>
        <r>
          <rPr>
            <b/>
            <sz val="9"/>
            <color indexed="81"/>
            <rFont val="Tahoma"/>
            <family val="2"/>
            <charset val="238"/>
          </rPr>
          <t>jegyzono:</t>
        </r>
        <r>
          <rPr>
            <sz val="9"/>
            <color indexed="81"/>
            <rFont val="Tahoma"/>
            <family val="2"/>
            <charset val="238"/>
          </rPr>
          <t xml:space="preserve">
Ezen a rovaton kell elszámolni az Áht. 73. § (1) bekezdés b) pont bb)–bd) pontjában foglalt finanszírozási célú pénzügyi műveletek bevételeit.
A rovaton elszámolt bevételeket a beszámolóban a következő bontásban kell szerepeltetni:
a) ebből: tulajdonosi kölcsönök visszatérülése.</t>
        </r>
      </text>
    </comment>
    <comment ref="A100" authorId="0" shapeId="0" xr:uid="{00000000-0006-0000-0200-000077000000}">
      <text>
        <r>
          <rPr>
            <b/>
            <sz val="9"/>
            <color indexed="81"/>
            <rFont val="Tahoma"/>
            <family val="2"/>
            <charset val="238"/>
          </rPr>
          <t>jegyzono:</t>
        </r>
        <r>
          <rPr>
            <sz val="9"/>
            <color indexed="81"/>
            <rFont val="Tahoma"/>
            <family val="2"/>
            <charset val="238"/>
          </rPr>
          <t xml:space="preserve">
Ezen a rovaton kell elszámolni a forgóeszközök között kimutatott, külföldön kibocsátott vásárolt hitelviszonyt megtestesítő értékpapírok beváltásakor kapott, kamatot nem tartalmazó összeget, eladásukkor azok eladási árát a könyv szerinti értékig.</t>
        </r>
      </text>
    </comment>
    <comment ref="A101" authorId="0" shapeId="0" xr:uid="{00000000-0006-0000-0200-000078000000}">
      <text>
        <r>
          <rPr>
            <b/>
            <sz val="9"/>
            <color indexed="81"/>
            <rFont val="Tahoma"/>
            <family val="2"/>
            <charset val="238"/>
          </rPr>
          <t>jegyzono:</t>
        </r>
        <r>
          <rPr>
            <sz val="9"/>
            <color indexed="81"/>
            <rFont val="Tahoma"/>
            <family val="2"/>
            <charset val="238"/>
          </rPr>
          <t xml:space="preserve">
Ezen a rovaton kell elszámolni a befektetett eszközök között kimutatott, külföldön kibocsátott tartós hitelviszonyt megtestesítő értékpapírok beváltásakor kapott, kamatot nem tartalmazó összeget, eladásukkor azok eladási árát a könyv szerinti értékig.</t>
        </r>
      </text>
    </comment>
    <comment ref="A102" authorId="0" shapeId="0" xr:uid="{00000000-0006-0000-0200-000079000000}">
      <text>
        <r>
          <rPr>
            <b/>
            <sz val="9"/>
            <color indexed="81"/>
            <rFont val="Tahoma"/>
            <family val="2"/>
            <charset val="238"/>
          </rPr>
          <t>jegyzono:</t>
        </r>
        <r>
          <rPr>
            <sz val="9"/>
            <color indexed="81"/>
            <rFont val="Tahoma"/>
            <family val="2"/>
            <charset val="238"/>
          </rPr>
          <t xml:space="preserve">
Ezen a rovaton kell elszámolni a külföldön kibocsátott hitelviszonyt megtestesítő értékpapírok kibocsátásakor kapott eladási árat azok névértékéig.</t>
        </r>
      </text>
    </comment>
    <comment ref="A103" authorId="0" shapeId="0" xr:uid="{00000000-0006-0000-0200-00007A000000}">
      <text>
        <r>
          <rPr>
            <b/>
            <sz val="9"/>
            <color indexed="81"/>
            <rFont val="Tahoma"/>
            <family val="2"/>
            <charset val="238"/>
          </rPr>
          <t>jegyzono:</t>
        </r>
        <r>
          <rPr>
            <sz val="9"/>
            <color indexed="81"/>
            <rFont val="Tahoma"/>
            <family val="2"/>
            <charset val="238"/>
          </rPr>
          <t xml:space="preserve">
Ezen a rovaton kell elszámolni a külföldről felvett hitelek, kölcsönök felvételéből befolyó bevételeket.
A rovaton elszámolt bevételeket a beszámolóban a következő bontásban kell szerepeltetni:
a) ebből: nemzetközi fejlesztési szervezetek,
b) ebből: más kormányok,
c) ebből: külföldi pénzintézetek.
B83. Adóssághoz nem kapcsolódó származékos ügyletek bevételei
Ezen a rovaton kell elszámolni a származékos ügyletek hitelek, kölcsönök, értékpapírok értékében ki nem mutatott és a kamatok között el nem számolt bevételeit, így
a) a lezárt nem kamatfedezeti célú, egyéb fedezeti ügyletek (határidős, opciós, swap és azonnali ügyletek) nyereségét,
b) a nem fedezeti célú határidős, opciós ügyletek és swap ügyletek határidős része esetén az ügylet zárása (lejárata, ellenügylet kötése, lejárat előtti megszüntetése) időpontjában érvényes árfolyam és a kötési (határidős) árfolyam közötti nyereségjellegű különbözetet, és
c) a kiírt opcióért kapott opciós díjat.</t>
        </r>
      </text>
    </comment>
    <comment ref="A123" authorId="0" shapeId="0" xr:uid="{00000000-0006-0000-0200-00007B000000}">
      <text>
        <r>
          <rPr>
            <b/>
            <sz val="9"/>
            <color indexed="81"/>
            <rFont val="Tahoma"/>
            <family val="2"/>
            <charset val="238"/>
          </rPr>
          <t>jegyzono:</t>
        </r>
        <r>
          <rPr>
            <sz val="9"/>
            <color indexed="81"/>
            <rFont val="Tahoma"/>
            <family val="2"/>
            <charset val="238"/>
          </rPr>
          <t xml:space="preserve">
Ezen a rovaton kell elszámolni
a) a köztisztviselők, kormánytisztviselők, közalkalmazottak, fegyveres szervek hivatásos állományú tagjai, a Magyar Honvédség hivatásos és szerződéses állományú tagjai, a bírák, az ügyészek, az igazságügyi és az ügyészségi alkalmazottak – besorolási osztály, fizetési fokozat szerint megállapított, kötelező illetménykiegészítésekkel, a közalkalmazottak jogállásáról szóló törvény szerinti kereset-kiegészítéssel, a kötelező és feltételtől függő, adható pótlékokkal (például felzárkóztatási, kollégiumi, összevont osztályban oktatók pótlékai, közművelődési, közgyűjteményi dolgozók pótléka) növelt – illetményét,
b) az állami vezető, a kormánybiztos, miniszterelnöki biztos, miniszteri biztos, valamint a költségvetési szerv választott tisztségviselőnek nem minősülő, az a) pontba nem tartozó vezetőjének illetményét,
c) egyszerűsített foglalkoztatás alá tartozó munkavállalók kivételével a munka törvénykönyve alapján teljes vagy részmunkaidőben foglalkoztatottak bérét,
d) a közfoglalkoztatásban résztvevők bérét,
e) a munkavégzésre kötelezett tartalékállományban lévők illetményét,
f) az ösztöndíjas foglalkoztatottakat megillető díjat, és
g) a különleges foglalkoztatási állományban résztvevők díjazását
[az a)–g) pontban nevesítettek a továbbiakban együtt: foglalkoztatottak].</t>
        </r>
      </text>
    </comment>
    <comment ref="A124" authorId="0" shapeId="0" xr:uid="{00000000-0006-0000-0200-00007C000000}">
      <text>
        <r>
          <rPr>
            <b/>
            <sz val="9"/>
            <color indexed="81"/>
            <rFont val="Tahoma"/>
            <family val="2"/>
            <charset val="238"/>
          </rPr>
          <t>jegyzono:</t>
        </r>
        <r>
          <rPr>
            <sz val="9"/>
            <color indexed="81"/>
            <rFont val="Tahoma"/>
            <family val="2"/>
            <charset val="238"/>
          </rPr>
          <t xml:space="preserve">
Ezen a rovaton kell elszámolni az előre nem meghatározott követelményekhez kapcsolódóan a foglalkoztatottaknak megállapított normatív jutalmakat.</t>
        </r>
      </text>
    </comment>
    <comment ref="A125" authorId="0" shapeId="0" xr:uid="{00000000-0006-0000-0200-00007D000000}">
      <text>
        <r>
          <rPr>
            <b/>
            <sz val="9"/>
            <color indexed="81"/>
            <rFont val="Tahoma"/>
            <family val="2"/>
            <charset val="238"/>
          </rPr>
          <t>jegyzono:</t>
        </r>
        <r>
          <rPr>
            <sz val="9"/>
            <color indexed="81"/>
            <rFont val="Tahoma"/>
            <family val="2"/>
            <charset val="238"/>
          </rPr>
          <t xml:space="preserve">
Ezen a rovaton kell elszámolni a teljesítményösztönzés, személyi ösztönzés céljából a foglalkoztatottaknak megállapított jutalmat, prémiumot, céljuttatást, továbbá minden más hasonló személyi ösztönzési jellegű kifizetést, függetlenül annak elnevezésétől.</t>
        </r>
      </text>
    </comment>
    <comment ref="A126" authorId="0" shapeId="0" xr:uid="{00000000-0006-0000-0200-00007E000000}">
      <text>
        <r>
          <rPr>
            <b/>
            <sz val="9"/>
            <color indexed="81"/>
            <rFont val="Tahoma"/>
            <family val="2"/>
            <charset val="238"/>
          </rPr>
          <t>jegyzono:</t>
        </r>
        <r>
          <rPr>
            <sz val="9"/>
            <color indexed="81"/>
            <rFont val="Tahoma"/>
            <family val="2"/>
            <charset val="238"/>
          </rPr>
          <t xml:space="preserve">
Ezen a rovaton kell elszámolni
a) a helyettesítés, illetve helyettesítésre szóló megbízás címen folyósítandó juttatásokat,
b) a készenléti és ügyeleti díj összegét,
c) a túlóradíjakat, és
d) a fegyveres szervek hivatásos állományú tagját a túlszolgálatért megillető díjazást.</t>
        </r>
      </text>
    </comment>
    <comment ref="A127" authorId="0" shapeId="0" xr:uid="{00000000-0006-0000-0200-00007F000000}">
      <text>
        <r>
          <rPr>
            <b/>
            <sz val="9"/>
            <color indexed="81"/>
            <rFont val="Tahoma"/>
            <family val="2"/>
            <charset val="238"/>
          </rPr>
          <t>jegyzono:</t>
        </r>
        <r>
          <rPr>
            <sz val="9"/>
            <color indexed="81"/>
            <rFont val="Tahoma"/>
            <family val="2"/>
            <charset val="238"/>
          </rPr>
          <t xml:space="preserve">
Ezen a rovaton kell elszámolni a foglalkoztatottaknak megállapított végkielégítést.</t>
        </r>
      </text>
    </comment>
    <comment ref="A128" authorId="0" shapeId="0" xr:uid="{00000000-0006-0000-0200-000080000000}">
      <text>
        <r>
          <rPr>
            <b/>
            <sz val="9"/>
            <color indexed="81"/>
            <rFont val="Tahoma"/>
            <family val="2"/>
            <charset val="238"/>
          </rPr>
          <t>jegyzono:</t>
        </r>
        <r>
          <rPr>
            <sz val="9"/>
            <color indexed="81"/>
            <rFont val="Tahoma"/>
            <family val="2"/>
            <charset val="238"/>
          </rPr>
          <t xml:space="preserve">
Ezen a rovaton kell elszámolni a foglalkoztatottaknak megállapított jubileumi jutalmakat és a munkaviszony elismerésére szolgáló – például hűségjutalom – jutalmakat.</t>
        </r>
      </text>
    </comment>
    <comment ref="A129" authorId="0" shapeId="0" xr:uid="{00000000-0006-0000-0200-000081000000}">
      <text>
        <r>
          <rPr>
            <b/>
            <sz val="9"/>
            <color indexed="81"/>
            <rFont val="Tahoma"/>
            <family val="2"/>
            <charset val="238"/>
          </rPr>
          <t>jegyzono:</t>
        </r>
        <r>
          <rPr>
            <sz val="9"/>
            <color indexed="81"/>
            <rFont val="Tahoma"/>
            <family val="2"/>
            <charset val="238"/>
          </rPr>
          <t xml:space="preserve">
Ezen a rovaton kell elszámolni a foglalkoztatottak részére juttatott, a személyi jövedelemadóról szóló törvény szerinti béren kívüli juttatásokat, ide értve azt az esetet is, ha azok megfelelnek a béren kívüli juttatás feltételeinek, de a személyi jövedelemadóról szóló törvényben meghatározott értékhatárt meghaladják.</t>
        </r>
      </text>
    </comment>
    <comment ref="A130" authorId="0" shapeId="0" xr:uid="{00000000-0006-0000-0200-000082000000}">
      <text>
        <r>
          <rPr>
            <b/>
            <sz val="9"/>
            <color indexed="81"/>
            <rFont val="Tahoma"/>
            <family val="2"/>
            <charset val="238"/>
          </rPr>
          <t>jegyzono:</t>
        </r>
        <r>
          <rPr>
            <sz val="9"/>
            <color indexed="81"/>
            <rFont val="Tahoma"/>
            <family val="2"/>
            <charset val="238"/>
          </rPr>
          <t xml:space="preserve">
Ezen a rovaton kell elszámolni a foglalkoztatottak részére pénzben fizetendő ruházati költségtérítéseket.</t>
        </r>
      </text>
    </comment>
    <comment ref="A131" authorId="0" shapeId="0" xr:uid="{00000000-0006-0000-0200-000083000000}">
      <text>
        <r>
          <rPr>
            <b/>
            <sz val="9"/>
            <color indexed="81"/>
            <rFont val="Tahoma"/>
            <family val="2"/>
            <charset val="238"/>
          </rPr>
          <t>jegyzono:</t>
        </r>
        <r>
          <rPr>
            <sz val="9"/>
            <color indexed="81"/>
            <rFont val="Tahoma"/>
            <family val="2"/>
            <charset val="238"/>
          </rPr>
          <t xml:space="preserve">
Ezen a rovaton kell elszámolni a munkába járással kapcsolatos személygépkocsi használat után fizetendő költségtérítést, továbbá a foglalkoztatottaknak megállapított más utazási költségtérítéseket.</t>
        </r>
      </text>
    </comment>
    <comment ref="A132" authorId="0" shapeId="0" xr:uid="{00000000-0006-0000-0200-000084000000}">
      <text>
        <r>
          <rPr>
            <b/>
            <sz val="9"/>
            <color indexed="81"/>
            <rFont val="Tahoma"/>
            <family val="2"/>
            <charset val="238"/>
          </rPr>
          <t>jegyzono:</t>
        </r>
        <r>
          <rPr>
            <sz val="9"/>
            <color indexed="81"/>
            <rFont val="Tahoma"/>
            <family val="2"/>
            <charset val="238"/>
          </rPr>
          <t xml:space="preserve">
Ezen a rovaton kell elszámolni a foglalkoztatottak részére pénzben fizetendő, más rovaton nem elszámolható költségtérítéseket.</t>
        </r>
      </text>
    </comment>
    <comment ref="A133" authorId="0" shapeId="0" xr:uid="{00000000-0006-0000-0200-000085000000}">
      <text>
        <r>
          <rPr>
            <b/>
            <sz val="9"/>
            <color indexed="81"/>
            <rFont val="Tahoma"/>
            <family val="2"/>
            <charset val="238"/>
          </rPr>
          <t>jegyzono:</t>
        </r>
        <r>
          <rPr>
            <sz val="9"/>
            <color indexed="81"/>
            <rFont val="Tahoma"/>
            <family val="2"/>
            <charset val="238"/>
          </rPr>
          <t xml:space="preserve">
Ezen a rovaton kell elszámolni a foglalkoztatottaknak megállapított lakhatási, rezsiköltség, albérleti díj hozzájárulásokat.</t>
        </r>
      </text>
    </comment>
    <comment ref="A134" authorId="0" shapeId="0" xr:uid="{00000000-0006-0000-0200-000086000000}">
      <text>
        <r>
          <rPr>
            <b/>
            <sz val="9"/>
            <color indexed="81"/>
            <rFont val="Tahoma"/>
            <family val="2"/>
            <charset val="238"/>
          </rPr>
          <t>jegyzono:</t>
        </r>
        <r>
          <rPr>
            <sz val="9"/>
            <color indexed="81"/>
            <rFont val="Tahoma"/>
            <family val="2"/>
            <charset val="238"/>
          </rPr>
          <t xml:space="preserve">
Ezen a rovaton kell elszámolni a foglalkoztatottaknak szociális alapon megállapított eseti szociális támogatásokat, segélyeket.</t>
        </r>
      </text>
    </comment>
    <comment ref="A135" authorId="0" shapeId="0" xr:uid="{00000000-0006-0000-0200-000087000000}">
      <text>
        <r>
          <rPr>
            <b/>
            <sz val="9"/>
            <color indexed="81"/>
            <rFont val="Tahoma"/>
            <family val="2"/>
            <charset val="238"/>
          </rPr>
          <t>jegyzono:</t>
        </r>
        <r>
          <rPr>
            <sz val="9"/>
            <color indexed="81"/>
            <rFont val="Tahoma"/>
            <family val="2"/>
            <charset val="238"/>
          </rPr>
          <t xml:space="preserve">
Ezen a rovaton kell elszámolni
a) a munkáltató által a foglalkoztatottaknak teljesített, más rovaton nem elszámolható olyan juttatásokat, amelyek után a foglalkoztatottnak a személyi jövedelemadóról szóló törvény alapján az összevont adóalapba tartozó bevétele keletkezik függetlenül attól, hogy a foglalkoztatott a jövedelme kiszámításakor a bevétellel szemben jogosult-e levonásra,
b) a munkáltató által a foglalkoztatottaknak teljesített, más rovaton nem elszámolható olyan kifizetéseket, amelyek után a foglalkoztatottnak a személyi jövedelemadóról szóló törvény alapján adómentes bevétele keletkezik, és
c) a munkáltató által a foglalkoztatottakkal kapcsolatban kötött biztosítások díját.
A rovaton elszámolt kiadásokat a beszámolóban a következő bontásban kell szerepeltetni:
a) ebből: biztosítási díjak.</t>
        </r>
      </text>
    </comment>
    <comment ref="A137" authorId="0" shapeId="0" xr:uid="{00000000-0006-0000-0200-000088000000}">
      <text>
        <r>
          <rPr>
            <b/>
            <sz val="9"/>
            <color indexed="81"/>
            <rFont val="Tahoma"/>
            <family val="2"/>
            <charset val="238"/>
          </rPr>
          <t>jegyzono:</t>
        </r>
        <r>
          <rPr>
            <sz val="9"/>
            <color indexed="81"/>
            <rFont val="Tahoma"/>
            <family val="2"/>
            <charset val="238"/>
          </rPr>
          <t xml:space="preserve">
Ezen a rovaton kell elszámolni a köztársasági elnök, az Országgyűlés elnöke, az Alkotmánybíróság elnöke és tagja, a Kúria elnöke, a Költségvetési Tanács elnöke, a legfőbb ügyész, az alapvető jogok biztosa és helyettesei, az Állami Számvevőszék elnöke és alelnöke, az országgyűlési képviselő, a polgármester, főpolgármester, a helyi önkormányzati képviselő, megyei közgyűlés tagja, az alpolgármester, a főpolgármester-helyettes, a megyei közgyűlés elnöke és alelnöke, továbbá a Független Rendészeti Panasztestület tagjai számára fizetett, a K11. Foglalkoztatottak személyi juttatásai rovatainak megfelelő tartalmú juttatásokat, tiszteletdíjakat.</t>
        </r>
      </text>
    </comment>
    <comment ref="A138" authorId="0" shapeId="0" xr:uid="{00000000-0006-0000-0200-000089000000}">
      <text>
        <r>
          <rPr>
            <b/>
            <sz val="9"/>
            <color indexed="81"/>
            <rFont val="Tahoma"/>
            <family val="2"/>
            <charset val="238"/>
          </rPr>
          <t>jegyzono:</t>
        </r>
        <r>
          <rPr>
            <sz val="9"/>
            <color indexed="81"/>
            <rFont val="Tahoma"/>
            <family val="2"/>
            <charset val="238"/>
          </rPr>
          <t xml:space="preserve">
Ezen a rovaton kell elszámolni a munkavégzésre irányuló egyéb jogviszony keretében nem saját foglalkoztatottnak fizetett díjazásokat.</t>
        </r>
      </text>
    </comment>
    <comment ref="A139" authorId="0" shapeId="0" xr:uid="{00000000-0006-0000-0200-00008A000000}">
      <text>
        <r>
          <rPr>
            <b/>
            <sz val="9"/>
            <color indexed="81"/>
            <rFont val="Tahoma"/>
            <family val="2"/>
            <charset val="238"/>
          </rPr>
          <t>jegyzono:</t>
        </r>
        <r>
          <rPr>
            <sz val="9"/>
            <color indexed="81"/>
            <rFont val="Tahoma"/>
            <family val="2"/>
            <charset val="238"/>
          </rPr>
          <t xml:space="preserve">
Ezen a rovaton kell elszámolni
a) a prémiumévek programban résztvevők juttatásait,
b)164 az egyszerűsített foglalkoztatás alá tartozó munkavállalók részére megállapított juttatásokat, ide értve a juttatásaik után a foglalkoztatót terhelő közterheket is,
c) a Bolyai János Kutatási Ösztöndíjat, az MTA doktori címmel rendelkezők tiszteletdíját, az akadémikusok és a Magyar Művészeti Akadémia tagjai tiszteletdíját,
d) a nem foglalkoztatottaknak adományozott kitüntetésekkel, díjakkal, elismerésekkel járó pénzjutalmat,
e)165 az önkéntes tartalékos szolgálatot teljesítők, a katonai és rendvédelmi tanintézeteknél tisztképzésben és tiszthelyettes képzésben részesülők, a honvéd kollégiumok, gimnáziumok és szakközépiskolák növendékeinek, valamint a rendészeti szakközépiskolák hallgatói állományának juttatásait,
f) a személyi jövedelemadóról szóló törvény szerinti reprezentáció és üzleti ajándék kiadásait, ide értve azt az esetet is, ha azok megfelelnek a reprezentáció, üzleti ajándék feltételeinek, de a személyi jövedelemadóról szóló törvényben meghatározott értékhatárt meghaladják, és
g) mindazon a K11. Foglalkoztatottak személyi juttatásai rovatainak megfelelő tartalmú juttatásokat, amelyeket nem foglalkoztatottnak és nem választott tisztségviselőnek fizetnek, így különösen az ítélkezésben közreműködők – kirendelt védő, szakértő, ülnök – díjazását, a fogvatartottak díjazását és egyéb költségtérítését, a munkaterápiában résztvevő betegek díjazását, a nevelőszülőkhöz kihelyezett gyermeket ellátók és azokkal foglalkozók díját, a házi szociális gondozók díját, a jogsegélyszolgálat, a lelki-segély szolgálat díját, és a diákok, hallgatók demonstrátori díját.</t>
        </r>
      </text>
    </comment>
    <comment ref="A140" authorId="0" shapeId="0" xr:uid="{00000000-0006-0000-0200-00008B000000}">
      <text>
        <r>
          <rPr>
            <b/>
            <sz val="9"/>
            <color indexed="81"/>
            <rFont val="Tahoma"/>
            <family val="2"/>
            <charset val="238"/>
          </rPr>
          <t>jegyzono:</t>
        </r>
        <r>
          <rPr>
            <sz val="9"/>
            <color indexed="81"/>
            <rFont val="Tahoma"/>
            <family val="2"/>
            <charset val="238"/>
          </rPr>
          <t xml:space="preserve">
Ezen a rovaton kell elszámolni
a) a szociális hozzájárulási adót,
b) a rehabilitációs hozzájárulást,
c) a korkedvezmény-biztosítási járulékot,
d) az egészségügyi hozzájárulást,
e) a táppénz hozzájárulást,
f) a munkaadót a foglalkoztatottak részére történő kifizetésekkel kapcsolatban terhelő más járulék jellegű kötelezettségeket, és
g) a munkáltatót terhelő személyi jövedelemadót.
A rovaton elszámolt kiadásokat a beszámolóban a fenti bontásban kell szerepeltetni.
</t>
        </r>
      </text>
    </comment>
    <comment ref="A143" authorId="0" shapeId="0" xr:uid="{00000000-0006-0000-0200-00008C000000}">
      <text>
        <r>
          <rPr>
            <b/>
            <sz val="9"/>
            <color indexed="81"/>
            <rFont val="Tahoma"/>
            <family val="2"/>
            <charset val="238"/>
          </rPr>
          <t>jegyzono:</t>
        </r>
        <r>
          <rPr>
            <sz val="9"/>
            <color indexed="81"/>
            <rFont val="Tahoma"/>
            <family val="2"/>
            <charset val="238"/>
          </rPr>
          <t xml:space="preserve">
Ezen a rovaton kell elszámolni
a) a gyógyszerek, gyógyszernek nem minősülő gyógyhatású készítmények, tápszerek, vér- és vérkészítmények, a gyógyászati diagnosztikai segédanyagok beszerzése után fizetett vételárat,
b) a gyógyszer alapanyagként használt vegyszerek, valamint a szakmai - termelési, oktatási, kutatási - felhasználású vegyszerek beszerzése után fizetett vételárat,
c) a tevékenységét segítő és a napi, rendszeres tájékoztatást szolgáló, papír alapú eszközök - így különösen könyvek, közlönyök, jogi információk, napilapok, folyóiratok - beszerzése, előfizetése után fizetett vételárat,
d) a 12. § (7) bekezdése szerinti egyéb készletek vételárát, és
e) az olyan informatikai eszközök, elektronikus könyvek, egyéb információhordozók beszerzése után fizetett vételárat, amelyek a tevékenységet legfeljebb egy évig szolgálják.</t>
        </r>
      </text>
    </comment>
    <comment ref="A144" authorId="0" shapeId="0" xr:uid="{00000000-0006-0000-0200-00008D000000}">
      <text>
        <r>
          <rPr>
            <b/>
            <sz val="9"/>
            <color indexed="81"/>
            <rFont val="Tahoma"/>
            <family val="2"/>
            <charset val="238"/>
          </rPr>
          <t>jegyzono:</t>
        </r>
        <r>
          <rPr>
            <sz val="9"/>
            <color indexed="81"/>
            <rFont val="Tahoma"/>
            <family val="2"/>
            <charset val="238"/>
          </rPr>
          <t xml:space="preserve">
Ezen a rovaton kell elszámolni
a) az élelmiszerek, élelmezési nyersanyagok beszerzése után fizetett vételárat,
b) az irodai papír és a nyomtatványok beszerzése után fizetett vételárat, továbbá minden, irodai célt szolgáló anyag – így különösen irattartó, tűzőgép, irodai kapcsok, naptár, ceruza, toll, radír, ragasztó, lyukasztó – beszerzése után fizetett vételárat,
c) a nyomtatási, sokszorosítási feladatokkal összefüggő anyagok – így különösen festék, festékpatron – beszerzése után fizetett vételárat,
d) a tüzelőanyagok, folyékony és gáznemű energiahordozók, járművekhez hajtó- és kenőanyagok beszerzése után fizetett vételárat,
e) a fogvatartottak, ellátottak ruházata, valamint a ruházati költségtérítésnél nem szerepeltethető munka- és védőruha beszerzése után fizetett vételárat, és
f)168 mindazon anyagok beszerzése után fizetett vételárat, amelyek nem számolhatók el szakmai anyag beszerzéseként.</t>
        </r>
      </text>
    </comment>
    <comment ref="A145" authorId="0" shapeId="0" xr:uid="{00000000-0006-0000-0200-00008E000000}">
      <text>
        <r>
          <rPr>
            <b/>
            <sz val="9"/>
            <color indexed="81"/>
            <rFont val="Tahoma"/>
            <family val="2"/>
            <charset val="238"/>
          </rPr>
          <t>jegyzono:</t>
        </r>
        <r>
          <rPr>
            <sz val="9"/>
            <color indexed="81"/>
            <rFont val="Tahoma"/>
            <family val="2"/>
            <charset val="238"/>
          </rPr>
          <t xml:space="preserve">
Ezen a rovaton kell elszámolni a vásárolt áruk és betétdíjas göngyölegek vételárát.</t>
        </r>
      </text>
    </comment>
    <comment ref="A147" authorId="0" shapeId="0" xr:uid="{00000000-0006-0000-0200-00008F000000}">
      <text>
        <r>
          <rPr>
            <b/>
            <sz val="9"/>
            <color indexed="81"/>
            <rFont val="Tahoma"/>
            <family val="2"/>
            <charset val="238"/>
          </rPr>
          <t>jegyzono:</t>
        </r>
        <r>
          <rPr>
            <sz val="9"/>
            <color indexed="81"/>
            <rFont val="Tahoma"/>
            <family val="2"/>
            <charset val="238"/>
          </rPr>
          <t xml:space="preserve">
Ezen a rovaton kell elszámolni
a) a számítógépes rendszer tervezésére, az erre vonatkozó tanácsadásra, számítógéprendszer, illetve adatfeldolgozó berendezések kiépítésére, helyszíni irányítására, üzemeltetésére – ide értve a számítógépek üzembe helyezését, szoftverek telepítését is, ha azok nem részei azok vételárának –, valamint az ezeket segítő tevékenységekre irányuló szolgáltatás után fizetett vételárat,
b)169 a számítógépes programozásra, így különösen adatbázisok készítésére, szoftverek írására, meglévő alkalmazások módosítására és konfigurálására, ezek tesztelésére irányuló szolgáltatás után fizetett vételárat,
c) az informatikai eszközök, pénzkiadó automaták (ATM), nem mechanikus működésű bolti kártyaleolvasó (POS) terminálok kölcsönzése, bérlete, lízingelése, javítása, karbantartása vételárát, díját,
d) a szoftverek kölcsönzésének, bérletének, lízingelésének vételárát, a felsőoktatási és a köznevelési intézmények jogtiszta szoftver licenc biztosításával összefüggésben kifizetett összegeket,
e) az adatrögzítésre, adatfeldolgozásra, web-hosztingra irányuló szolgáltatás után fizetett vételárat,
f) a világhálón megjelenő oldalak, internetes portálok tervezésére, elkészítésére, működtetésére irányuló szolgáltatás után fizetett vételárat,
g) a számítógépek között megvalósuló adatátviteli célú távközlési kapcsolatok díjait, és
h) a számítógépes oktatásra irányuló szolgáltatás után fizetett vételárat.</t>
        </r>
      </text>
    </comment>
    <comment ref="A148" authorId="0" shapeId="0" xr:uid="{00000000-0006-0000-0200-000090000000}">
      <text>
        <r>
          <rPr>
            <b/>
            <sz val="9"/>
            <color indexed="81"/>
            <rFont val="Tahoma"/>
            <family val="2"/>
            <charset val="238"/>
          </rPr>
          <t>jegyzono:</t>
        </r>
        <r>
          <rPr>
            <sz val="9"/>
            <color indexed="81"/>
            <rFont val="Tahoma"/>
            <family val="2"/>
            <charset val="238"/>
          </rPr>
          <t xml:space="preserve">
Ezen a rovaton kell elszámolni a nem számítógépek között megvalósuló, nem adatátviteli célú távközlési – így különösen telefon, telefax, telex, mobil – díjakat, mobil telefonokhoz vásárolt kártyák vételárát, továbbá a műsorvételi, műsorközlési jogdíjak kiadásait.</t>
        </r>
      </text>
    </comment>
    <comment ref="A150" authorId="0" shapeId="0" xr:uid="{00000000-0006-0000-0200-000091000000}">
      <text>
        <r>
          <rPr>
            <b/>
            <sz val="9"/>
            <color indexed="81"/>
            <rFont val="Tahoma"/>
            <family val="2"/>
            <charset val="238"/>
          </rPr>
          <t>jegyzono:</t>
        </r>
        <r>
          <rPr>
            <sz val="9"/>
            <color indexed="81"/>
            <rFont val="Tahoma"/>
            <family val="2"/>
            <charset val="238"/>
          </rPr>
          <t xml:space="preserve">
Ezen a rovaton kell elszámolni a villamosenergia, gázenergia, távhő- és melegvíz szolgáltatások díjait, a víz- és csatornadíjakat.</t>
        </r>
      </text>
    </comment>
    <comment ref="A151" authorId="0" shapeId="0" xr:uid="{00000000-0006-0000-0200-000092000000}">
      <text>
        <r>
          <rPr>
            <b/>
            <sz val="9"/>
            <color indexed="81"/>
            <rFont val="Tahoma"/>
            <family val="2"/>
            <charset val="238"/>
          </rPr>
          <t>jegyzono:</t>
        </r>
        <r>
          <rPr>
            <sz val="9"/>
            <color indexed="81"/>
            <rFont val="Tahoma"/>
            <family val="2"/>
            <charset val="238"/>
          </rPr>
          <t xml:space="preserve">
Ezen a rovaton kell elszámolni a villamosenergia, gázenergia, távhő- és melegvíz szolgáltatások díjait, a víz- és csatornadíjakat.</t>
        </r>
      </text>
    </comment>
    <comment ref="A152" authorId="0" shapeId="0" xr:uid="{00000000-0006-0000-0200-000093000000}">
      <text>
        <r>
          <rPr>
            <b/>
            <sz val="9"/>
            <color indexed="81"/>
            <rFont val="Tahoma"/>
            <family val="2"/>
            <charset val="238"/>
          </rPr>
          <t>jegyzono:</t>
        </r>
        <r>
          <rPr>
            <sz val="9"/>
            <color indexed="81"/>
            <rFont val="Tahoma"/>
            <family val="2"/>
            <charset val="238"/>
          </rPr>
          <t xml:space="preserve">
Ezen a rovaton kell elszámolni az informatikai eszközök kivételével a bérelt, operatív lízing keretében használt immateriális javak, tárgyi eszközök bérleti és lízingdíjait, valamint a közszféra és a magánszféra együttműködésén (PPP) alapuló szerződéses konstrukció keretében megvalósuló létesítmény igénybevétele miatt fizetett szolgáltatási díjat – ide értve a szolgáltatási díj részét képező egyéb költségeket (fűtés, világítás, takarítás stb.) is.
A rovaton elszámolt kiadásokat a beszámolóban a következő bontásban kell szerepeltetni:
a) ebből: a közszféra és a magánszféra együttműködésén (PPP) alapuló szerződéses konstrukció.</t>
        </r>
      </text>
    </comment>
    <comment ref="A153" authorId="0" shapeId="0" xr:uid="{00000000-0006-0000-0200-000094000000}">
      <text>
        <r>
          <rPr>
            <b/>
            <sz val="9"/>
            <color indexed="81"/>
            <rFont val="Tahoma"/>
            <family val="2"/>
            <charset val="238"/>
          </rPr>
          <t>jegyzono:</t>
        </r>
        <r>
          <rPr>
            <sz val="9"/>
            <color indexed="81"/>
            <rFont val="Tahoma"/>
            <family val="2"/>
            <charset val="238"/>
          </rPr>
          <t xml:space="preserve">
Ezen a rovaton kell elszámolni – az informatikai eszközök kivételével – a tárgyi eszközök, készletek idegen kivitelezővel végeztetett karbantartásáért és kisjavításáért fizetett vételárat.</t>
        </r>
      </text>
    </comment>
    <comment ref="A154" authorId="0" shapeId="0" xr:uid="{00000000-0006-0000-0200-000095000000}">
      <text>
        <r>
          <rPr>
            <b/>
            <sz val="9"/>
            <color indexed="81"/>
            <rFont val="Tahoma"/>
            <family val="2"/>
            <charset val="238"/>
          </rPr>
          <t>jegyzono:</t>
        </r>
        <r>
          <rPr>
            <sz val="9"/>
            <color indexed="81"/>
            <rFont val="Tahoma"/>
            <family val="2"/>
            <charset val="238"/>
          </rPr>
          <t xml:space="preserve">
Ezen a rovaton kell elszámolni az Szt. 3. § (4) bekezdés 1. pontja szerinti közvetített szolgáltatások beszerzése után fizetett vételárat.
A rovaton elszámolt kiadásokat a beszámolóban a következő bontásban kell szerepeltetni:
a) ebből: államháztartáson belül.</t>
        </r>
      </text>
    </comment>
    <comment ref="A155" authorId="0" shapeId="0" xr:uid="{00000000-0006-0000-0200-000096000000}">
      <text>
        <r>
          <rPr>
            <b/>
            <sz val="9"/>
            <color indexed="81"/>
            <rFont val="Tahoma"/>
            <family val="2"/>
            <charset val="238"/>
          </rPr>
          <t>jegyzono:</t>
        </r>
        <r>
          <rPr>
            <sz val="9"/>
            <color indexed="81"/>
            <rFont val="Tahoma"/>
            <family val="2"/>
            <charset val="238"/>
          </rPr>
          <t xml:space="preserve">
Ezen a rovaton kell elszámolni
a) azokat az egyébként jellemzően az államháztartás által kibocsátott komplex szolgáltatások – így különösen egészségügyi, oktatási (az informatikai oktatás kivételével), szociális, útüzemeltetési, környezetvédelmi szolgáltatások – vételárát, amelyeket államháztartáson kívüli szervezetek, személyek teljesítenek, és
b) más szellemi jellegű tevékenység szolgáltatásvásárlással történő ellátása miatt fizetett vételárakat, így különösen a tervezői, tanácsadói, ügyvédi, jogi segítői, fordító-, közjegyzői, közbeszerzési irodai díjakat.</t>
        </r>
      </text>
    </comment>
    <comment ref="A156" authorId="0" shapeId="0" xr:uid="{00000000-0006-0000-0200-000097000000}">
      <text>
        <r>
          <rPr>
            <b/>
            <sz val="9"/>
            <color indexed="81"/>
            <rFont val="Tahoma"/>
            <family val="2"/>
            <charset val="238"/>
          </rPr>
          <t>jegyzono:</t>
        </r>
        <r>
          <rPr>
            <sz val="9"/>
            <color indexed="81"/>
            <rFont val="Tahoma"/>
            <family val="2"/>
            <charset val="238"/>
          </rPr>
          <t xml:space="preserve">
Ezen a rovaton kell elszámolni a más rovaton nem szerepeltethető szolgáltatások vételárát, így különösen a raktározás, csomagolás, postai levél, csomag, távirat, postafiókbérlet, szállítás, bizományi tevékenység, takarítás, mosás és vegytisztítás, kéményseprés, rovarirtás vételárát, a pénzügyi, befektetési, biztosítóintézeti szolgáltatásokkal összefüggésben felmerülő díjakat, jutalékokat és más kiadásokat - ide értve a Kincstár által felszámított díjakat is -, ha azokat nem a személyi juttatások között kell megjeleníteni.</t>
        </r>
      </text>
    </comment>
    <comment ref="A158" authorId="0" shapeId="0" xr:uid="{00000000-0006-0000-0200-000098000000}">
      <text>
        <r>
          <rPr>
            <b/>
            <sz val="9"/>
            <color indexed="81"/>
            <rFont val="Tahoma"/>
            <family val="2"/>
            <charset val="238"/>
          </rPr>
          <t>jegyzono:</t>
        </r>
        <r>
          <rPr>
            <sz val="9"/>
            <color indexed="81"/>
            <rFont val="Tahoma"/>
            <family val="2"/>
            <charset val="238"/>
          </rPr>
          <t xml:space="preserve">
Ezen a rovaton kell elszámolni
a) a foglalkoztatottak és a választott tisztségviselők belföldi és külföldi kiküldetéseivel kapcsolatos valamennyi, a személyi juttatások között nem elszámolható kiadást, így különösen az utazási- és szállásköltségeket, az elszámolható élelmezési és egyéb (például poggyászmegőrzés, telefon) kiadásokat, a saját személygépkocsi igénybevételével kapcsolatos költségtérítést,
b) a tartós külszolgálathoz kapcsolódó kiadásokat (például külszolgálatra rendelt ingóságainak szállítási költségei), és
c) a foglalkoztatottakon és a választott tisztségviselőkön kívüli harmadik személyek utazásai költségeinek – így különösen sportolók, tudományos szakemberek hazai vagy nemzetközi rendezvényekre történő utazása – átvállalását vagy megtérítését, ha arra nem a harmadik személy részére biztosított támogatás kifizetésével kerül sor.</t>
        </r>
      </text>
    </comment>
    <comment ref="A159" authorId="0" shapeId="0" xr:uid="{00000000-0006-0000-0200-000099000000}">
      <text>
        <r>
          <rPr>
            <b/>
            <sz val="9"/>
            <color indexed="81"/>
            <rFont val="Tahoma"/>
            <family val="2"/>
            <charset val="238"/>
          </rPr>
          <t>jegyzono:</t>
        </r>
        <r>
          <rPr>
            <sz val="9"/>
            <color indexed="81"/>
            <rFont val="Tahoma"/>
            <family val="2"/>
            <charset val="238"/>
          </rPr>
          <t xml:space="preserve">
Ezen a rovaton kell elszámolni a tevékenységet bemutató, népszerűsítő, és egyéb ismeretterjesztő célokat szolgáló reklám, marketing, propaganda, hirdetés, valamint a közvélemény-kutatások, médiafigyelési és médiaelemzési szolgáltatások beszerzése után fizetett vételárat.</t>
        </r>
      </text>
    </comment>
    <comment ref="A161" authorId="0" shapeId="0" xr:uid="{00000000-0006-0000-0200-00009A000000}">
      <text>
        <r>
          <rPr>
            <b/>
            <sz val="9"/>
            <color indexed="81"/>
            <rFont val="Tahoma"/>
            <family val="2"/>
            <charset val="238"/>
          </rPr>
          <t>jegyzono:</t>
        </r>
        <r>
          <rPr>
            <sz val="9"/>
            <color indexed="81"/>
            <rFont val="Tahoma"/>
            <family val="2"/>
            <charset val="238"/>
          </rPr>
          <t xml:space="preserve">
Ezen a rovaton kell elszámolni a dologi kiadások és - a K1107. Béren kívüli juttatások, K1113. Foglalkoztatottak egyéb személyi juttatásai, K123. Egyéb külső személyi juttatások rovatok esetén - a személyi juttatások teljesítése során a termék, szolgáltatás beszerzőjére áthárított előzetesen felszámított általános forgalmi adót.</t>
        </r>
      </text>
    </comment>
    <comment ref="A162" authorId="0" shapeId="0" xr:uid="{00000000-0006-0000-0200-00009B000000}">
      <text>
        <r>
          <rPr>
            <b/>
            <sz val="9"/>
            <color indexed="81"/>
            <rFont val="Tahoma"/>
            <family val="2"/>
            <charset val="238"/>
          </rPr>
          <t>jegyzono:</t>
        </r>
        <r>
          <rPr>
            <sz val="9"/>
            <color indexed="81"/>
            <rFont val="Tahoma"/>
            <family val="2"/>
            <charset val="238"/>
          </rPr>
          <t xml:space="preserve">
Ezen a rovaton kell elszámolni a termékek értékesítése, szolgáltatások nyújtása után az egyenes vagy fordított adózás szabályai szerint – a levonható általános forgalmi adót is figyelembe véve – megállapított általános forgalmi adó fizetési kötelezettséget.</t>
        </r>
      </text>
    </comment>
    <comment ref="A163" authorId="0" shapeId="0" xr:uid="{00000000-0006-0000-0200-00009C000000}">
      <text>
        <r>
          <rPr>
            <b/>
            <sz val="9"/>
            <color indexed="81"/>
            <rFont val="Tahoma"/>
            <family val="2"/>
            <charset val="238"/>
          </rPr>
          <t>jegyzono:</t>
        </r>
        <r>
          <rPr>
            <sz val="9"/>
            <color indexed="81"/>
            <rFont val="Tahoma"/>
            <family val="2"/>
            <charset val="238"/>
          </rPr>
          <t xml:space="preserve">
Ezen a rovaton kell elszámolni:
a) a hitelviszonyt megtestesítő kamatozó értékpapír vásárlásakor a vételáron kívüli felhalmozott kamat összegét,
b) a felvett hitelek, kapott kölcsönök, visszatérítendő támogatások, hitelviszonyt megtestesítő kamatozó értékpapírok kibocsátásból fennálló tartozások és az azokhoz kapcsolódó fedezeti ügyletek, a váltótartozások után fizetett kamatot, ide értve a Stabilitási tv. 3. § (1) bekezdés e) pontja szerinti ügyletek eladási és visszavásárlási ára különbözetét és a kölcsönbe vett értékpapír után fizetendő kölcsönzési díj összegében elszámolt kamatkiadást,
c) a lezárt kamatfedezeti ügyletek (határidős, opciós, swap és azonnali ügyletek) veszteségét,
d) a pénzügyi lízing a keretében beszerzett eszközök után a lízingszerződésben kikötött tőkerészen felül teljesített törlesztéseket, és
e) a Kincstár által vezetett fizetési számlákon tartott pénzeszközök után fizetett kamatokat.
A rovaton elszámolt kiadásokat a beszámolóban a következő bontásban kell szerepeltetni:
a) ebből: államháztartáson belül,
b) ebből: fedezeti ügyletek kamatkiadásai.</t>
        </r>
      </text>
    </comment>
    <comment ref="A164" authorId="0" shapeId="0" xr:uid="{00000000-0006-0000-0200-00009D000000}">
      <text>
        <r>
          <rPr>
            <b/>
            <sz val="9"/>
            <color indexed="81"/>
            <rFont val="Tahoma"/>
            <family val="2"/>
            <charset val="238"/>
          </rPr>
          <t>jegyzono:</t>
        </r>
        <r>
          <rPr>
            <sz val="9"/>
            <color indexed="81"/>
            <rFont val="Tahoma"/>
            <family val="2"/>
            <charset val="238"/>
          </rPr>
          <t xml:space="preserve">
Ezen a rovaton kell elszámolni
a) év közben a valutakészletek, illetve a devizaszámlán lévő deviza forintra történő átváltása során realizált árfolyamveszteséget,
b) a névérték felett vásárolt hitelviszonyt megtestesítő kamatozó értékpapír névértéke és vételára közötti különbözetet,
c) a névérték felett visszavásárolt hitelviszonyt megtestesítő kamatozó értékpapír névértéke és vételára közötti különbözetet, és
d) a külföldi pénzértékre szóló kötelezettséghez kapcsolódó realizált árfolyamveszteséget.
A rovaton elszámolt kiadásokat a beszámolóban a következő bontásban kell szerepeltetni:
a) ebből: valuta, deviza eszközök realizált árfolyamvesztesége,
b) ebből: hitelviszonyt megtestesítő értékpapírok árfolyamkülönbözete,
c) ebből: deviza kötelezettségek realizált árfolyamvesztesége.</t>
        </r>
      </text>
    </comment>
    <comment ref="A165" authorId="0" shapeId="0" xr:uid="{00000000-0006-0000-0200-00009E000000}">
      <text>
        <r>
          <rPr>
            <b/>
            <sz val="9"/>
            <color indexed="81"/>
            <rFont val="Tahoma"/>
            <family val="2"/>
            <charset val="238"/>
          </rPr>
          <t>jegyzono:</t>
        </r>
        <r>
          <rPr>
            <sz val="9"/>
            <color indexed="81"/>
            <rFont val="Tahoma"/>
            <family val="2"/>
            <charset val="238"/>
          </rPr>
          <t xml:space="preserve">
Ezen a rovaton kell elszámolni
a) a behajthatatlan adott előlegeket,
b) a működési bevételek között elszámolt bevételek bármely okból, a bevétel elszámolását követő években történő visszafizetését,
c)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d) a tevékenység ellátással kapcsolatban felmerülő adó-, vám-, illeték és más adójellegű befizetések, hozzájárulások teljesítését, ha azokat nem más rovaton kell elszámolni,
e) a tevékenység ellátással kapcsolatban felmerülő kötelező jellegű díjakat, így különösen a díjköteles utak használata ellenében fizetett használati díjat, pótdíjat, elektronikus útdíjat, a járművek műszaki vizsgáztatásának díját, a zöldkártya hatósági díját, a közbeszerzési díjat, a közbeszerzésről szóló törvényben előírt ajánlati biztosítékot, és
f)172 a más rovaton nem szerepeltethető dologi jellegű kiadásokat, így különösen a szerződés megerősítésével, a szerződésszegéssel kapcsolatos kiadásokat (például foglaló, kötbér, jótállás, szavatosság, késedelmi kamat, a késedelmes vagy elmaradt teljesítés miatti kártérítés), a szerződésen kívüli károkozásért, személyiségi, dologi vagy más jog megsértéséért, jogalap nélküli gazdagodásért fizetett összegeket a K43. Pénzbeli kárpótlások, kártérítések rovaton elszámolandó kiadások kivételével, az adóhatóság által kiszabott szankciókat, a fizetett késedelmi és önellenőrzési pótlékokat, bírságokat, a perköltséget, a követelések vásárlására fordított kiadásokat, az OEP felé megtérített kiadásokat.</t>
        </r>
      </text>
    </comment>
    <comment ref="A167" authorId="0" shapeId="0" xr:uid="{00000000-0006-0000-0200-00009F000000}">
      <text>
        <r>
          <rPr>
            <b/>
            <sz val="9"/>
            <color indexed="81"/>
            <rFont val="Tahoma"/>
            <family val="2"/>
            <charset val="238"/>
          </rPr>
          <t>jegyzono:</t>
        </r>
        <r>
          <rPr>
            <sz val="9"/>
            <color indexed="81"/>
            <rFont val="Tahoma"/>
            <family val="2"/>
            <charset val="238"/>
          </rPr>
          <t xml:space="preserve">
Ezen a rovaton kell elszámolni
a) a Nyugdíjbiztosítási Alapból folyósított nyugellátásokat, és
b) az Egészségbiztosítási Alapból folyósított egészségbiztosítás pénzbeli ellátásait.</t>
        </r>
      </text>
    </comment>
    <comment ref="A168" authorId="0" shapeId="0" xr:uid="{00000000-0006-0000-0200-0000A0000000}">
      <text>
        <r>
          <rPr>
            <b/>
            <sz val="9"/>
            <color indexed="81"/>
            <rFont val="Tahoma"/>
            <family val="2"/>
            <charset val="238"/>
          </rPr>
          <t>jegyzono:</t>
        </r>
        <r>
          <rPr>
            <sz val="9"/>
            <color indexed="81"/>
            <rFont val="Tahoma"/>
            <family val="2"/>
            <charset val="238"/>
          </rPr>
          <t xml:space="preserve">
Ezen a rovaton kell elszámolni
a) a családi pótlékot,
b) az anyasági támogatást,
c) a gyermekgondozási segélyt,
d) a gyermeknevelési támogatást,
e) a gyermekek születésével kapcsolatos szabadság megtérítését,
f) az életkezdési támogatást,
g) az otthonteremtési támogatást,
h)173
i) a gyermektartásdíj megelőlegezését,
j) a GYES-en és GYED-en lévők hallgatói hitelének célzott támogatását,
k)174
l)175
m) az óvodáztatási támogatást [Gyvt. 20/C. §],
n)176
o)177 az egyéb pénzbeli és természetbeni gyermekvédelmi támogatásokat.
p)178
A rovaton elszámolt kiadásokat a beszámolóban a fenti bontásban kell szerepeltetni.</t>
        </r>
      </text>
    </comment>
    <comment ref="A169" authorId="0" shapeId="0" xr:uid="{00000000-0006-0000-0200-0000A1000000}">
      <text>
        <r>
          <rPr>
            <b/>
            <sz val="9"/>
            <color indexed="81"/>
            <rFont val="Tahoma"/>
            <family val="2"/>
            <charset val="238"/>
          </rPr>
          <t>jegyzono:</t>
        </r>
        <r>
          <rPr>
            <sz val="9"/>
            <color indexed="81"/>
            <rFont val="Tahoma"/>
            <family val="2"/>
            <charset val="238"/>
          </rPr>
          <t xml:space="preserve">
Ezen a rovaton kell elszámolni az állam által szerződésen kívül okozott károkért nemzetközi szerződés, jogszabály, vagy bírósági ítélet alapján egyszeri vagy tartós jelleggel pénzben folyósított kárpótlásokat, kártalanításokat, kártérítéseket a K511. Egyéb működési célú támogatások államháztartáson kívülre rovaton elszámolandó kiadások kivételével.</t>
        </r>
      </text>
    </comment>
    <comment ref="A170" authorId="0" shapeId="0" xr:uid="{00000000-0006-0000-0200-0000A2000000}">
      <text>
        <r>
          <rPr>
            <b/>
            <sz val="9"/>
            <color indexed="81"/>
            <rFont val="Tahoma"/>
            <family val="2"/>
            <charset val="238"/>
          </rPr>
          <t>jegyzono:</t>
        </r>
        <r>
          <rPr>
            <sz val="9"/>
            <color indexed="81"/>
            <rFont val="Tahoma"/>
            <family val="2"/>
            <charset val="238"/>
          </rPr>
          <t xml:space="preserve">
Ezen a rovaton kell elszámolni
a)180 az ápolási díjat,
b) a fogyatékossági támogatást és a vakok személyi járadékát,
c)181
d) a mozgáskorlátozottak szerzési és átalakítási támogatását,
e) a megváltozott munkaképességűek, illetve egészségkárosodottak kereset-kiegészítését,
f) a kormányhivatalok által folyósított közgyógyellátást [Szoctv. 50. § (1) és (2) bek.],
g)182 a cukorbetegek támogatását, és
h)183
i)184
j) a helyi megállapítású közgyógyellátását [Szoctv. 50. § (3) bek.].
A rovaton elszámolt kiadásokat a beszámolóban a fenti bontásban kell szerepeltetni.</t>
        </r>
      </text>
    </comment>
    <comment ref="A171" authorId="0" shapeId="0" xr:uid="{00000000-0006-0000-0200-0000A3000000}">
      <text>
        <r>
          <rPr>
            <b/>
            <sz val="9"/>
            <color indexed="81"/>
            <rFont val="Tahoma"/>
            <family val="2"/>
            <charset val="238"/>
          </rPr>
          <t>jegyzono:</t>
        </r>
        <r>
          <rPr>
            <sz val="9"/>
            <color indexed="81"/>
            <rFont val="Tahoma"/>
            <family val="2"/>
            <charset val="238"/>
          </rPr>
          <t xml:space="preserve">
Ezen a rovaton kell elszámolni
a) a Nemzeti Foglalkoztatási Alapból folyósított passzív, ellátási típusú támogatásokat, így különösen az álláskeresési járadékot, a nyugdíj előtti álláskeresési segélyt, valamint az ellátások megállapításával kapcsolatos útiköltség-térítést,
b) a korhatár előtti ellátást és a fegyveres testületek volt tagjai szolgálati járandóságát,
c) a munkáltatói befizetésből finanszírozott korengedményes nyugdíjat,
d) az átmeneti bányászjáradékot,
e) a szénjárandóság pénzbeli megváltását,
f) a mecseki bányászatban munkát végzők bányászati kereset-kiegészítését,
g) a mezőgazdasági járadékot,
h) a foglalkoztatást helyettesítő támogatást [Szoctv. 35. § (1) bek.], és
i) a polgármesterek korhatár előtti ellátását.
A rovaton elszámolt kiadásokat a beszámolóban a fenti bontásban kell szerepeltetni.</t>
        </r>
      </text>
    </comment>
    <comment ref="A172" authorId="0" shapeId="0" xr:uid="{00000000-0006-0000-0200-0000A4000000}">
      <text>
        <r>
          <rPr>
            <b/>
            <sz val="9"/>
            <color indexed="81"/>
            <rFont val="Tahoma"/>
            <family val="2"/>
            <charset val="238"/>
          </rPr>
          <t>jegyzono:</t>
        </r>
        <r>
          <rPr>
            <sz val="9"/>
            <color indexed="81"/>
            <rFont val="Tahoma"/>
            <family val="2"/>
            <charset val="238"/>
          </rPr>
          <t xml:space="preserve">
Ezen a rovaton kell elszámolni
a) a hozzájárulást a lakossági energiaköltségekhez,
b) a lakbértámogatást,
c) a lakásfenntartási támogatást [Szoctv. 38. § (1) bek. a) és b) pontok],
d) az adósságcsökkentési támogatást [Szoctv. 55/A. § 1. bek. b) pont],
e) a természetben nyújtott lakásfenntartási támogatást [Szoctv. 47. § (1) bek. b) pont], és
f) az adósságkezelési szolgáltatás keretében gáz- vagy áramfogyasztást mérő készülék biztosítását [Szoctv. 55/A. § (3) bek.].
A rovaton elszámolt kiadásokat a beszámolóban a fenti bontásban kell szerepeltetni.</t>
        </r>
      </text>
    </comment>
    <comment ref="A173" authorId="0" shapeId="0" xr:uid="{00000000-0006-0000-0200-0000A5000000}">
      <text>
        <r>
          <rPr>
            <b/>
            <sz val="9"/>
            <color indexed="81"/>
            <rFont val="Tahoma"/>
            <family val="2"/>
            <charset val="238"/>
          </rPr>
          <t>jegyzono:</t>
        </r>
        <r>
          <rPr>
            <sz val="9"/>
            <color indexed="81"/>
            <rFont val="Tahoma"/>
            <family val="2"/>
            <charset val="238"/>
          </rPr>
          <t xml:space="preserve">
Ezen a rovaton kell elszámolni
a) a jelenlegi és volt állami gondozottaknak folyósított rendszeres és rendkívüli pénzbeli juttatásokat – így különösen a zsebpénzt, a volt állami gondozottak önálló életkezdési támogatását –, valamint a számukra szervezett programok (tanulmányi kirándulások, kulturális programok stb.) kiadásait,
b) a középfokú köznevelési, valamint a gyermek- és ifjúságvédelem különböző intézményeiben, továbbá a felsőoktatási intézményekben a tanulók, hallgatók részére szociális rászorultsági alapon folyósított rendszeres és rendkívüli pénzbeli juttatásokat,
c) a felnőttoktatásban résztvevők részére folyósítható valamennyi pénzbeli juttatást, és
d) az ellátottaknak és a volt foglalkoztatottaknak, azok hozzátartozóinak nyújtott, máshova nem sorolható pénzbeli juttatásokat, valamint a részükre adott ajándékok – például könyv, vásárlási utalvány – kiadásait.
A rovaton elszámolt kiadásokat a beszámolóban a következő bontásban kell szerepeltetni:
a) ebből: állami gondozottak pénzbeli juttatásai,
b) ebből: oktatásban részt vevők pénzbeli juttatásai.</t>
        </r>
      </text>
    </comment>
    <comment ref="A174" authorId="0" shapeId="0" xr:uid="{00000000-0006-0000-0200-0000A6000000}">
      <text>
        <r>
          <rPr>
            <b/>
            <sz val="9"/>
            <color indexed="81"/>
            <rFont val="Tahoma"/>
            <family val="2"/>
            <charset val="238"/>
          </rPr>
          <t>jegyzono:</t>
        </r>
        <r>
          <rPr>
            <sz val="9"/>
            <color indexed="81"/>
            <rFont val="Tahoma"/>
            <family val="2"/>
            <charset val="238"/>
          </rPr>
          <t xml:space="preserve">
Ezen a rovaton kell elszámolni
a)185 az időskorúak járadékát,
b)186
c)187 a volt közjogi méltóságok részére folyósított ellátásokat,
d) a szociális alapon nyújtott jövedelempótló és jövedelemkiegészítő támogatásokat,
e)188 a művészeti, sportolói ellátásokat,
f) a központi költségvetésből folyósított más jövedelem- vagy nyugdíj-kiegészítés jellegű ellátásokat, támogatásokat, és
g) a szociális igazgatásról és szociális ellátásokról szóló törvény, valamint a gyermekek védelméről és a gyámügyi igazgatásról szóló törvény alapján a helyi önkormányzat által folyósított ellátásokat, illetve a pénzbeli ellátás helyett természetben – így különösen lakásfenntartási támogatás, átmeneti segély, temetési segély, köztemetés, közgyógyellátás, ingyenes védőoltás – ellátásokat.
A rovaton elszámolt kiadásokat a beszámolóban a következő bontásban kell szerepeltetni:
a) ebből: házastársi pótlék,
b) ebből: Hadigondozottak Közalapítványát terhelő hadigondozotti ellátások,
c) ebből: tudományos fokozattal rendelkezők nyugdíj-kiegészítése,
d) ebből: nemzeti gondozotti ellátások,
e) ebből: nemzeti helytállásért pótlék,
f) ebből: egyes nyugdíjjogi hátrányok enyhítése miatti (közszolgálati idő után járó) nyugdíj-kiegészítés,
g) ebből: egyes, tartós időtartamú szabadságelvonást elszenvedettek részére járó juttatás,
h) ebből: a Nemzet Színésze címet viselő színészek havi életjáradéka, művészeti nyugdíjsegélyek, balettművészeti életjáradék,
i) ebből: az elhunyt akadémikusok hozzátartozóinak folyósított özvegyi- és árvaellátás,
j) ebből: Nemzet Sportolója címmel járó járadék, olimpiai járadék, idős sportolók szociális támogatása,
k) ebből: életjáradék termőföldért,
l) ebből: Bevándorlási és Állampolgársági Hivatal által folyósított ellátások,
m) ebből: szépkorúak jubileumi juttatása,
n) ebből: időskorúak járadéka [Szoctv. 32/B. § (1) bek.],
o) ebből: rendszeres szociális segély [Szoctv. 37. § (1) bek. a)–d) pontok],
p) ebből: átmeneti segély [Szoctv. 45. §],
q) ebből: temetési segély [Szoctv. 46. §],
r) ebből: egyéb, az önkormányzat rendeletében megállapított juttatás,
s) ebből: természetben nyújtott rendszeres szociális segély [Szoctv. 47. § (1) bek. a) pont],
t) ebből: átmeneti segély [Szoctv. 47. § (1) bek. c) pont],
u) ebből: temetési segély [Szoctv. 47. § (1) bek. d) pont],
v) ebből: köztemetés [Szoctv. 48. §],
w) ebből: rászorultságtól függő normatív kedvezmények [Gyvt. 151. § (5) bek.],
x) ebből: önkormányzat által saját hatáskörben (nem szociális és gyermekvédelmi előírások alapján) adott pénzügyi ellátás,
y) ebből: önkormányzat által saját hatáskörben (nem szociális és gyermekvédelmi előírások alapján) adott természetbeni ellátás.</t>
        </r>
      </text>
    </comment>
    <comment ref="A176" authorId="0" shapeId="0" xr:uid="{00000000-0006-0000-0200-0000A7000000}">
      <text>
        <r>
          <rPr>
            <b/>
            <sz val="9"/>
            <color indexed="81"/>
            <rFont val="Tahoma"/>
            <family val="2"/>
            <charset val="238"/>
          </rPr>
          <t>jegyzono:</t>
        </r>
        <r>
          <rPr>
            <sz val="9"/>
            <color indexed="81"/>
            <rFont val="Tahoma"/>
            <family val="2"/>
            <charset val="238"/>
          </rPr>
          <t xml:space="preserve">
Ezen a rovaton kell elszámolni
a) a nemzetközi szervezetekben történő részvétel után fizetendő tagsági díjakat, a tagállami kötelező és önkéntes hozzájárulásokat, és
b) az Európai Uniós költségvetésébe fizetett tagállami hozzájárulásokat, az Európai Fejlesztési Alapba fizetendő összegeket, és az uniós támogatások szabálytalan felhasználása miatti visszafizetési kötelezettségeket.
A rovaton elszámolt kiadásokat a beszámolóban a következő bontásban kell szerepeltetni:
a) ebből: Európai Unió.</t>
        </r>
      </text>
    </comment>
    <comment ref="A177" authorId="0" shapeId="0" xr:uid="{00000000-0006-0000-0200-0000A8000000}">
      <text>
        <r>
          <rPr>
            <b/>
            <sz val="9"/>
            <color indexed="81"/>
            <rFont val="Tahoma"/>
            <family val="2"/>
            <charset val="238"/>
          </rPr>
          <t>jegyzono:</t>
        </r>
        <r>
          <rPr>
            <sz val="9"/>
            <color indexed="81"/>
            <rFont val="Tahoma"/>
            <family val="2"/>
            <charset val="238"/>
          </rPr>
          <t xml:space="preserve">
Ezen a rovaton kell elszámolni
a) a helyi önkormányzat, a helyi nemzetiségi önkormányzat és a társulás részére a központi költségvetés Áht. 14. § (3) bekezdése szerinti fejezetéből folyósított támogatások jogosulatlan igénybevétele miatt a bevétel elszámolását követő években visszafizetett összeget,
b) a költségvetési maradványt és a vállalkozási maradványt terhelő befizetési kötelezettséget,
c) a tervezettet meghaladó többletbevétel után teljesítendő befizetést, és
d) az Áht. 47. §-a szerinti befizetési kötelezettséget.
A rovaton eredeti előirányzat nem tervezhető az Áht. 47. § (2) bekezdésében foglaltak kivételével.</t>
        </r>
      </text>
    </comment>
    <comment ref="A178" authorId="0" shapeId="0" xr:uid="{00000000-0006-0000-0200-0000A9000000}">
      <text>
        <r>
          <rPr>
            <b/>
            <sz val="9"/>
            <color indexed="81"/>
            <rFont val="Tahoma"/>
            <family val="2"/>
            <charset val="238"/>
          </rPr>
          <t>jegyzono:</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kifizetéseket.</t>
        </r>
      </text>
    </comment>
    <comment ref="A179" authorId="0" shapeId="0" xr:uid="{00000000-0006-0000-0200-0000AA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működési célból nyújtott támogatásokat, kölcsönöket függetlenül attól, hogy azt terheli-e kamat vagy más költség, díj.
A rovaton elszámolt kiadásokat a beszámolóban a II. fejezet 1. pontja szerinti bontásban kell szerepeltetni.</t>
        </r>
      </text>
    </comment>
    <comment ref="A180" authorId="0" shapeId="0" xr:uid="{00000000-0006-0000-0200-0000AB000000}">
      <text>
        <r>
          <rPr>
            <b/>
            <sz val="9"/>
            <color indexed="81"/>
            <rFont val="Tahoma"/>
            <family val="2"/>
            <charset val="238"/>
          </rPr>
          <t>jegyzono:</t>
        </r>
        <r>
          <rPr>
            <sz val="9"/>
            <color indexed="81"/>
            <rFont val="Tahoma"/>
            <family val="2"/>
            <charset val="238"/>
          </rPr>
          <t xml:space="preserve">
Ezen a rovaton kell elszámolni a visszafizetési kötelezettség mellett működési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181" authorId="0" shapeId="0" xr:uid="{00000000-0006-0000-0200-0000AC000000}">
      <text>
        <r>
          <rPr>
            <b/>
            <sz val="9"/>
            <color indexed="81"/>
            <rFont val="Tahoma"/>
            <family val="2"/>
            <charset val="238"/>
          </rPr>
          <t>jegyzono:</t>
        </r>
        <r>
          <rPr>
            <sz val="9"/>
            <color indexed="81"/>
            <rFont val="Tahoma"/>
            <family val="2"/>
            <charset val="238"/>
          </rPr>
          <t xml:space="preserve">
Ezen a rovaton kell elszámolni
a) az államháztartáson belüli szervezetek számára működési célból végleges jelleggel nyújtott támogatásokat és más ellenérték nélküli kifizetéseket, a központi, irányító szervi támogatás és az Ávr. 34. §-a alapján előirányzat-átcsoportosítással teljesítendő ügyletek kivételével, és
b) a működési célú támogatások államháztartáson belülről bevételként végleges jelleggel kapott támogatások és más ellenérték nélküli kifizetések bármely okból a bevétel elszámolását követő években történő visszafizetését a K502. Elvonások és befizetések rovaton elszámolandó kiadások kivételével.
A rovaton elszámolt kiadásokat a beszámolóban a II. fejezet 1. pontja szerinti bontásban kell szerepeltetni.</t>
        </r>
      </text>
    </comment>
    <comment ref="A182" authorId="0" shapeId="0" xr:uid="{00000000-0006-0000-0200-0000AD000000}">
      <text>
        <r>
          <rPr>
            <b/>
            <sz val="9"/>
            <color indexed="81"/>
            <rFont val="Tahoma"/>
            <family val="2"/>
            <charset val="238"/>
          </rPr>
          <t>jegyzono:</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183" authorId="0" shapeId="0" xr:uid="{00000000-0006-0000-0200-0000AE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támogatásokat, kölcsönöket függetlenül attól, hogy azt terheli-e kamat vagy más költség, díj.
A rovaton elszámolt kiadásokat a beszámolóban a II. fejezet 2. pontja szerinti bontásban kell szerepeltetni.</t>
        </r>
      </text>
    </comment>
    <comment ref="A184" authorId="0" shapeId="0" xr:uid="{00000000-0006-0000-0200-0000AF000000}">
      <text>
        <r>
          <rPr>
            <b/>
            <sz val="9"/>
            <color indexed="81"/>
            <rFont val="Tahoma"/>
            <family val="2"/>
            <charset val="238"/>
          </rPr>
          <t>jegyzono:</t>
        </r>
        <r>
          <rPr>
            <sz val="9"/>
            <color indexed="81"/>
            <rFont val="Tahoma"/>
            <family val="2"/>
            <charset val="238"/>
          </rPr>
          <t xml:space="preserve">
Ezen a rovaton kell elszámolni azokat az államháztartáson kívüli szervezetek, személyek számára teljesített támogatásokat, amelyek célja, hogy egyes meghatározott termékek vagy szolgáltatások fogyasztói árában kedvezményt biztosítsanak, így különösen a gyógyszer és gyógyászati segédeszköz támogatásokat a gyógyfürdő és egyéb gyógyászati támogatásokat és a szociálpolitikai menetdíj-támogatásokat.</t>
        </r>
      </text>
    </comment>
    <comment ref="A185" authorId="0" shapeId="0" xr:uid="{00000000-0006-0000-0200-0000B0000000}">
      <text>
        <r>
          <rPr>
            <b/>
            <sz val="9"/>
            <color indexed="81"/>
            <rFont val="Tahoma"/>
            <family val="2"/>
            <charset val="238"/>
          </rPr>
          <t>jegyzono:</t>
        </r>
        <r>
          <rPr>
            <sz val="9"/>
            <color indexed="81"/>
            <rFont val="Tahoma"/>
            <family val="2"/>
            <charset val="238"/>
          </rPr>
          <t xml:space="preserve">
Ezen a rovaton kell elszámolni azokat az államháztartáson kívüli szervezetek, személyek számára teljesített támogatásokat, amelyek meghatározott rendeltetéssel felvett hitelek kamatfizetési terheinek enyhítését szolgálják, így különösen a lakástámogatásokat, a mezőgazdasági hitelek kamattámogatását, a Széchenyi Hitelprogramok konstrukciói és a hallgatói hitelrendszer keretében nyújtott kamattámogatásokat, a kötött segélyhitelekhez kapcsolódó kamattámogatást.</t>
        </r>
      </text>
    </comment>
    <comment ref="A186" authorId="0" shapeId="0" xr:uid="{00000000-0006-0000-0200-0000B1000000}">
      <text>
        <r>
          <rPr>
            <b/>
            <sz val="9"/>
            <color indexed="81"/>
            <rFont val="Tahoma"/>
            <family val="2"/>
            <charset val="238"/>
          </rPr>
          <t>jegyzono:</t>
        </r>
        <r>
          <rPr>
            <sz val="9"/>
            <color indexed="81"/>
            <rFont val="Tahoma"/>
            <family val="2"/>
            <charset val="238"/>
          </rPr>
          <t xml:space="preserve">
Ezen a rovaton kell elszámolni
a) az államháztartáson kívüli szervezetek, személyek számára a K509. Árkiegészítések, ártámogatások és a K510. Kamattámogatások rovatokba nem besorolható, működési célból végleges jelleggel nyújtott támogatásokat és más ellenérték nélküli kifizetéseket, ide értve a közcélú felajánlásokat, adományokat, a segélyeket, az agrár és a bűncselekmények áldozatainak fizetett kárenyhítéseket, valamint a bevett egyházaknak átadásra nem került ingatlanok utáni járadékot is, és
b) az államháztartáson kívüli szervezetektől, személyektől működési célú átvett pénzeszközként kapott bevételek bármely okból a bevétel elszámolását követő években történő visszafizetését.
A rovaton elszámolt kiadásokat a beszámolóban a II. fejezet 2. pontja szerinti bontásban kell szerepeltetni.</t>
        </r>
      </text>
    </comment>
    <comment ref="A187" authorId="0" shapeId="0" xr:uid="{00000000-0006-0000-0200-0000B2000000}">
      <text>
        <r>
          <rPr>
            <b/>
            <sz val="9"/>
            <color indexed="81"/>
            <rFont val="Tahoma"/>
            <family val="2"/>
            <charset val="238"/>
          </rPr>
          <t>jegyzono:</t>
        </r>
        <r>
          <rPr>
            <sz val="9"/>
            <color indexed="81"/>
            <rFont val="Tahoma"/>
            <family val="2"/>
            <charset val="238"/>
          </rPr>
          <t xml:space="preserve">
Ezen a rovaton kell elszámolni az Áht. 15. § (3) bekezdése, 21. §-a és 23. § (3) bekezdése szerinti tartalékokat, valamint az Egészségbiztosítási Alap esetén a természetbeni ellátások céltartalékát.</t>
        </r>
      </text>
    </comment>
    <comment ref="A191" authorId="0" shapeId="0" xr:uid="{00000000-0006-0000-0200-0000B3000000}">
      <text>
        <r>
          <rPr>
            <b/>
            <sz val="9"/>
            <color indexed="81"/>
            <rFont val="Tahoma"/>
            <family val="2"/>
            <charset val="238"/>
          </rPr>
          <t>jegyzono:</t>
        </r>
        <r>
          <rPr>
            <sz val="9"/>
            <color indexed="81"/>
            <rFont val="Tahoma"/>
            <family val="2"/>
            <charset val="238"/>
          </rPr>
          <t xml:space="preserve">
Ezen a rovaton kell elszámolni az immateriális javak vételárát.</t>
        </r>
      </text>
    </comment>
    <comment ref="A192" authorId="0" shapeId="0" xr:uid="{00000000-0006-0000-0200-0000B4000000}">
      <text>
        <r>
          <rPr>
            <b/>
            <sz val="9"/>
            <color indexed="81"/>
            <rFont val="Tahoma"/>
            <family val="2"/>
            <charset val="238"/>
          </rPr>
          <t>jegyzono:</t>
        </r>
        <r>
          <rPr>
            <sz val="9"/>
            <color indexed="81"/>
            <rFont val="Tahoma"/>
            <family val="2"/>
            <charset val="238"/>
          </rPr>
          <t xml:space="preserve">
Ezen a rovaton kell elszámolni az ingatlanok és az ingatlanhoz kapcsolódó vagyoni értékű jogok bekerülési értékébe beszámító kiadásokat.
A rovaton elszámolt kiadásokat a beszámolóban a következő bontásban kell szerepeltetni:
a) ebből: termőföld-vásárlás kiadásai.</t>
        </r>
      </text>
    </comment>
    <comment ref="A193" authorId="0" shapeId="0" xr:uid="{00000000-0006-0000-0200-0000B5000000}">
      <text>
        <r>
          <rPr>
            <b/>
            <sz val="9"/>
            <color indexed="81"/>
            <rFont val="Tahoma"/>
            <family val="2"/>
            <charset val="238"/>
          </rPr>
          <t>jegyzono:</t>
        </r>
        <r>
          <rPr>
            <sz val="9"/>
            <color indexed="81"/>
            <rFont val="Tahoma"/>
            <family val="2"/>
            <charset val="238"/>
          </rPr>
          <t xml:space="preserve">
Ezen a rovaton kell elszámolni a befektetett eszköznek minősülő informatikai eszközök, nem mechanikus működésű bolti kártyaleolvasó (POS) terminálok bekerülési értékébe beszámító kiadásokat.</t>
        </r>
      </text>
    </comment>
    <comment ref="A194" authorId="0" shapeId="0" xr:uid="{00000000-0006-0000-0200-0000B6000000}">
      <text>
        <r>
          <rPr>
            <b/>
            <sz val="9"/>
            <color indexed="81"/>
            <rFont val="Tahoma"/>
            <family val="2"/>
            <charset val="238"/>
          </rPr>
          <t>jegyzono:</t>
        </r>
        <r>
          <rPr>
            <sz val="9"/>
            <color indexed="81"/>
            <rFont val="Tahoma"/>
            <family val="2"/>
            <charset val="238"/>
          </rPr>
          <t xml:space="preserve">
Ezen a rovaton kell elszámolni az ingatlannak és informatikai eszköznek nem minősülő tárgyi eszközök bekerülési értékébe beszámító kiadásokat.</t>
        </r>
      </text>
    </comment>
    <comment ref="A195" authorId="0" shapeId="0" xr:uid="{00000000-0006-0000-0200-0000B7000000}">
      <text>
        <r>
          <rPr>
            <b/>
            <sz val="9"/>
            <color indexed="81"/>
            <rFont val="Tahoma"/>
            <family val="2"/>
            <charset val="238"/>
          </rPr>
          <t>jegyzono:</t>
        </r>
        <r>
          <rPr>
            <sz val="9"/>
            <color indexed="81"/>
            <rFont val="Tahoma"/>
            <family val="2"/>
            <charset val="238"/>
          </rPr>
          <t xml:space="preserve">
Ezen a rovaton kell elszámolni a részesedés – függetlenül attól, hogy azt a befektetett vagy a forgóeszközök között mutatják ki – bekerülési értékébe beszámító kiadásokat vásárlás, alapítás esetén.</t>
        </r>
      </text>
    </comment>
    <comment ref="A196" authorId="0" shapeId="0" xr:uid="{00000000-0006-0000-0200-0000B8000000}">
      <text>
        <r>
          <rPr>
            <b/>
            <sz val="9"/>
            <color indexed="81"/>
            <rFont val="Tahoma"/>
            <family val="2"/>
            <charset val="238"/>
          </rPr>
          <t>jegyzono:</t>
        </r>
        <r>
          <rPr>
            <sz val="9"/>
            <color indexed="81"/>
            <rFont val="Tahoma"/>
            <family val="2"/>
            <charset val="238"/>
          </rPr>
          <t xml:space="preserve">
Ezen a rovaton kell elszámolni a korábban megszerzett részesedéshez – függetlenül attól, hogy azt a befektetett vagy a forgóeszközök között mutatják ki – kapcsolódó tőkeemelést, ha a tőkeemelés pénzeszköz átadásával jár.</t>
        </r>
      </text>
    </comment>
    <comment ref="A197" authorId="0" shapeId="0" xr:uid="{00000000-0006-0000-0200-0000B9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199" authorId="0" shapeId="0" xr:uid="{00000000-0006-0000-0200-0000BA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0" authorId="0" shapeId="0" xr:uid="{00000000-0006-0000-0200-0000BB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1" authorId="0" shapeId="0" xr:uid="{00000000-0006-0000-0200-0000BC000000}">
      <text>
        <r>
          <rPr>
            <b/>
            <sz val="9"/>
            <color indexed="81"/>
            <rFont val="Tahoma"/>
            <family val="2"/>
            <charset val="238"/>
          </rPr>
          <t>jegyzono:</t>
        </r>
        <r>
          <rPr>
            <sz val="9"/>
            <color indexed="81"/>
            <rFont val="Tahoma"/>
            <family val="2"/>
            <charset val="238"/>
          </rPr>
          <t xml:space="preserve">
Ezen a rovaton kell elszámolni az ingatlannak és informatikai eszköznek nem minősülő tárgyi eszközök értékét növelő felújítások kiadásait.</t>
        </r>
      </text>
    </comment>
    <comment ref="A202" authorId="0" shapeId="0" xr:uid="{00000000-0006-0000-0200-0000BD000000}">
      <text>
        <r>
          <rPr>
            <b/>
            <sz val="9"/>
            <color indexed="81"/>
            <rFont val="Tahoma"/>
            <family val="2"/>
            <charset val="238"/>
          </rPr>
          <t>jegyzono:</t>
        </r>
        <r>
          <rPr>
            <sz val="9"/>
            <color indexed="81"/>
            <rFont val="Tahoma"/>
            <family val="2"/>
            <charset val="238"/>
          </rPr>
          <t xml:space="preserve">
Ezen a rovaton kell elszámolni a felújítások teljesítése során a termék, szolgáltatás beszerzőjére áthárított előzetesen felszámított általános forgalmi adót.</t>
        </r>
      </text>
    </comment>
    <comment ref="A204" authorId="0" shapeId="0" xr:uid="{00000000-0006-0000-0200-0000BE000000}">
      <text>
        <r>
          <rPr>
            <b/>
            <sz val="9"/>
            <color indexed="81"/>
            <rFont val="Tahoma"/>
            <family val="2"/>
            <charset val="238"/>
          </rPr>
          <t>jegyzono:</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kifizetéseket.</t>
        </r>
      </text>
    </comment>
    <comment ref="A205" authorId="0" shapeId="0" xr:uid="{00000000-0006-0000-0200-0000BF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felhalmozási célból nyújtott támogatásokat, kölcsönöket függetlenül attól, hogy azt terheli-e kamat vagy más költség, díj.
A rovaton elszámolt kiadásokat a beszámolóban a II. fejezet 1. pontja szerinti bontásban kell szerepeltetni.</t>
        </r>
      </text>
    </comment>
    <comment ref="A206" authorId="0" shapeId="0" xr:uid="{00000000-0006-0000-0200-0000C0000000}">
      <text>
        <r>
          <rPr>
            <b/>
            <sz val="9"/>
            <color indexed="81"/>
            <rFont val="Tahoma"/>
            <family val="2"/>
            <charset val="238"/>
          </rPr>
          <t>jegyzono:</t>
        </r>
        <r>
          <rPr>
            <sz val="9"/>
            <color indexed="81"/>
            <rFont val="Tahoma"/>
            <family val="2"/>
            <charset val="238"/>
          </rPr>
          <t xml:space="preserve">
Ezen a rovaton kell elszámolni a visszafizetési kötelezettség mellett felhalmozási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207" authorId="0" shapeId="0" xr:uid="{00000000-0006-0000-0200-0000C1000000}">
      <text>
        <r>
          <rPr>
            <b/>
            <sz val="9"/>
            <color indexed="81"/>
            <rFont val="Tahoma"/>
            <family val="2"/>
            <charset val="238"/>
          </rPr>
          <t>jegyzono:</t>
        </r>
        <r>
          <rPr>
            <sz val="9"/>
            <color indexed="81"/>
            <rFont val="Tahoma"/>
            <family val="2"/>
            <charset val="238"/>
          </rPr>
          <t xml:space="preserve">
Ezen a rovaton kell elszámolni
a) az államháztartáson belüli szervezetek számára felhalmozási célból végleges jelleggel nyújtott támogatásokat és más ellenérték nélküli kifizetéseket, a központi, irányító szervi támogatás és az Ávr. 34. §-a alapján előirányzat-átcsoportosítással teljesítendő ügyletek kivételével, és
b) a felhalmozási célú támogatások államháztartáson belülről bevételként végleges jelleggel kapott támogatások és más ellenérték nélküli kifizetések, valamint a felhalmozási bevételek – államháztartáson belüli – bármely okból a bevétel elszámolását követő években történő visszafizetését.
A rovaton elszámolt kiadásokat a beszámolóban a II. fejezet 1. pontja szerinti bontásban kell szerepeltetni.</t>
        </r>
      </text>
    </comment>
    <comment ref="A208" authorId="0" shapeId="0" xr:uid="{00000000-0006-0000-0200-0000C2000000}">
      <text>
        <r>
          <rPr>
            <b/>
            <sz val="9"/>
            <color indexed="81"/>
            <rFont val="Tahoma"/>
            <family val="2"/>
            <charset val="238"/>
          </rPr>
          <t>jegyzono:</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209" authorId="0" shapeId="0" xr:uid="{00000000-0006-0000-0200-0000C3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támogatásokat, kölcsönöket függetlenül attól, hogy azt terheli-e kamat vagy más költség, díj.
A rovaton elszámolt kiadásokat a beszámolóban a II. fejezet 2. pontja szerinti bontásban kell szerepeltetni.</t>
        </r>
      </text>
    </comment>
    <comment ref="A210" authorId="0" shapeId="0" xr:uid="{00000000-0006-0000-0200-0000C4000000}">
      <text>
        <r>
          <rPr>
            <b/>
            <sz val="9"/>
            <color indexed="81"/>
            <rFont val="Tahoma"/>
            <family val="2"/>
            <charset val="238"/>
          </rPr>
          <t>jegyzono:</t>
        </r>
        <r>
          <rPr>
            <sz val="9"/>
            <color indexed="81"/>
            <rFont val="Tahoma"/>
            <family val="2"/>
            <charset val="238"/>
          </rPr>
          <t xml:space="preserve">
Ezen a rovaton kell elszámolni a foglalkoztatottak lakásépítésének, lakásvásárlásának munkáltatói támogatására végleges jelleggel juttatott támogatásokat, valamint a helyi önkormányzatok helyi lakásépítési és vásárlási támogatását a kamattámogatások kivételével.</t>
        </r>
      </text>
    </comment>
    <comment ref="A211" authorId="0" shapeId="0" xr:uid="{00000000-0006-0000-0200-0000C5000000}">
      <text>
        <r>
          <rPr>
            <b/>
            <sz val="9"/>
            <color indexed="81"/>
            <rFont val="Tahoma"/>
            <family val="2"/>
            <charset val="238"/>
          </rPr>
          <t>jegyzono:</t>
        </r>
        <r>
          <rPr>
            <sz val="9"/>
            <color indexed="81"/>
            <rFont val="Tahoma"/>
            <family val="2"/>
            <charset val="238"/>
          </rPr>
          <t xml:space="preserve">
Ezen a rovaton kell elszámolni
a) a lakástámogatások kivételével az államháztartáson kívüli szervezetek, személyek számára felhalmozási célból végleges jelleggel nyújtott támogatásokat, és
b) a felhalmozási célú átvett pénzeszközként kapott támogatások és a felhalmozási bevételek – államháztartáson kívüli – bármely okból a bevétel elszámolását követő években történő visszafizetését.
A rovaton elszámolt kiadásokat a beszámolóban a II. fejezet 2. pontja szerinti bontásban kell szerepeltetni.</t>
        </r>
      </text>
    </comment>
    <comment ref="A215" authorId="0" shapeId="0" xr:uid="{00000000-0006-0000-0200-0000C6000000}">
      <text>
        <r>
          <rPr>
            <b/>
            <sz val="9"/>
            <color indexed="81"/>
            <rFont val="Tahoma"/>
            <family val="2"/>
            <charset val="238"/>
          </rPr>
          <t>jegyzono:</t>
        </r>
        <r>
          <rPr>
            <sz val="9"/>
            <color indexed="81"/>
            <rFont val="Tahoma"/>
            <family val="2"/>
            <charset val="238"/>
          </rPr>
          <t xml:space="preserve">
Ezen a rovaton kell elszámolni a költségvetési éven túlra belföldről felvett hitelek, kölcsönök tőketörlesztését az azokhoz kapcsolódó fedezeti ügyletek lezárásával együtt (kivéve a kamatfedezeti ügyleteket).
A rovaton elszámolt kiadásokat a beszámolóban a következő bontásban kell szerepeltetni:
a) ebből: pénzügyi vállalkozás,
b) ebből: fedezeti ügyletek nettó kiadásai.</t>
        </r>
      </text>
    </comment>
    <comment ref="A216" authorId="0" shapeId="0" xr:uid="{00000000-0006-0000-0200-0000C7000000}">
      <text>
        <r>
          <rPr>
            <b/>
            <sz val="9"/>
            <color indexed="81"/>
            <rFont val="Tahoma"/>
            <family val="2"/>
            <charset val="238"/>
          </rPr>
          <t>jegyzono:</t>
        </r>
        <r>
          <rPr>
            <sz val="9"/>
            <color indexed="81"/>
            <rFont val="Tahoma"/>
            <family val="2"/>
            <charset val="238"/>
          </rPr>
          <t xml:space="preserve">
Ezen a rovaton kell elszámolni a folyószámla-, rulírozó- és a munkabér-megelőlegezési hitelek, kölcsönök tőketörlesztését.</t>
        </r>
      </text>
    </comment>
    <comment ref="A217" authorId="0" shapeId="0" xr:uid="{00000000-0006-0000-0200-0000C8000000}">
      <text>
        <r>
          <rPr>
            <b/>
            <sz val="9"/>
            <color indexed="81"/>
            <rFont val="Tahoma"/>
            <family val="2"/>
            <charset val="238"/>
          </rPr>
          <t>jegyzono:</t>
        </r>
        <r>
          <rPr>
            <sz val="9"/>
            <color indexed="81"/>
            <rFont val="Tahoma"/>
            <family val="2"/>
            <charset val="238"/>
          </rPr>
          <t xml:space="preserve">
Ezen a rovaton kell elszámolni
a) a költségvetési éven belülre felvett hitelek, kölcsönök tőketörlesztését a likviditási célú hitelek, kölcsönök kivételével az azokhoz kapcsolódó fedezeti ügyletek lezárásával együtt (kivéve a kamatfedezeti ügyleteket), és
b) a Stabilitási tv. 3. § (1) bekezdés e) pontja szerinti ügyletek keretében az eszközök visszavásárlásáért fizetett visszavásárlási árat a korábban kapott eladási ár mértékéig.
A rovaton elszámolt kiadásokat a beszámolóban a következő bontásban kell szerepeltetni:
a) ebből: pénzügyi vállalkozás,
b) ebből: fedezeti ügyletek nettó kiadásai.</t>
        </r>
      </text>
    </comment>
    <comment ref="A219" authorId="0" shapeId="0" xr:uid="{00000000-0006-0000-0200-0000C9000000}">
      <text>
        <r>
          <rPr>
            <b/>
            <sz val="9"/>
            <color indexed="81"/>
            <rFont val="Tahoma"/>
            <family val="2"/>
            <charset val="238"/>
          </rPr>
          <t>jegyzono:</t>
        </r>
        <r>
          <rPr>
            <sz val="9"/>
            <color indexed="81"/>
            <rFont val="Tahoma"/>
            <family val="2"/>
            <charset val="238"/>
          </rPr>
          <t xml:space="preserve">
Ezen a rovaton kell elszámolni a forgóeszközök között kimutatott, belföldön kibocsátott vásárolt hitelviszonyt megtestesítő értékpapírok – ide értve a befektetési jegyeket és a kárpótlási jegyeket is – vételárát.
A rovaton elszámolt kiadásokat a beszámolóban a következő bontásban kell szerepeltetni:
a) ebből: befektetési jegyek,
b) ebből: kárpótlási jegyek.</t>
        </r>
      </text>
    </comment>
    <comment ref="A220" authorId="0" shapeId="0" xr:uid="{00000000-0006-0000-0200-0000CA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
b) ebből: befektetési jegyek,
c) ebből: kárpótlási jegyek.</t>
        </r>
      </text>
    </comment>
    <comment ref="A221" authorId="0" shapeId="0" xr:uid="{00000000-0006-0000-0200-0000CB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vásárolt hitelviszonyt megtestesítő értékpapírok vételárát.</t>
        </r>
      </text>
    </comment>
    <comment ref="A222" authorId="0" shapeId="0" xr:uid="{00000000-0006-0000-0200-0000CC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23" authorId="0" shapeId="0" xr:uid="{00000000-0006-0000-0200-0000CD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folyósítását.</t>
        </r>
      </text>
    </comment>
    <comment ref="A224" authorId="0" shapeId="0" xr:uid="{00000000-0006-0000-0200-0000CE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visszafizetésével kapcsolatban felmerülő kiadásokat.</t>
        </r>
      </text>
    </comment>
    <comment ref="A225" authorId="0" shapeId="0" xr:uid="{00000000-0006-0000-0200-0000CF000000}">
      <text>
        <r>
          <rPr>
            <b/>
            <sz val="9"/>
            <color indexed="81"/>
            <rFont val="Tahoma"/>
            <family val="2"/>
            <charset val="238"/>
          </rPr>
          <t>jegyzono:</t>
        </r>
        <r>
          <rPr>
            <sz val="9"/>
            <color indexed="81"/>
            <rFont val="Tahoma"/>
            <family val="2"/>
            <charset val="238"/>
          </rPr>
          <t xml:space="preserve">
Ezen a rovaton kell elszámolni az Áht. 73. § (1) bekezdés ae) pontja szerinti központi, irányító szervi támogatás, valamint a központi kezelésű előirányzatok kiadásai finanszírozására szolgáló központi pénzellátás folyósítását.</t>
        </r>
      </text>
    </comment>
    <comment ref="A226" authorId="0" shapeId="0" xr:uid="{00000000-0006-0000-0200-0000D0000000}">
      <text>
        <r>
          <rPr>
            <b/>
            <sz val="9"/>
            <color indexed="81"/>
            <rFont val="Tahoma"/>
            <family val="2"/>
            <charset val="238"/>
          </rPr>
          <t>jegyzono:</t>
        </r>
        <r>
          <rPr>
            <sz val="9"/>
            <color indexed="81"/>
            <rFont val="Tahoma"/>
            <family val="2"/>
            <charset val="238"/>
          </rPr>
          <t xml:space="preserve">
Ezen a rovaton kell elszámolni a szabad pénzeszközök betétként való elhelyezését.</t>
        </r>
      </text>
    </comment>
    <comment ref="A227" authorId="0" shapeId="0" xr:uid="{00000000-0006-0000-0200-0000D1000000}">
      <text>
        <r>
          <rPr>
            <b/>
            <sz val="9"/>
            <color indexed="81"/>
            <rFont val="Tahoma"/>
            <family val="2"/>
            <charset val="238"/>
          </rPr>
          <t>jegyzono:</t>
        </r>
        <r>
          <rPr>
            <sz val="9"/>
            <color indexed="81"/>
            <rFont val="Tahoma"/>
            <family val="2"/>
            <charset val="238"/>
          </rPr>
          <t xml:space="preserve">
Ezen a rovaton kell elszámolni a pénzügyi lízing keretében beszerzett eszközök lízingszerződésben kikötött tőkerésze törlesztését.</t>
        </r>
      </text>
    </comment>
    <comment ref="A228" authorId="0" shapeId="0" xr:uid="{00000000-0006-0000-0200-0000D2000000}">
      <text>
        <r>
          <rPr>
            <b/>
            <sz val="9"/>
            <color indexed="81"/>
            <rFont val="Tahoma"/>
            <family val="2"/>
            <charset val="238"/>
          </rPr>
          <t>jegyzono:</t>
        </r>
        <r>
          <rPr>
            <sz val="9"/>
            <color indexed="81"/>
            <rFont val="Tahoma"/>
            <family val="2"/>
            <charset val="238"/>
          </rPr>
          <t xml:space="preserve">
Ezen a rovaton kell elszámolni az Áht. 73. § (1) bekezdés b) pont bb)–bd) pontjában foglalt finanszírozási célú pénzügyi műveletek kiadásait.</t>
        </r>
      </text>
    </comment>
    <comment ref="A230" authorId="0" shapeId="0" xr:uid="{00000000-0006-0000-0200-0000D3000000}">
      <text>
        <r>
          <rPr>
            <b/>
            <sz val="9"/>
            <color indexed="81"/>
            <rFont val="Tahoma"/>
            <family val="2"/>
            <charset val="238"/>
          </rPr>
          <t>jegyzono:</t>
        </r>
        <r>
          <rPr>
            <sz val="9"/>
            <color indexed="81"/>
            <rFont val="Tahoma"/>
            <family val="2"/>
            <charset val="238"/>
          </rPr>
          <t xml:space="preserve">
Ezen a rovaton kell elszámolni a forgóeszközök között kimutatott, külföldön kibocsátott vásárolt hitelviszonyt megtestesítő értékpapírok vételárát.</t>
        </r>
      </text>
    </comment>
    <comment ref="A231" authorId="0" shapeId="0" xr:uid="{00000000-0006-0000-0200-0000D4000000}">
      <text>
        <r>
          <rPr>
            <b/>
            <sz val="9"/>
            <color indexed="81"/>
            <rFont val="Tahoma"/>
            <family val="2"/>
            <charset val="238"/>
          </rPr>
          <t>jegyzono:</t>
        </r>
        <r>
          <rPr>
            <sz val="9"/>
            <color indexed="81"/>
            <rFont val="Tahoma"/>
            <family val="2"/>
            <charset val="238"/>
          </rPr>
          <t xml:space="preserve">
Ezen a rovaton kell elszámolni a befektetett eszközök között kimutatott, külföldön kibocsátott vásárolt hitelviszonyt megtestesítő értékpapírok vételárát.</t>
        </r>
      </text>
    </comment>
    <comment ref="A232" authorId="0" shapeId="0" xr:uid="{00000000-0006-0000-0200-0000D5000000}">
      <text>
        <r>
          <rPr>
            <b/>
            <sz val="9"/>
            <color indexed="81"/>
            <rFont val="Tahoma"/>
            <family val="2"/>
            <charset val="238"/>
          </rPr>
          <t>jegyzono:</t>
        </r>
        <r>
          <rPr>
            <sz val="9"/>
            <color indexed="81"/>
            <rFont val="Tahoma"/>
            <family val="2"/>
            <charset val="238"/>
          </rPr>
          <t xml:space="preserve">
Ezen a rovaton kell elszámolni a külföldön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33" authorId="0" shapeId="0" xr:uid="{00000000-0006-0000-0200-0000D6000000}">
      <text>
        <r>
          <rPr>
            <b/>
            <sz val="9"/>
            <color indexed="81"/>
            <rFont val="Tahoma"/>
            <family val="2"/>
            <charset val="238"/>
          </rPr>
          <t>jegyzono:</t>
        </r>
        <r>
          <rPr>
            <sz val="9"/>
            <color indexed="81"/>
            <rFont val="Tahoma"/>
            <family val="2"/>
            <charset val="238"/>
          </rPr>
          <t xml:space="preserve">
Ezen a rovaton kell elszámolni a külföldről felvett hitelek, kölcsönök tőketörlesztését az azokhoz kapcsolódó fedezeti ügyletek lezárásával együtt (kivéve a kamatfedezeti ügyleteket).
A rovaton elszámolt kiadásokat a beszámolóban a következő bontásban kell szerepeltetni:
a) ebből: nemzetközi fejlesztési szervezetek,
b) ebből: más kormányok,
c) ebből: külföldi pénzintézetek,
d) ebből: fedezeti ügyletek nettó kiadásai.</t>
        </r>
      </text>
    </comment>
    <comment ref="A234" authorId="0" shapeId="0" xr:uid="{00000000-0006-0000-0200-0000D7000000}">
      <text>
        <r>
          <rPr>
            <b/>
            <sz val="9"/>
            <color indexed="81"/>
            <rFont val="Tahoma"/>
            <family val="2"/>
            <charset val="238"/>
          </rPr>
          <t>jegyzono:</t>
        </r>
        <r>
          <rPr>
            <sz val="9"/>
            <color indexed="81"/>
            <rFont val="Tahoma"/>
            <family val="2"/>
            <charset val="238"/>
          </rPr>
          <t xml:space="preserve">
Ezen a rovaton kell elszámolni a származékos ügyletek hitelek, kölcsönök, értékpapírok értékében ki nem mutatott és a kamatok között el nem számolt kiadásait, így
a) a lezárt nem kamatfedezeti célú, egyéb fedezeti ügyletek (határidős, opciós, swap és azonnali ügyletek) veszteségét,
b) a nem fedezeti célú határidős, opciós ügyletek és swap ügyletek határidős része esetén az ügylet zárása (lejárata, ellenügylet kötése, lejárat előtti megszüntetése) időpontjában érvényes árfolyam és a kötési (határidős) árfolyam közötti veszteségjellegű különbözetet, és
c) a kiírt opcióért fizetett opciós díjat.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jegyzono</author>
  </authors>
  <commentList>
    <comment ref="C3" authorId="0" shapeId="0" xr:uid="{00000000-0006-0000-0300-000001000000}">
      <text>
        <r>
          <rPr>
            <b/>
            <sz val="9"/>
            <color indexed="81"/>
            <rFont val="Tahoma"/>
            <family val="2"/>
            <charset val="238"/>
          </rPr>
          <t>jegyzono:</t>
        </r>
        <r>
          <rPr>
            <sz val="9"/>
            <color indexed="81"/>
            <rFont val="Tahoma"/>
            <family val="2"/>
            <charset val="238"/>
          </rPr>
          <t xml:space="preserve">
régi szakfeladat: 910123
</t>
        </r>
      </text>
    </comment>
    <comment ref="G3" authorId="0" shapeId="0" xr:uid="{00000000-0006-0000-0300-000002000000}">
      <text>
        <r>
          <rPr>
            <b/>
            <sz val="9"/>
            <color indexed="81"/>
            <rFont val="Tahoma"/>
            <family val="2"/>
            <charset val="238"/>
          </rPr>
          <t>jegyzono:</t>
        </r>
        <r>
          <rPr>
            <sz val="9"/>
            <color indexed="81"/>
            <rFont val="Tahoma"/>
            <family val="2"/>
            <charset val="238"/>
          </rPr>
          <t xml:space="preserve">
régi szakfeladat: 890505</t>
        </r>
      </text>
    </comment>
    <comment ref="I3" authorId="0" shapeId="0" xr:uid="{00000000-0006-0000-0300-000003000000}">
      <text>
        <r>
          <rPr>
            <b/>
            <sz val="9"/>
            <color indexed="81"/>
            <rFont val="Tahoma"/>
            <family val="2"/>
            <charset val="238"/>
          </rPr>
          <t>jegyzono:</t>
        </r>
        <r>
          <rPr>
            <sz val="9"/>
            <color indexed="81"/>
            <rFont val="Tahoma"/>
            <family val="2"/>
            <charset val="238"/>
          </rPr>
          <t xml:space="preserve">
régi szakfeladat: 851011</t>
        </r>
      </text>
    </comment>
    <comment ref="L3" authorId="0" shapeId="0" xr:uid="{00000000-0006-0000-0300-000004000000}">
      <text>
        <r>
          <rPr>
            <b/>
            <sz val="9"/>
            <color indexed="81"/>
            <rFont val="Tahoma"/>
            <family val="2"/>
            <charset val="238"/>
          </rPr>
          <t>jegyzono:</t>
        </r>
        <r>
          <rPr>
            <sz val="9"/>
            <color indexed="81"/>
            <rFont val="Tahoma"/>
            <family val="2"/>
            <charset val="238"/>
          </rPr>
          <t xml:space="preserve">
régi szakfeladat: 562912</t>
        </r>
      </text>
    </comment>
    <comment ref="N3" authorId="0" shapeId="0" xr:uid="{00000000-0006-0000-0300-000005000000}">
      <text>
        <r>
          <rPr>
            <b/>
            <sz val="9"/>
            <color indexed="81"/>
            <rFont val="Tahoma"/>
            <family val="2"/>
            <charset val="238"/>
          </rPr>
          <t>jegyzono:</t>
        </r>
        <r>
          <rPr>
            <sz val="9"/>
            <color indexed="81"/>
            <rFont val="Tahoma"/>
            <family val="2"/>
            <charset val="238"/>
          </rPr>
          <t xml:space="preserve">
régi szakfeladat: 841112 és 841126</t>
        </r>
      </text>
    </comment>
    <comment ref="R3" authorId="0" shapeId="0" xr:uid="{00000000-0006-0000-0300-000006000000}">
      <text>
        <r>
          <rPr>
            <b/>
            <sz val="9"/>
            <color indexed="81"/>
            <rFont val="Tahoma"/>
            <family val="2"/>
            <charset val="238"/>
          </rPr>
          <t>jegyzono:</t>
        </r>
        <r>
          <rPr>
            <sz val="9"/>
            <color indexed="81"/>
            <rFont val="Tahoma"/>
            <family val="2"/>
            <charset val="238"/>
          </rPr>
          <t xml:space="preserve">
régi szakfeladat: 841133
</t>
        </r>
      </text>
    </comment>
    <comment ref="U3" authorId="0" shapeId="0" xr:uid="{00000000-0006-0000-0300-000007000000}">
      <text>
        <r>
          <rPr>
            <b/>
            <sz val="9"/>
            <color indexed="81"/>
            <rFont val="Tahoma"/>
            <family val="2"/>
            <charset val="238"/>
          </rPr>
          <t>jegyzono:</t>
        </r>
        <r>
          <rPr>
            <sz val="9"/>
            <color indexed="81"/>
            <rFont val="Tahoma"/>
            <family val="2"/>
            <charset val="238"/>
          </rPr>
          <t xml:space="preserve">
régi sakfeladat: 841126
</t>
        </r>
      </text>
    </comment>
    <comment ref="V3" authorId="0" shapeId="0" xr:uid="{00000000-0006-0000-0300-000008000000}">
      <text>
        <r>
          <rPr>
            <b/>
            <sz val="9"/>
            <color indexed="81"/>
            <rFont val="Tahoma"/>
            <family val="2"/>
            <charset val="238"/>
          </rPr>
          <t>jegyzono:</t>
        </r>
        <r>
          <rPr>
            <sz val="9"/>
            <color indexed="81"/>
            <rFont val="Tahoma"/>
            <family val="2"/>
            <charset val="238"/>
          </rPr>
          <t xml:space="preserve">
Régi szakfeladat: 960302</t>
        </r>
      </text>
    </comment>
    <comment ref="W3" authorId="0" shapeId="0" xr:uid="{00000000-0006-0000-0300-000009000000}">
      <text>
        <r>
          <rPr>
            <b/>
            <sz val="9"/>
            <color indexed="81"/>
            <rFont val="Tahoma"/>
            <family val="2"/>
            <charset val="238"/>
          </rPr>
          <t>jegyzono:</t>
        </r>
        <r>
          <rPr>
            <sz val="9"/>
            <color indexed="81"/>
            <rFont val="Tahoma"/>
            <family val="2"/>
            <charset val="238"/>
          </rPr>
          <t xml:space="preserve">
régi szakfeladat: 680002
</t>
        </r>
      </text>
    </comment>
    <comment ref="X3" authorId="0" shapeId="0" xr:uid="{00000000-0006-0000-0300-00000A000000}">
      <text>
        <r>
          <rPr>
            <b/>
            <sz val="9"/>
            <color indexed="81"/>
            <rFont val="Tahoma"/>
            <family val="2"/>
            <charset val="238"/>
          </rPr>
          <t>jegyzono:</t>
        </r>
        <r>
          <rPr>
            <sz val="9"/>
            <color indexed="81"/>
            <rFont val="Tahoma"/>
            <family val="2"/>
            <charset val="238"/>
          </rPr>
          <t xml:space="preserve">
Régi szakfeladat: 841901
</t>
        </r>
      </text>
    </comment>
    <comment ref="Z3" authorId="0" shapeId="0" xr:uid="{00000000-0006-0000-0300-00000B000000}">
      <text>
        <r>
          <rPr>
            <b/>
            <sz val="9"/>
            <color indexed="81"/>
            <rFont val="Tahoma"/>
            <family val="2"/>
            <charset val="238"/>
          </rPr>
          <t>jegyzono:</t>
        </r>
        <r>
          <rPr>
            <sz val="9"/>
            <color indexed="81"/>
            <rFont val="Tahoma"/>
            <family val="2"/>
            <charset val="238"/>
          </rPr>
          <t xml:space="preserve">
régi szakfeladat: 841907
</t>
        </r>
      </text>
    </comment>
    <comment ref="AA3" authorId="0" shapeId="0" xr:uid="{00000000-0006-0000-0300-00000C000000}">
      <text>
        <r>
          <rPr>
            <b/>
            <sz val="9"/>
            <color indexed="81"/>
            <rFont val="Tahoma"/>
            <family val="2"/>
            <charset val="238"/>
          </rPr>
          <t>jegyzono:</t>
        </r>
        <r>
          <rPr>
            <sz val="9"/>
            <color indexed="81"/>
            <rFont val="Tahoma"/>
            <family val="2"/>
            <charset val="238"/>
          </rPr>
          <t xml:space="preserve">
régi szakfeladat: 890441
</t>
        </r>
      </text>
    </comment>
    <comment ref="AB3" authorId="0" shapeId="0" xr:uid="{00000000-0006-0000-0300-00000D000000}">
      <text>
        <r>
          <rPr>
            <b/>
            <sz val="9"/>
            <color indexed="81"/>
            <rFont val="Tahoma"/>
            <family val="2"/>
            <charset val="238"/>
          </rPr>
          <t>jegyzono:</t>
        </r>
        <r>
          <rPr>
            <sz val="9"/>
            <color indexed="81"/>
            <rFont val="Tahoma"/>
            <family val="2"/>
            <charset val="238"/>
          </rPr>
          <t xml:space="preserve">
régi szakfeladat: 522001
</t>
        </r>
      </text>
    </comment>
    <comment ref="AC3" authorId="0" shapeId="0" xr:uid="{00000000-0006-0000-0300-00000E000000}">
      <text>
        <r>
          <rPr>
            <b/>
            <sz val="9"/>
            <color indexed="81"/>
            <rFont val="Tahoma"/>
            <family val="2"/>
            <charset val="238"/>
          </rPr>
          <t>jegyzono:</t>
        </r>
        <r>
          <rPr>
            <sz val="9"/>
            <color indexed="81"/>
            <rFont val="Tahoma"/>
            <family val="2"/>
            <charset val="238"/>
          </rPr>
          <t xml:space="preserve">
régi szakfeladat: 382101</t>
        </r>
      </text>
    </comment>
    <comment ref="AD3" authorId="0" shapeId="0" xr:uid="{00000000-0006-0000-0300-00000F000000}">
      <text>
        <r>
          <rPr>
            <b/>
            <sz val="9"/>
            <color indexed="81"/>
            <rFont val="Tahoma"/>
            <family val="2"/>
            <charset val="238"/>
          </rPr>
          <t>jegyzono:</t>
        </r>
        <r>
          <rPr>
            <sz val="9"/>
            <color indexed="81"/>
            <rFont val="Tahoma"/>
            <family val="2"/>
            <charset val="238"/>
          </rPr>
          <t xml:space="preserve">
régi szakfeladat: 841402
</t>
        </r>
      </text>
    </comment>
    <comment ref="AE3" authorId="0" shapeId="0" xr:uid="{00000000-0006-0000-0300-000010000000}">
      <text>
        <r>
          <rPr>
            <b/>
            <sz val="9"/>
            <color indexed="81"/>
            <rFont val="Tahoma"/>
            <family val="2"/>
            <charset val="238"/>
          </rPr>
          <t>jegyzono:</t>
        </r>
        <r>
          <rPr>
            <sz val="9"/>
            <color indexed="81"/>
            <rFont val="Tahoma"/>
            <family val="2"/>
            <charset val="238"/>
          </rPr>
          <t xml:space="preserve">
régi szakfeladat: 841403
</t>
        </r>
      </text>
    </comment>
    <comment ref="AF3" authorId="0" shapeId="0" xr:uid="{00000000-0006-0000-0300-000011000000}">
      <text>
        <r>
          <rPr>
            <b/>
            <sz val="9"/>
            <color indexed="81"/>
            <rFont val="Tahoma"/>
            <family val="2"/>
            <charset val="238"/>
          </rPr>
          <t>jegyzono:</t>
        </r>
        <r>
          <rPr>
            <sz val="9"/>
            <color indexed="81"/>
            <rFont val="Tahoma"/>
            <family val="2"/>
            <charset val="238"/>
          </rPr>
          <t xml:space="preserve">
régi szakfeladat: 862101</t>
        </r>
      </text>
    </comment>
    <comment ref="AG3" authorId="0" shapeId="0" xr:uid="{00000000-0006-0000-0300-000012000000}">
      <text>
        <r>
          <rPr>
            <b/>
            <sz val="9"/>
            <color indexed="81"/>
            <rFont val="Tahoma"/>
            <family val="2"/>
            <charset val="238"/>
          </rPr>
          <t>jegyzono:</t>
        </r>
        <r>
          <rPr>
            <sz val="9"/>
            <color indexed="81"/>
            <rFont val="Tahoma"/>
            <family val="2"/>
            <charset val="238"/>
          </rPr>
          <t xml:space="preserve">
régi szakfeladat: 862301
</t>
        </r>
      </text>
    </comment>
    <comment ref="AH3" authorId="0" shapeId="0" xr:uid="{00000000-0006-0000-0300-000013000000}">
      <text>
        <r>
          <rPr>
            <b/>
            <sz val="9"/>
            <color indexed="81"/>
            <rFont val="Tahoma"/>
            <family val="2"/>
            <charset val="238"/>
          </rPr>
          <t>jegyzono:</t>
        </r>
        <r>
          <rPr>
            <sz val="9"/>
            <color indexed="81"/>
            <rFont val="Tahoma"/>
            <family val="2"/>
            <charset val="238"/>
          </rPr>
          <t xml:space="preserve">
régi szakfeladat: 869041
</t>
        </r>
      </text>
    </comment>
    <comment ref="AI3" authorId="0" shapeId="0" xr:uid="{00000000-0006-0000-0300-000014000000}">
      <text>
        <r>
          <rPr>
            <b/>
            <sz val="9"/>
            <color indexed="81"/>
            <rFont val="Tahoma"/>
            <family val="2"/>
            <charset val="238"/>
          </rPr>
          <t>jegyzono:</t>
        </r>
        <r>
          <rPr>
            <sz val="9"/>
            <color indexed="81"/>
            <rFont val="Tahoma"/>
            <family val="2"/>
            <charset val="238"/>
          </rPr>
          <t xml:space="preserve">
régi szakfeladat: 931102
</t>
        </r>
      </text>
    </comment>
    <comment ref="AK3" authorId="0" shapeId="0" xr:uid="{00000000-0006-0000-0300-000015000000}">
      <text>
        <r>
          <rPr>
            <b/>
            <sz val="9"/>
            <color indexed="81"/>
            <rFont val="Tahoma"/>
            <family val="2"/>
            <charset val="238"/>
          </rPr>
          <t>jegyzono:</t>
        </r>
        <r>
          <rPr>
            <sz val="9"/>
            <color indexed="81"/>
            <rFont val="Tahoma"/>
            <family val="2"/>
            <charset val="238"/>
          </rPr>
          <t xml:space="preserve">
régi szakfeladat: 910502</t>
        </r>
      </text>
    </comment>
    <comment ref="AM3" authorId="0" shapeId="0" xr:uid="{00000000-0006-0000-0300-000016000000}">
      <text>
        <r>
          <rPr>
            <b/>
            <sz val="9"/>
            <color indexed="81"/>
            <rFont val="Tahoma"/>
            <family val="2"/>
            <charset val="238"/>
          </rPr>
          <t>jegyzono:</t>
        </r>
        <r>
          <rPr>
            <sz val="9"/>
            <color indexed="81"/>
            <rFont val="Tahoma"/>
            <family val="2"/>
            <charset val="238"/>
          </rPr>
          <t xml:space="preserve">
régi szakfeladat: 581400</t>
        </r>
      </text>
    </comment>
    <comment ref="AN3" authorId="0" shapeId="0" xr:uid="{00000000-0006-0000-0300-000017000000}">
      <text>
        <r>
          <rPr>
            <b/>
            <sz val="9"/>
            <color indexed="81"/>
            <rFont val="Tahoma"/>
            <family val="2"/>
            <charset val="238"/>
          </rPr>
          <t>jegyzono:</t>
        </r>
        <r>
          <rPr>
            <sz val="9"/>
            <color indexed="81"/>
            <rFont val="Tahoma"/>
            <family val="2"/>
            <charset val="238"/>
          </rPr>
          <t xml:space="preserve">
régi szakfeladat: 562912</t>
        </r>
      </text>
    </comment>
    <comment ref="AS3" authorId="0" shapeId="0" xr:uid="{00000000-0006-0000-0300-000018000000}">
      <text>
        <r>
          <rPr>
            <b/>
            <sz val="9"/>
            <color indexed="81"/>
            <rFont val="Tahoma"/>
            <family val="2"/>
            <charset val="238"/>
          </rPr>
          <t>jegyzono:</t>
        </r>
        <r>
          <rPr>
            <sz val="9"/>
            <color indexed="81"/>
            <rFont val="Tahoma"/>
            <family val="2"/>
            <charset val="238"/>
          </rPr>
          <t xml:space="preserve">
régi szakfeladat: 882116</t>
        </r>
      </text>
    </comment>
    <comment ref="AT3" authorId="0" shapeId="0" xr:uid="{00000000-0006-0000-0300-000019000000}">
      <text>
        <r>
          <rPr>
            <b/>
            <sz val="9"/>
            <color indexed="81"/>
            <rFont val="Tahoma"/>
            <family val="2"/>
            <charset val="238"/>
          </rPr>
          <t>jegyzono:</t>
        </r>
        <r>
          <rPr>
            <sz val="9"/>
            <color indexed="81"/>
            <rFont val="Tahoma"/>
            <family val="2"/>
            <charset val="238"/>
          </rPr>
          <t xml:space="preserve">
régi szakfeladat: 882123
</t>
        </r>
      </text>
    </comment>
    <comment ref="AU3" authorId="0" shapeId="0" xr:uid="{00000000-0006-0000-0300-00001A000000}">
      <text>
        <r>
          <rPr>
            <b/>
            <sz val="9"/>
            <color indexed="81"/>
            <rFont val="Tahoma"/>
            <family val="2"/>
            <charset val="238"/>
          </rPr>
          <t>jegyzono:</t>
        </r>
        <r>
          <rPr>
            <sz val="9"/>
            <color indexed="81"/>
            <rFont val="Tahoma"/>
            <family val="2"/>
            <charset val="238"/>
          </rPr>
          <t xml:space="preserve">
régi szakfeladat: 882124 és 882117 és 882119</t>
        </r>
      </text>
    </comment>
    <comment ref="AV3" authorId="0" shapeId="0" xr:uid="{00000000-0006-0000-0300-00001B000000}">
      <text>
        <r>
          <rPr>
            <b/>
            <sz val="9"/>
            <color indexed="81"/>
            <rFont val="Tahoma"/>
            <family val="2"/>
            <charset val="238"/>
          </rPr>
          <t>jegyzono:</t>
        </r>
        <r>
          <rPr>
            <sz val="9"/>
            <color indexed="81"/>
            <rFont val="Tahoma"/>
            <family val="2"/>
            <charset val="238"/>
          </rPr>
          <t xml:space="preserve">
régi szakfeladat: 889921
</t>
        </r>
      </text>
    </comment>
    <comment ref="AX3" authorId="0" shapeId="0" xr:uid="{00000000-0006-0000-0300-00001C000000}">
      <text>
        <r>
          <rPr>
            <b/>
            <sz val="9"/>
            <color indexed="81"/>
            <rFont val="Tahoma"/>
            <family val="2"/>
            <charset val="238"/>
          </rPr>
          <t>jegyzono:</t>
        </r>
        <r>
          <rPr>
            <sz val="9"/>
            <color indexed="81"/>
            <rFont val="Tahoma"/>
            <family val="2"/>
            <charset val="238"/>
          </rPr>
          <t xml:space="preserve">
régi szakfeladat: 882203
</t>
        </r>
      </text>
    </comment>
    <comment ref="C4" authorId="0" shapeId="0" xr:uid="{00000000-0006-0000-0300-00001D000000}">
      <text>
        <r>
          <rPr>
            <b/>
            <sz val="9"/>
            <color indexed="81"/>
            <rFont val="Tahoma"/>
            <family val="2"/>
            <charset val="238"/>
          </rPr>
          <t>jegyzono:</t>
        </r>
        <r>
          <rPr>
            <sz val="9"/>
            <color indexed="81"/>
            <rFont val="Tahoma"/>
            <family val="2"/>
            <charset val="238"/>
          </rPr>
          <t xml:space="preserve">
Ide tartozik:
- a rendelkezésre bocsátással (a könyvtárak gyűjteményének használókhoz való eljuttatása helyben használat, kölcsönzés és könyvtárközi kölcsönzés útján), a könyvtári tájékoztatással (a használóknak szóló információ-szolgáltatás, amelynek speciális feladata az adott könyvtár és a könyvtári rendszer dokumentumairól és szolgáltatásairól való tájékoztatás),
- a megrendelhető könyvtári szolgáltatásokkal (a megyei és nagyobb városi könyvtárak által nyújtott könyvtári szolgáltatások, olyan kistelepülések számára, ahol az önkormányzat nem tart fenn könyvtárat), illetve
- a könyvtárak közönségkapcsolati és egyéb tevékenységével összefüggő feladatok ellátása.</t>
        </r>
      </text>
    </comment>
    <comment ref="G4" authorId="0" shapeId="0" xr:uid="{00000000-0006-0000-0300-00001E000000}">
      <text>
        <r>
          <rPr>
            <b/>
            <sz val="9"/>
            <color indexed="81"/>
            <rFont val="Tahoma"/>
            <family val="2"/>
            <charset val="238"/>
          </rPr>
          <t>jegyzono:</t>
        </r>
        <r>
          <rPr>
            <sz val="9"/>
            <color indexed="81"/>
            <rFont val="Tahoma"/>
            <family val="2"/>
            <charset val="238"/>
          </rPr>
          <t xml:space="preserve">
  Ide tartozik:
- az egyes intézmények helyiségeinek közművelődési célú és egyéb közösségi programokra, rendezvényekre való rendelkezésre bocsátását biztosító tevékenységekkel összefüggő feladatok ellátása.</t>
        </r>
      </text>
    </comment>
    <comment ref="I4" authorId="0" shapeId="0" xr:uid="{00000000-0006-0000-0300-00001F000000}">
      <text>
        <r>
          <rPr>
            <b/>
            <sz val="9"/>
            <color indexed="81"/>
            <rFont val="Tahoma"/>
            <family val="2"/>
            <charset val="238"/>
          </rPr>
          <t>jegyzono:</t>
        </r>
        <r>
          <rPr>
            <sz val="9"/>
            <color indexed="81"/>
            <rFont val="Tahoma"/>
            <family val="2"/>
            <charset val="238"/>
          </rPr>
          <t xml:space="preserve">
Ide tartozik:
- az óvodai nevelés, ellátás (beleértve a sajátos nevelési igényű gyermekek óvodai nevelését ellátását és a nemzetiségi óvodai nevelést, ellátást is) köznevelési törvény szerinti működtetési feladatainak ellátása.</t>
        </r>
      </text>
    </comment>
    <comment ref="L4" authorId="0" shapeId="0" xr:uid="{00000000-0006-0000-0300-000020000000}">
      <text>
        <r>
          <rPr>
            <b/>
            <sz val="9"/>
            <color indexed="81"/>
            <rFont val="Tahoma"/>
            <family val="2"/>
            <charset val="238"/>
          </rPr>
          <t>jegyzono:</t>
        </r>
        <r>
          <rPr>
            <sz val="9"/>
            <color indexed="81"/>
            <rFont val="Tahoma"/>
            <family val="2"/>
            <charset val="238"/>
          </rPr>
          <t xml:space="preserve">
Ide tartozik:
- az óvodai ellátottak részére az intézményi étkeztetés keretében biztosított étkezéssel összefüggő
feladatok ellátása.
Nem ebbe a funkcióba tartozik:
- a gyermekek részére rászorultsági alapon nyújtott étkezési támogatás (104053).
Az e funkcióba sorolt alaptevékenységek pénzügyi számvitel szerinti önköltségét és
eredményszemléletű bevételét az 562912 szakfeladaton el kell számolni.</t>
        </r>
      </text>
    </comment>
    <comment ref="N4" authorId="0" shapeId="0" xr:uid="{00000000-0006-0000-0300-000021000000}">
      <text>
        <r>
          <rPr>
            <b/>
            <sz val="9"/>
            <color indexed="81"/>
            <rFont val="Tahoma"/>
            <family val="2"/>
            <charset val="238"/>
          </rPr>
          <t>jegyzono:</t>
        </r>
        <r>
          <rPr>
            <sz val="9"/>
            <color indexed="81"/>
            <rFont val="Tahoma"/>
            <family val="2"/>
            <charset val="238"/>
          </rPr>
          <t xml:space="preserve">
  Ide tartozik:
- az önkormányzatok képviselőtestületeinek, bizottságainak működésével összefüggő feladatok, valamint az önkormányzati hivatalok és társulások igazgatási szervei általános igazgatási feladatainak ellátása.
Nem ebbe a funkcióba tartozik:
- az önkormányzati hivatalok és társulások igazgatási szervei szakigazgatási feladatainak ellátása.</t>
        </r>
      </text>
    </comment>
    <comment ref="R4" authorId="0" shapeId="0" xr:uid="{00000000-0006-0000-0300-000022000000}">
      <text>
        <r>
          <rPr>
            <b/>
            <sz val="9"/>
            <color indexed="81"/>
            <rFont val="Tahoma"/>
            <family val="2"/>
            <charset val="238"/>
          </rPr>
          <t>jegyzono:</t>
        </r>
        <r>
          <rPr>
            <sz val="9"/>
            <color indexed="81"/>
            <rFont val="Tahoma"/>
            <family val="2"/>
            <charset val="238"/>
          </rPr>
          <t xml:space="preserve">
  Ide tartozik:
- az adók, vámok, jövedéki adók kiszabásával, ellenőrzésével, beszedésével, behajtásával összefüggő feladatok ellátása központi kormányzati és önkormányzati szinten.
Nem ebbe a funkcióba tartozik:
- az adó-, vám- és jövedéki szabályozás feladatainak ellátása (minisztérium).</t>
        </r>
      </text>
    </comment>
    <comment ref="U4" authorId="0" shapeId="0" xr:uid="{00000000-0006-0000-0300-000023000000}">
      <text>
        <r>
          <rPr>
            <b/>
            <sz val="9"/>
            <color indexed="81"/>
            <rFont val="Tahoma"/>
            <family val="2"/>
            <charset val="238"/>
          </rPr>
          <t>jegyzono:</t>
        </r>
        <r>
          <rPr>
            <sz val="9"/>
            <color indexed="81"/>
            <rFont val="Tahoma"/>
            <family val="2"/>
            <charset val="238"/>
          </rPr>
          <t xml:space="preserve">
  Ide tartozik:
- az önkormányzatok képviselőtestületeinek, bizottságainak működésével összefüggő feladatok, valamint az önkormányzati hivatalok és társulások igazgatási szervei általános igazgatási feladatainak ellátása.
Nem ebbe a funkcióba tartozik:
- az önkormányzati hivatalok és társulások igazgatási szervei szakigazgatási feladatainak ellátása.</t>
        </r>
      </text>
    </comment>
    <comment ref="V4" authorId="0" shapeId="0" xr:uid="{00000000-0006-0000-0300-000024000000}">
      <text>
        <r>
          <rPr>
            <b/>
            <sz val="9"/>
            <color indexed="81"/>
            <rFont val="Tahoma"/>
            <family val="2"/>
            <charset val="238"/>
          </rPr>
          <t>jegyzono:</t>
        </r>
        <r>
          <rPr>
            <sz val="9"/>
            <color indexed="81"/>
            <rFont val="Tahoma"/>
            <family val="2"/>
            <charset val="238"/>
          </rPr>
          <t xml:space="preserve">
  Ide tartozik:
- a köztemetők fenntartásával és működtetésével összefüggő feladatok ellátása.</t>
        </r>
      </text>
    </comment>
    <comment ref="W4" authorId="0" shapeId="0" xr:uid="{00000000-0006-0000-0300-000025000000}">
      <text>
        <r>
          <rPr>
            <b/>
            <sz val="9"/>
            <color indexed="81"/>
            <rFont val="Tahoma"/>
            <family val="2"/>
            <charset val="238"/>
          </rPr>
          <t>jegyzono:</t>
        </r>
        <r>
          <rPr>
            <sz val="9"/>
            <color indexed="81"/>
            <rFont val="Tahoma"/>
            <family val="2"/>
            <charset val="238"/>
          </rPr>
          <t xml:space="preserve">
Ide tartozik:
- az önkormányzati vagyon - ingatlanok és más vagyontárgyak, vagyoni értékű jogok - üzleti célú használatba, haszonbérbe adásával, állagmegóvásával, felújításával, adás-vételével és más módon történő hasznosításával, kezelésével összefüggő feladatok ellátása.
Nem ebbe a funkcióba tartozik:
- a más közfeladat ellátásával összefüggő, annak részét képező vagyongazdálkodási feladatok.</t>
        </r>
      </text>
    </comment>
    <comment ref="X4" authorId="0" shapeId="0" xr:uid="{00000000-0006-0000-0300-000026000000}">
      <text>
        <r>
          <rPr>
            <b/>
            <sz val="9"/>
            <color indexed="81"/>
            <rFont val="Tahoma"/>
            <family val="2"/>
            <charset val="238"/>
          </rPr>
          <t>jegyzono:</t>
        </r>
        <r>
          <rPr>
            <sz val="9"/>
            <color indexed="81"/>
            <rFont val="Tahoma"/>
            <family val="2"/>
            <charset val="238"/>
          </rPr>
          <t xml:space="preserve">
  Ide tartozik:
- az önkormányzatok funkcióhoz nem köthető elszámolásai a központi költségvetéssel.
Technikai- pénzforgalmi funkció, alapító okiratban nem szerepeltethető.</t>
        </r>
      </text>
    </comment>
    <comment ref="Z4" authorId="0" shapeId="0" xr:uid="{00000000-0006-0000-0300-000027000000}">
      <text>
        <r>
          <rPr>
            <b/>
            <sz val="9"/>
            <color indexed="81"/>
            <rFont val="Tahoma"/>
            <family val="2"/>
            <charset val="238"/>
          </rPr>
          <t>jegyzono:</t>
        </r>
        <r>
          <rPr>
            <sz val="9"/>
            <color indexed="81"/>
            <rFont val="Tahoma"/>
            <family val="2"/>
            <charset val="238"/>
          </rPr>
          <t xml:space="preserve">
Ide tartozik:
- a költségvetési maradvány, vállalkozási maradvány igénybevétele, az államháztartás központi alrendszerében a központi támogatás, az önkormányzat alrendszerében az irányító szerv által nyújtott támogatás.
Technikai- pénzforgalmi funkció, alapító okiratban nem szerepeltethető.</t>
        </r>
      </text>
    </comment>
    <comment ref="AA4" authorId="0" shapeId="0" xr:uid="{00000000-0006-0000-0300-000028000000}">
      <text>
        <r>
          <rPr>
            <b/>
            <sz val="9"/>
            <color indexed="81"/>
            <rFont val="Tahoma"/>
            <family val="2"/>
            <charset val="238"/>
          </rPr>
          <t>jegyzono:</t>
        </r>
        <r>
          <rPr>
            <sz val="9"/>
            <color indexed="81"/>
            <rFont val="Tahoma"/>
            <family val="2"/>
            <charset val="238"/>
          </rPr>
          <t xml:space="preserve">
  Ide tartozik:
- a Start-munka program - Téli közfoglalkoztatás keretében - külön kormányrendelet alapján - szervezett foglalkoztatással összefüggő feladatok ellátása, kifizetések teljesítése.</t>
        </r>
      </text>
    </comment>
    <comment ref="AB4" authorId="0" shapeId="0" xr:uid="{00000000-0006-0000-0300-000029000000}">
      <text>
        <r>
          <rPr>
            <b/>
            <sz val="9"/>
            <color indexed="81"/>
            <rFont val="Tahoma"/>
            <family val="2"/>
            <charset val="238"/>
          </rPr>
          <t>jegyzono:</t>
        </r>
        <r>
          <rPr>
            <sz val="9"/>
            <color indexed="81"/>
            <rFont val="Tahoma"/>
            <family val="2"/>
            <charset val="238"/>
          </rPr>
          <t xml:space="preserve">
  Ide tartozik:
- a közutak, hidak, alagutak üzemeltetésével, fenntartásával összefüggő feladatok ellátása.</t>
        </r>
      </text>
    </comment>
    <comment ref="AC4" authorId="0" shapeId="0" xr:uid="{00000000-0006-0000-0300-00002A000000}">
      <text>
        <r>
          <rPr>
            <b/>
            <sz val="9"/>
            <color indexed="81"/>
            <rFont val="Tahoma"/>
            <family val="2"/>
            <charset val="238"/>
          </rPr>
          <t>jegyzono:</t>
        </r>
        <r>
          <rPr>
            <sz val="9"/>
            <color indexed="81"/>
            <rFont val="Tahoma"/>
            <family val="2"/>
            <charset val="238"/>
          </rPr>
          <t xml:space="preserve">
  Ide tartozik:
- a nem veszélyes hulladék lerakásával, illetve égetésével (olyan üzemben, amely megfelel a nem
veszélyes hulladékok égetésére előírt normáknak és követelményeknek), valamint a mezőgazdasági hulladék kémiai vagy biológiai redukciójával és hasonló kezelési tevékenységek végzésével, komposztálással, ártalmatlanításával összefüggő feladatok ellátása.</t>
        </r>
      </text>
    </comment>
    <comment ref="AD4" authorId="0" shapeId="0" xr:uid="{00000000-0006-0000-0300-00002B000000}">
      <text>
        <r>
          <rPr>
            <b/>
            <sz val="9"/>
            <color indexed="81"/>
            <rFont val="Tahoma"/>
            <family val="2"/>
            <charset val="238"/>
          </rPr>
          <t>jegyzono:</t>
        </r>
        <r>
          <rPr>
            <sz val="9"/>
            <color indexed="81"/>
            <rFont val="Tahoma"/>
            <family val="2"/>
            <charset val="238"/>
          </rPr>
          <t xml:space="preserve">
  Ide tartozik:
- települési közvilágítás kiépítésével, fenntartásával, üzemeltetésével összefüggő feladatok ellátása.</t>
        </r>
      </text>
    </comment>
    <comment ref="AE4" authorId="0" shapeId="0" xr:uid="{00000000-0006-0000-0300-00002C000000}">
      <text>
        <r>
          <rPr>
            <b/>
            <sz val="9"/>
            <color indexed="81"/>
            <rFont val="Tahoma"/>
            <family val="2"/>
            <charset val="238"/>
          </rPr>
          <t>jegyzono:</t>
        </r>
        <r>
          <rPr>
            <sz val="9"/>
            <color indexed="81"/>
            <rFont val="Tahoma"/>
            <family val="2"/>
            <charset val="238"/>
          </rPr>
          <t xml:space="preserve">
  Ide tartozik:
- a város- és községgazdálkodás más funkcióba nem sorolható, egyéb feladataival összefüggő
feladatok ellátása.</t>
        </r>
      </text>
    </comment>
    <comment ref="AF4" authorId="0" shapeId="0" xr:uid="{00000000-0006-0000-0300-00002D000000}">
      <text>
        <r>
          <rPr>
            <b/>
            <sz val="9"/>
            <color indexed="81"/>
            <rFont val="Tahoma"/>
            <family val="2"/>
            <charset val="238"/>
          </rPr>
          <t>jegyzono:</t>
        </r>
        <r>
          <rPr>
            <sz val="9"/>
            <color indexed="81"/>
            <rFont val="Tahoma"/>
            <family val="2"/>
            <charset val="238"/>
          </rPr>
          <t xml:space="preserve">
  Ide tartozik:
- a beteg vizsgálatával, egészségi állapotának észlelésével és ellenőrzésével, rendszeres,
alkalomszerű és azonnali sürgősségi beavatkozások elvégzésével, gyógyszer és gyógyászati segédeszköz rendelésével, valamint járóbeteg-szakellátásba vagy fekvőbeteg-gyógyintézetbe történő beutalásával összefüggő feladatok ellátása.
</t>
        </r>
      </text>
    </comment>
    <comment ref="AG4" authorId="0" shapeId="0" xr:uid="{00000000-0006-0000-0300-00002E000000}">
      <text>
        <r>
          <rPr>
            <b/>
            <sz val="9"/>
            <color indexed="81"/>
            <rFont val="Tahoma"/>
            <family val="2"/>
            <charset val="238"/>
          </rPr>
          <t>jegyzono:</t>
        </r>
        <r>
          <rPr>
            <sz val="9"/>
            <color indexed="81"/>
            <rFont val="Tahoma"/>
            <family val="2"/>
            <charset val="238"/>
          </rPr>
          <t xml:space="preserve">
  Ide tartozik:
- az egészségügyi alapellátás körében megszervezett fogorvosi alapellátással összefüggő feladatok ellátása.</t>
        </r>
      </text>
    </comment>
    <comment ref="AH4" authorId="0" shapeId="0" xr:uid="{00000000-0006-0000-0300-00002F000000}">
      <text>
        <r>
          <rPr>
            <b/>
            <sz val="9"/>
            <color indexed="81"/>
            <rFont val="Tahoma"/>
            <family val="2"/>
            <charset val="238"/>
          </rPr>
          <t>jegyzono:</t>
        </r>
        <r>
          <rPr>
            <sz val="9"/>
            <color indexed="81"/>
            <rFont val="Tahoma"/>
            <family val="2"/>
            <charset val="238"/>
          </rPr>
          <t xml:space="preserve">
  Ide tartozik:
- a gyermekvállalás optimális körülményeinek elősegítése céljából az anya fogamzás előtti gondozásával, a genetikai tanácsadással, a termékenységi ciklus alatti gondozással, a családtervezési ismeretek és a fogamzásgátló módszerek megismertetésével, valamint a nők fokozott védelméhez szükséges összetett megelőzési tevékenységgel, egészségvédelemmel, valamint
- az anya és a 0-3 éves gyermek védőnői gondozásával összefüggő feladatok ellátása.</t>
        </r>
      </text>
    </comment>
    <comment ref="AI4" authorId="0" shapeId="0" xr:uid="{00000000-0006-0000-0300-000030000000}">
      <text>
        <r>
          <rPr>
            <b/>
            <sz val="9"/>
            <color indexed="81"/>
            <rFont val="Tahoma"/>
            <family val="2"/>
            <charset val="238"/>
          </rPr>
          <t>jegyzono:</t>
        </r>
        <r>
          <rPr>
            <sz val="9"/>
            <color indexed="81"/>
            <rFont val="Tahoma"/>
            <family val="2"/>
            <charset val="238"/>
          </rPr>
          <t xml:space="preserve">
  Ide tartozik:
- nyitott és fedett pályás sportlétesítmények működésével (az azokhoz tartozó kisegítő létesítmények kiadásaival és bevételeivel együtt),
- sportlétesítmények felújításával, valamint az azokhoz tartozó kisegítő létesítmények beruházásaival, valamint
- a különböző sportágak versenyeire való felkészülést (illetve a szintentartást) biztosító sportlétesítmények (edzőtáborok) üzemeltetésével, működtetésével
összefüggő feladatok ellátása.
Az e funkcióba sorolt alaptevékenységek pénzügyi számvitel szerinti önköltségét és eredményszemléletű bevételét az 552002, 562915, illetve a 931101 és 931102 szakfeladatokon el kell számolni.</t>
        </r>
      </text>
    </comment>
    <comment ref="AK4" authorId="0" shapeId="0" xr:uid="{00000000-0006-0000-0300-000031000000}">
      <text>
        <r>
          <rPr>
            <b/>
            <sz val="9"/>
            <color indexed="81"/>
            <rFont val="Tahoma"/>
            <family val="2"/>
            <charset val="238"/>
          </rPr>
          <t>jegyzono:</t>
        </r>
        <r>
          <rPr>
            <sz val="9"/>
            <color indexed="81"/>
            <rFont val="Tahoma"/>
            <family val="2"/>
            <charset val="238"/>
          </rPr>
          <t xml:space="preserve">
 de tartozik:
- a település környezeti, szellemi, művészeti értékeinek, hagyományainak, helytörténetének, népművészetének, népi iparművészetének, szellemi kulturális örökségének feltárása, megismertetése, a helyi művelődési szokások és értéktárak, a magyar nyelv gondozása, gazdagítása, az egyetemes, a nemzeti, a nemzetiségi és más kisebbségi kultúra értékeinek megismertetése, az ünnepek kultúrájának gondozása.</t>
        </r>
      </text>
    </comment>
    <comment ref="AM4" authorId="0" shapeId="0" xr:uid="{00000000-0006-0000-0300-000032000000}">
      <text>
        <r>
          <rPr>
            <b/>
            <sz val="9"/>
            <color indexed="81"/>
            <rFont val="Tahoma"/>
            <family val="2"/>
            <charset val="238"/>
          </rPr>
          <t>jegyzono:</t>
        </r>
        <r>
          <rPr>
            <sz val="9"/>
            <color indexed="81"/>
            <rFont val="Tahoma"/>
            <family val="2"/>
            <charset val="238"/>
          </rPr>
          <t xml:space="preserve">
  Ide tartozik:
- a folyóirat, időszaki kiadvány, napilap, címtár, plakát, formanyomtatvány, reklámanyag, statisztikák papíralapú vagy on-line kiadásával összefüggő feladatok ellátása.</t>
        </r>
      </text>
    </comment>
    <comment ref="AN4" authorId="0" shapeId="0" xr:uid="{00000000-0006-0000-0300-000033000000}">
      <text>
        <r>
          <rPr>
            <b/>
            <sz val="9"/>
            <color indexed="81"/>
            <rFont val="Tahoma"/>
            <family val="2"/>
            <charset val="238"/>
          </rPr>
          <t>jegyzono:</t>
        </r>
        <r>
          <rPr>
            <sz val="9"/>
            <color indexed="81"/>
            <rFont val="Tahoma"/>
            <family val="2"/>
            <charset val="238"/>
          </rPr>
          <t xml:space="preserve">
  Ide tartozik:
- az óvodai ellátottak részére az intézményi étkeztetés keretében biztosított étkezéssel összefüggő
feladatok ellátása.
Nem ebbe a funkcióba tartozik:
- a gyermekek részére rászorultsági alapon nyújtott étkezési támogatás (104053).
Az e funkcióba sorolt alaptevékenységek pénzügyi számvitel szerinti önköltségét és
eredményszemléletű bevételét az 562912 szakfeladaton el kell számolni.</t>
        </r>
      </text>
    </comment>
    <comment ref="AS4" authorId="0" shapeId="0" xr:uid="{00000000-0006-0000-0300-000034000000}">
      <text>
        <r>
          <rPr>
            <b/>
            <sz val="9"/>
            <color indexed="81"/>
            <rFont val="Tahoma"/>
            <family val="2"/>
            <charset val="238"/>
          </rPr>
          <t>jegyzono:</t>
        </r>
        <r>
          <rPr>
            <sz val="9"/>
            <color indexed="81"/>
            <rFont val="Tahoma"/>
            <family val="2"/>
            <charset val="238"/>
          </rPr>
          <t xml:space="preserve">
  Ide tartozik:
- a betegséggel kapcsolatos pénzbeli juttatások teljesítése.
Támogatási típusú funkció, az alapító okiratban alaptevékenységként nem szerepelhet.</t>
        </r>
      </text>
    </comment>
    <comment ref="AT4" authorId="0" shapeId="0" xr:uid="{00000000-0006-0000-0300-000035000000}">
      <text>
        <r>
          <rPr>
            <b/>
            <sz val="9"/>
            <color indexed="81"/>
            <rFont val="Tahoma"/>
            <family val="2"/>
            <charset val="238"/>
          </rPr>
          <t>jegyzono:</t>
        </r>
        <r>
          <rPr>
            <sz val="9"/>
            <color indexed="81"/>
            <rFont val="Tahoma"/>
            <family val="2"/>
            <charset val="238"/>
          </rPr>
          <t xml:space="preserve">
  Ide tartozik:
- az elhunyt személyek hátramaradottainak nyújtott pénzbeli juttatások teljesítése.
Támogatási típusú funkció, az alapító okiratban alaptevékenységként nem szerepelhet.</t>
        </r>
      </text>
    </comment>
    <comment ref="AU4" authorId="0" shapeId="0" xr:uid="{00000000-0006-0000-0300-000036000000}">
      <text>
        <r>
          <rPr>
            <b/>
            <sz val="9"/>
            <color indexed="81"/>
            <rFont val="Tahoma"/>
            <family val="2"/>
            <charset val="238"/>
          </rPr>
          <t>jegyzono:</t>
        </r>
        <r>
          <rPr>
            <sz val="9"/>
            <color indexed="81"/>
            <rFont val="Tahoma"/>
            <family val="2"/>
            <charset val="238"/>
          </rPr>
          <t xml:space="preserve">
  Ide tartozik:
- a rendszeres gyermekvédelmi kedvezmény alapján járó pénzbeli és természetbeni ellátások, az óvodáztatási támogatás, a gyermektartásdíj megelőlegezése, az életkezdési és az otthonteremtési támogatás kifizetése, teljesítése.
Támogatási típusú funkció, az alapító okiratban alaptevékenységként nem szerepelhet.</t>
        </r>
      </text>
    </comment>
    <comment ref="AV4" authorId="0" shapeId="0" xr:uid="{00000000-0006-0000-0300-000037000000}">
      <text>
        <r>
          <rPr>
            <b/>
            <sz val="9"/>
            <color indexed="81"/>
            <rFont val="Tahoma"/>
            <family val="2"/>
            <charset val="238"/>
          </rPr>
          <t>jegyzono:</t>
        </r>
        <r>
          <rPr>
            <sz val="9"/>
            <color indexed="81"/>
            <rFont val="Tahoma"/>
            <family val="2"/>
            <charset val="238"/>
          </rPr>
          <t xml:space="preserve">
  Ide tartozik:
- a koruk, egészségi állapotuk, fogyatékosságuk, pszichiátriai vagy szenvedélybetegségük, hajléktalanságuk miatt önmaguk, illetve eltartottjaik részére tartósan vagy átmeneti jelleggel étkezés biztosítására nem képes személyeknek nyújtott legalább napi egyszeri meleg étkezésével összefüggő feladatok ellátása, kifizetések teljesítése.
Az e funkcióba sorolt alaptevékenységek pénzügyi számvitel szerinti önköltségét és eredményszemléletű bevételét a 889921 szakfeladaton el kell számolni.
Feladatmutató: ellátottak száma a tárgyévben (fő)</t>
        </r>
      </text>
    </comment>
    <comment ref="AX4" authorId="0" shapeId="0" xr:uid="{00000000-0006-0000-0300-000038000000}">
      <text>
        <r>
          <rPr>
            <b/>
            <sz val="9"/>
            <color indexed="81"/>
            <rFont val="Tahoma"/>
            <family val="2"/>
            <charset val="238"/>
          </rPr>
          <t>jegyzono:</t>
        </r>
        <r>
          <rPr>
            <sz val="9"/>
            <color indexed="81"/>
            <rFont val="Tahoma"/>
            <family val="2"/>
            <charset val="238"/>
          </rPr>
          <t xml:space="preserve">
  Ide tartozik:
- a más funkcióba nem sorolt, egyéb szociális pénzbeli és természetbeni ellátásokkal, támogatásokkal összefüggő kifizetések teljesítése.
Támogatási típusú funkció, az alapító okiratban alaptevékenységként nem szerepelhet.</t>
        </r>
      </text>
    </comment>
    <comment ref="A7" authorId="0" shapeId="0" xr:uid="{00000000-0006-0000-0300-000039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és a megyei önkormányzatok részére a működés általános támogatására biztosított előirányzatból származó bevételeket.</t>
        </r>
      </text>
    </comment>
    <comment ref="A8" authorId="0" shapeId="0" xr:uid="{00000000-0006-0000-0300-00003A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egyes köznevelési feladatainak támogatására biztosított előirányzatból származó bevételeket.</t>
        </r>
      </text>
    </comment>
    <comment ref="A9" authorId="0" shapeId="0" xr:uid="{00000000-0006-0000-0300-00003B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szociális, gyermekjóléti és gyermekétkeztetési feladatainak támogatására biztosított előirányzatból származó bevételeket.</t>
        </r>
      </text>
    </comment>
    <comment ref="A10" authorId="0" shapeId="0" xr:uid="{00000000-0006-0000-0300-00003C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kulturális feladatainak támogatására biztosított előirányzatból származó bevételeket.</t>
        </r>
      </text>
    </comment>
    <comment ref="A11" authorId="0" shapeId="0" xr:uid="{00000000-0006-0000-0300-00003D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helyi önkormányzatok, helyi nemzetiségi önkormányzatok, társulások részére működési célra biztosított központosított előirányzatokból származó bevételeket.
</t>
        </r>
        <r>
          <rPr>
            <b/>
            <i/>
            <u/>
            <sz val="9"/>
            <color indexed="81"/>
            <rFont val="Tahoma"/>
            <family val="2"/>
            <charset val="238"/>
          </rPr>
          <t>A rovaton előirányzat nem tervezhető.</t>
        </r>
      </text>
    </comment>
    <comment ref="A12" authorId="0" shapeId="0" xr:uid="{00000000-0006-0000-0300-00003E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meghatározott megyei önkormányzati tartalékból és a tartósan fizetésképtelen helyzetbe került helyi önkormányzatok adósságrendezésére irányuló hitelfelvétel visszterhes kamattámogatására, a pénzügyi gondnok díjára szolgáló előirányzatból származó bevételeket, valamint az Áht. 14. § (3) bekezdése szerinti fejezetében szereplő fejezeti tartalékból a helyi önkormányzatok működőképessége megőrzését szolgáló és más kiegészítő támogatások bevételeit.
</t>
        </r>
        <r>
          <rPr>
            <b/>
            <i/>
            <u/>
            <sz val="9"/>
            <color indexed="81"/>
            <rFont val="Tahoma"/>
            <family val="2"/>
            <charset val="238"/>
          </rPr>
          <t>A rovaton előirányzat nem tervezhető.</t>
        </r>
      </text>
    </comment>
    <comment ref="A13" authorId="0" shapeId="0" xr:uid="{00000000-0006-0000-0300-00003F000000}">
      <text>
        <r>
          <rPr>
            <b/>
            <sz val="9"/>
            <color indexed="81"/>
            <rFont val="Tahoma"/>
            <family val="2"/>
            <charset val="238"/>
          </rPr>
          <t>jegyzono:</t>
        </r>
        <r>
          <rPr>
            <sz val="9"/>
            <color indexed="81"/>
            <rFont val="Tahoma"/>
            <family val="2"/>
            <charset val="238"/>
          </rPr>
          <t xml:space="preserve">
Ezen a rovaton kell elszámolni
a) a helyi önkormányzat, a helyi nemzetiségi önkormányzat és a társulás részére a központi költségvetés Áht. 14. § (3) bekezdése szerinti fejezetéből folyósított támogatások jogosulatlan igénybevétele miatt a kiadás elszámolását követő években visszafizetett összegből származó bevételt,
b) a költségvetési maradványt és a vállalkozási maradványt terhelő befizetési kötelezettség teljesítéséből származó bevételt,
c) a tervezettet meghaladó többletbevétel utáni befizetésből származó bevételt, és
d) az Áht. 47. §-a szerinti befizetési kötelezettség teljesítéséből származó bevételt.</t>
        </r>
      </text>
    </comment>
    <comment ref="A14" authorId="0" shapeId="0" xr:uid="{00000000-0006-0000-0300-000040000000}">
      <text>
        <r>
          <rPr>
            <b/>
            <sz val="9"/>
            <color indexed="81"/>
            <rFont val="Tahoma"/>
            <family val="2"/>
            <charset val="238"/>
          </rPr>
          <t>jegyzono:</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 eredeti kötelezett általi megtérítését.</t>
        </r>
      </text>
    </comment>
    <comment ref="A15" authorId="0" shapeId="0" xr:uid="{00000000-0006-0000-0300-000041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működési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16" authorId="0" shapeId="0" xr:uid="{00000000-0006-0000-0300-000042000000}">
      <text>
        <r>
          <rPr>
            <b/>
            <sz val="9"/>
            <color indexed="81"/>
            <rFont val="Tahoma"/>
            <family val="2"/>
            <charset val="238"/>
          </rPr>
          <t>jegyzono:</t>
        </r>
        <r>
          <rPr>
            <sz val="9"/>
            <color indexed="81"/>
            <rFont val="Tahoma"/>
            <family val="2"/>
            <charset val="238"/>
          </rPr>
          <t xml:space="preserve">
Ezen a rovaton kell elszámolni az államháztartáson belüli szervezetektől visszafizetési kötelezettség mellett működési célból kapott támogatásokat, kölcsönöket függetlenül attól, hogy azokat terheli-e kamat vagy más költség, díj.
A rovaton elszámolt bevételeket a beszámolóban a II. fejezet 1. pontja szerinti bontásban kell szerepeltetni.</t>
        </r>
      </text>
    </comment>
    <comment ref="A17" authorId="0" shapeId="0" xr:uid="{00000000-0006-0000-0300-000043000000}">
      <text>
        <r>
          <rPr>
            <b/>
            <sz val="9"/>
            <color indexed="81"/>
            <rFont val="Tahoma"/>
            <family val="2"/>
            <charset val="238"/>
          </rPr>
          <t>jegyzono:</t>
        </r>
        <r>
          <rPr>
            <sz val="9"/>
            <color indexed="81"/>
            <rFont val="Tahoma"/>
            <family val="2"/>
            <charset val="238"/>
          </rPr>
          <t xml:space="preserve">
Ezen a rovaton kell elszámolni
a) az államháztartáson belüli szervezetektől működési célból, ellenérték nélkül, végleges jelleggel kapott bevételeket a központi, irányító szervi támogatás és az Ávr. 34. §-a alapján előirányzat-átcsoportosítással teljesítendő ügyletek kivételével, és
b) az államháztartáson belüli szervezetek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19" authorId="0" shapeId="0" xr:uid="{00000000-0006-0000-0300-000044000000}">
      <text>
        <r>
          <rPr>
            <b/>
            <sz val="9"/>
            <color indexed="81"/>
            <rFont val="Tahoma"/>
            <family val="2"/>
            <charset val="238"/>
          </rPr>
          <t>jegyzono:</t>
        </r>
        <r>
          <rPr>
            <sz val="9"/>
            <color indexed="81"/>
            <rFont val="Tahoma"/>
            <family val="2"/>
            <charset val="238"/>
          </rPr>
          <t xml:space="preserve">
Ezen a rovaton kell elszámolni
a) a központi költségvetésről szóló törvényben a helyi önkormányzatok, helyi nemzetiségi önkormányzatok, társulások részére felhalmozási célra biztosított központosított előirányzatokból származó bevételeket, és
b) a központi költségvetés Áht. 14. § (3) bekezdése szerinti fejezetéből biztosított vis maior támogatást.
A rovaton előirányzat a Lakossági közműfejlesztés támogatása jogcímen tervezhető.</t>
        </r>
      </text>
    </comment>
    <comment ref="A20" authorId="0" shapeId="0" xr:uid="{00000000-0006-0000-0300-000045000000}">
      <text>
        <r>
          <rPr>
            <b/>
            <sz val="9"/>
            <color indexed="81"/>
            <rFont val="Tahoma"/>
            <family val="2"/>
            <charset val="238"/>
          </rPr>
          <t>jegyzono:</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 eredeti kötelezett általi megtérítését.</t>
        </r>
      </text>
    </comment>
    <comment ref="A21" authorId="0" shapeId="0" xr:uid="{00000000-0006-0000-0300-000046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felhalmozási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22" authorId="0" shapeId="0" xr:uid="{00000000-0006-0000-0300-000047000000}">
      <text>
        <r>
          <rPr>
            <b/>
            <sz val="9"/>
            <color indexed="81"/>
            <rFont val="Tahoma"/>
            <family val="2"/>
            <charset val="238"/>
          </rPr>
          <t>jegyzono:</t>
        </r>
        <r>
          <rPr>
            <sz val="9"/>
            <color indexed="81"/>
            <rFont val="Tahoma"/>
            <family val="2"/>
            <charset val="238"/>
          </rPr>
          <t xml:space="preserve">
Ezen a rovaton kell elszámolni az államháztartáson belüli szervezetektől visszafizetési kötelezettség mellett felhalmozási célból kapott támogatásokat, kölcsönöket függetlenül attól, hogy azokat terheli-e kamat vagy más költség, díj.
A rovaton elszámolt bevételeket a beszámolóban a II. fejezet 1. pontja szerinti bontásban kell szerepeltetni.</t>
        </r>
      </text>
    </comment>
    <comment ref="A23" authorId="0" shapeId="0" xr:uid="{00000000-0006-0000-0300-000048000000}">
      <text>
        <r>
          <rPr>
            <b/>
            <sz val="9"/>
            <color indexed="81"/>
            <rFont val="Tahoma"/>
            <family val="2"/>
            <charset val="238"/>
          </rPr>
          <t>jegyzono:</t>
        </r>
        <r>
          <rPr>
            <sz val="9"/>
            <color indexed="81"/>
            <rFont val="Tahoma"/>
            <family val="2"/>
            <charset val="238"/>
          </rPr>
          <t xml:space="preserve">
Ezen a rovaton kell elszámolni
a) az államháztartáson belüli szervezetektől felhalmozási célból, ellenérték nélkül, végleges jelleggel kapott bevételeket a központi, irányító szervi támogatás és az Ávr. 34. §-a alapján előirányzat-átcsoportosítással teljesítendő ügyletek kivételével, és
b) az államháztartáson belüli szervezetek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26" authorId="0" shapeId="0" xr:uid="{00000000-0006-0000-0300-000049000000}">
      <text>
        <r>
          <rPr>
            <b/>
            <sz val="9"/>
            <color indexed="81"/>
            <rFont val="Tahoma"/>
            <family val="2"/>
            <charset val="238"/>
          </rPr>
          <t>jegyzono:</t>
        </r>
        <r>
          <rPr>
            <sz val="9"/>
            <color indexed="81"/>
            <rFont val="Tahoma"/>
            <family val="2"/>
            <charset val="238"/>
          </rPr>
          <t xml:space="preserve">
Ezen a rovaton kell elszámolni
a) a személyi jövedelemadót,
b) a magánszemély jogviszonyának megszűnéséhez kapcsolódó egyes jövedelmek különadóját, és
c) a termőföld bérbeadásából származó jövedelem utáni személyi jövedelemadót.
A rovaton elszámolt bevételeket a beszámolóban a fenti bontásban kell szerepeltetni.</t>
        </r>
      </text>
    </comment>
    <comment ref="A27" authorId="0" shapeId="0" xr:uid="{00000000-0006-0000-0300-00004A000000}">
      <text>
        <r>
          <rPr>
            <b/>
            <sz val="9"/>
            <color indexed="81"/>
            <rFont val="Tahoma"/>
            <family val="2"/>
            <charset val="238"/>
          </rPr>
          <t>jegyzono:</t>
        </r>
        <r>
          <rPr>
            <sz val="9"/>
            <color indexed="81"/>
            <rFont val="Tahoma"/>
            <family val="2"/>
            <charset val="238"/>
          </rPr>
          <t xml:space="preserve">
Ezen a rovaton kell elszámolni
a) a társasági adót,
b) a társas vállalkozások különadóját,
c) a hitelintézetek és pénzügyi vállalkozások különadóját,
d) a hitelintézeti járadékot,
e) a pénzügyi szervezetek különadóját,
f) az energiaellátók jövedelemadóját,
g) a kisvállalati adót, és
h) a kisadózó vállalkozások tételes adóját.
A rovaton elszámolt bevételeket a beszámolóban a fenti bontásban kell szerepeltetni.</t>
        </r>
      </text>
    </comment>
    <comment ref="A28" authorId="0" shapeId="0" xr:uid="{00000000-0006-0000-0300-00004B000000}">
      <text>
        <r>
          <rPr>
            <b/>
            <sz val="9"/>
            <color indexed="81"/>
            <rFont val="Tahoma"/>
            <family val="2"/>
            <charset val="238"/>
          </rPr>
          <t>jegyzono:</t>
        </r>
        <r>
          <rPr>
            <sz val="9"/>
            <color indexed="81"/>
            <rFont val="Tahoma"/>
            <family val="2"/>
            <charset val="238"/>
          </rPr>
          <t xml:space="preserve">
Ezen a rovaton kell elszámolni
a) a szociális hozzájárulási adót,
b) a nyugdíjjárulékot és az egészségbiztosítási járulékot, ide értve a megállapodás alapján fizetők járulékait is,
c) a korkedvezmény-biztosítási járulékot,
d) az egészségbiztosítási és munkaerőpiaci járulékot,
e) az egészségügyi szolgáltatási járulékot,
f) az egyszerűsített közteherviselési hozzájárulást,
g) a biztosítotti nyugdíjjárulékot, egészségbiztosítási járulékot,
h) a megállapodás alapján fizetők járulékait, és
i) a munkáltatói táppénz hozzájárulást.
A rovaton elszámolt bevételeket a beszámolóban a fenti bontásban kell szerepeltetni.</t>
        </r>
      </text>
    </comment>
    <comment ref="A29" authorId="0" shapeId="0" xr:uid="{00000000-0006-0000-0300-00004C000000}">
      <text>
        <r>
          <rPr>
            <b/>
            <sz val="9"/>
            <color indexed="81"/>
            <rFont val="Tahoma"/>
            <family val="2"/>
            <charset val="238"/>
          </rPr>
          <t>jegyzono:</t>
        </r>
        <r>
          <rPr>
            <sz val="9"/>
            <color indexed="81"/>
            <rFont val="Tahoma"/>
            <family val="2"/>
            <charset val="238"/>
          </rPr>
          <t xml:space="preserve">
Ezen a rovaton kell elszámolni
a) a szakképzési hozzájárulást,
b) a rehabilitációs hozzájárulást,
c) az egészségügyi hozzájárulást, és
d) az egyszerűsített foglalkoztatás utáni közterheket.
A rovaton elszámolt bevételeket a beszámolóban a fenti bontásban kell szerepeltetni.</t>
        </r>
      </text>
    </comment>
    <comment ref="A30" authorId="0" shapeId="0" xr:uid="{00000000-0006-0000-0300-00004D000000}">
      <text>
        <r>
          <rPr>
            <b/>
            <sz val="9"/>
            <color indexed="81"/>
            <rFont val="Tahoma"/>
            <family val="2"/>
            <charset val="238"/>
          </rPr>
          <t>jegyzono:</t>
        </r>
        <r>
          <rPr>
            <sz val="9"/>
            <color indexed="81"/>
            <rFont val="Tahoma"/>
            <family val="2"/>
            <charset val="238"/>
          </rPr>
          <t xml:space="preserve">
Ezen a rovaton kell elszámolni
a) az építményadót,
b) az épület után fizetett idegenforgalmi adót,
c) a magánszemélyek kommunális adóját,
d) a telekadót,
e) cégautóadót
f) a közművezetékek adóját, és
g) az öröklési és ajándékozási illetéket.
</t>
        </r>
        <r>
          <rPr>
            <b/>
            <i/>
            <u/>
            <sz val="9"/>
            <color indexed="81"/>
            <rFont val="Tahoma"/>
            <family val="2"/>
            <charset val="238"/>
          </rPr>
          <t>A rovaton elszámolt bevételeket a beszámolóban a fenti bontásban kell szerepeltetni.</t>
        </r>
      </text>
    </comment>
    <comment ref="A34" authorId="0" shapeId="0" xr:uid="{00000000-0006-0000-0300-00004E000000}">
      <text>
        <r>
          <rPr>
            <b/>
            <sz val="9"/>
            <color indexed="81"/>
            <rFont val="Tahoma"/>
            <family val="2"/>
            <charset val="238"/>
          </rPr>
          <t>jegyzono:</t>
        </r>
        <r>
          <rPr>
            <sz val="9"/>
            <color indexed="81"/>
            <rFont val="Tahoma"/>
            <family val="2"/>
            <charset val="238"/>
          </rPr>
          <t xml:space="preserve">
Ezen a rovaton kell elszámolni
a) az általános forgalmi adót,
b) a távközlési ágazatot terhelő különadót,
c) a kiskereskedői ágazatot terhelő különadót,
d) az energia ágazatot terhelő különadót,
e) a bank- és biztosítási ágazatot terhelő különadót,
f) a visszterhes vagyonátruházási illetéket,
g) az állandó jelleggel végzett iparűzési tevékenység után fizetett helyi iparűzési adót,
h) az ideiglenes jelleggel végzett tevékenység után fizetett helyi iparűzési adót,
i) az innovációs járulékot,
j) az egyszerűsített vállalkozói adót,
k) a gyógyszer forgalmazási jogosultak befizetéseit [2006. évi XCVIII. tv 36. § (1.) bek.],
l) a gyógyszer nagykereskedést végzők befizetéseit [2006. évi XCVIII. tv 36. § (2) bek.],
m)203 a gyógyszergyártók 10%-os befizetési kötelezettségét,
n) Gyógyszer és gyógyászati segédeszköz ismertetés utáni befizetéseket [2006. évi XCVIII. tv 36. § (4) bek.],
o) a Gyógyszertámogatás többletének sávos kockázatviseléséből származó bevételeket [2006. évi XCVIII. tv 42. §],
p) a népegészségügyi termékadót,
q) a távközlési adót,
r) a pénzügyi tranzakciós illetéket, és
s) a biztosítási adót.
A rovaton elszámolt bevételeket a beszámolóban a fenti bontásban kell szerepeltetni.</t>
        </r>
      </text>
    </comment>
    <comment ref="A37" authorId="0" shapeId="0" xr:uid="{00000000-0006-0000-0300-00004F000000}">
      <text>
        <r>
          <rPr>
            <b/>
            <sz val="9"/>
            <color indexed="81"/>
            <rFont val="Tahoma"/>
            <family val="2"/>
            <charset val="238"/>
          </rPr>
          <t>jegyzono:</t>
        </r>
        <r>
          <rPr>
            <sz val="9"/>
            <color indexed="81"/>
            <rFont val="Tahoma"/>
            <family val="2"/>
            <charset val="238"/>
          </rPr>
          <t xml:space="preserve">
Ezen a rovaton kell elszámolni
a) a jövedéki adót,
b) a regisztrációs adót, és
c) az energiaadót.
A rovaton elszámolt bevételeket a beszámolóban a fenti bontásban kell szerepeltetni.</t>
        </r>
      </text>
    </comment>
    <comment ref="A38" authorId="0" shapeId="0" xr:uid="{00000000-0006-0000-0300-000050000000}">
      <text>
        <r>
          <rPr>
            <b/>
            <sz val="9"/>
            <color indexed="81"/>
            <rFont val="Tahoma"/>
            <family val="2"/>
            <charset val="238"/>
          </rPr>
          <t>jegyzono:</t>
        </r>
        <r>
          <rPr>
            <sz val="9"/>
            <color indexed="81"/>
            <rFont val="Tahoma"/>
            <family val="2"/>
            <charset val="238"/>
          </rPr>
          <t xml:space="preserve">
Ezen a rovaton a játékadó bevételeit kell elszámolni.</t>
        </r>
      </text>
    </comment>
    <comment ref="A39" authorId="0" shapeId="0" xr:uid="{00000000-0006-0000-0300-000051000000}">
      <text>
        <r>
          <rPr>
            <b/>
            <sz val="9"/>
            <color indexed="81"/>
            <rFont val="Tahoma"/>
            <family val="2"/>
            <charset val="238"/>
          </rPr>
          <t>jegyzono:</t>
        </r>
        <r>
          <rPr>
            <sz val="9"/>
            <color indexed="81"/>
            <rFont val="Tahoma"/>
            <family val="2"/>
            <charset val="238"/>
          </rPr>
          <t xml:space="preserve">
Ezen a rovaton kell elszámolni
a) a belföldi gépjárművek adójának a központi költségvetést megillető részét,
b) a belföldi gépjárművek adójának a helyi önkormányzatot megillető részét,
c) a külföldi gépjárművek adóját, és
d) a gépjármű túlsúlydíjat.
</t>
        </r>
        <r>
          <rPr>
            <b/>
            <i/>
            <u/>
            <sz val="9"/>
            <color indexed="81"/>
            <rFont val="Tahoma"/>
            <family val="2"/>
            <charset val="238"/>
          </rPr>
          <t>A rovaton elszámolt bevételeket a beszámolóban a fenti bontásban kell szerepeltetni.</t>
        </r>
      </text>
    </comment>
    <comment ref="A43" authorId="0" shapeId="0" xr:uid="{00000000-0006-0000-0300-000052000000}">
      <text>
        <r>
          <rPr>
            <b/>
            <sz val="9"/>
            <color indexed="81"/>
            <rFont val="Tahoma"/>
            <family val="2"/>
            <charset val="238"/>
          </rPr>
          <t>jegyzono:</t>
        </r>
        <r>
          <rPr>
            <sz val="9"/>
            <color indexed="81"/>
            <rFont val="Tahoma"/>
            <family val="2"/>
            <charset val="238"/>
          </rPr>
          <t xml:space="preserve">
Ezen a rovaton kell elszámolni
a) a kulturális adót,
b) a baleseti adót,
c) a nukleáris létesítmények Központi Nukleáris Pénzügyi Alapba történő kötelező befizetéseit,
d) a környezetterhelési díjat,
e) a környezetvédelmi termékdíjakat,
f) a bérfőzési szeszadót,
g) a szerencsejáték szervezési díjat,
h) a tartózkodás után fizetett idegenforgalmi adót,
i</t>
        </r>
        <r>
          <rPr>
            <b/>
            <i/>
            <u/>
            <sz val="9"/>
            <color indexed="81"/>
            <rFont val="Tahoma"/>
            <family val="2"/>
            <charset val="238"/>
          </rPr>
          <t>) a talajterhelési díjat,</t>
        </r>
        <r>
          <rPr>
            <sz val="9"/>
            <color indexed="81"/>
            <rFont val="Tahoma"/>
            <family val="2"/>
            <charset val="238"/>
          </rPr>
          <t xml:space="preserve">
j) a vízkészletjárulékot,
k) az állami vadászjegyek díjait,
l) az erdővédelmi járulékot,
m) a földvédelmi járulékot,
n) a halászati haszonbérleti díjat,
o) a hulladéklerakási járulékot, és
p) </t>
        </r>
        <r>
          <rPr>
            <b/>
            <u/>
            <sz val="9"/>
            <color indexed="81"/>
            <rFont val="Tahoma"/>
            <family val="2"/>
            <charset val="238"/>
          </rPr>
          <t>a korábbi évek megszűnt adónemei áthúzódó fizetéseiből befolyt bevételeket.</t>
        </r>
        <r>
          <rPr>
            <sz val="9"/>
            <color indexed="81"/>
            <rFont val="Tahoma"/>
            <family val="2"/>
            <charset val="238"/>
          </rPr>
          <t xml:space="preserve">
</t>
        </r>
        <r>
          <rPr>
            <b/>
            <i/>
            <u/>
            <sz val="9"/>
            <color indexed="81"/>
            <rFont val="Tahoma"/>
            <family val="2"/>
            <charset val="238"/>
          </rPr>
          <t xml:space="preserve">
A rovaton elszámolt bevételeket a beszámolóban a fenti bontásban kell szerepeltetni.</t>
        </r>
      </text>
    </comment>
    <comment ref="A46" authorId="0" shapeId="0" xr:uid="{00000000-0006-0000-0300-000053000000}">
      <text>
        <r>
          <rPr>
            <b/>
            <sz val="9"/>
            <color indexed="81"/>
            <rFont val="Tahoma"/>
            <family val="2"/>
            <charset val="238"/>
          </rPr>
          <t>jegyzono:</t>
        </r>
        <r>
          <rPr>
            <sz val="9"/>
            <color indexed="81"/>
            <rFont val="Tahoma"/>
            <family val="2"/>
            <charset val="238"/>
          </rPr>
          <t xml:space="preserve">
Ezen a rovaton kell elszámolni
a) a cégnyilvántartás bevételeit,
b)</t>
        </r>
        <r>
          <rPr>
            <b/>
            <u/>
            <sz val="9"/>
            <color indexed="81"/>
            <rFont val="Tahoma"/>
            <family val="2"/>
            <charset val="238"/>
          </rPr>
          <t xml:space="preserve"> az eljárási illetékeket,</t>
        </r>
        <r>
          <rPr>
            <sz val="9"/>
            <color indexed="81"/>
            <rFont val="Tahoma"/>
            <family val="2"/>
            <charset val="238"/>
          </rPr>
          <t xml:space="preserve">
c) az igazgatási szolgáltatási díjakat,
d) a felügyeleti díjakat,
e) az ebrendészeti hozzájárulást,
f) a mezőgazdasági termelést érintő időjárási és más természeti kockázatok kezelésről szóló törvény szerinti kárenyhítési hozzájárulást,
g) a környezetvédelmi bírságot,
h) a természetvédelmi bírságot,
i) a műemlékvédelmi bírságot,
j) az építésügyi bírságot,
</t>
        </r>
        <r>
          <rPr>
            <b/>
            <i/>
            <u/>
            <sz val="9"/>
            <color indexed="81"/>
            <rFont val="Tahoma"/>
            <family val="2"/>
            <charset val="238"/>
          </rPr>
          <t>k) a szabálysértési pénz- és helyszíni bírság és a közlekedési szabályszegések után kiszabott közigazgatási bírság helyi önkormányzatot megillető részét,</t>
        </r>
        <r>
          <rPr>
            <sz val="9"/>
            <color indexed="81"/>
            <rFont val="Tahoma"/>
            <family val="2"/>
            <charset val="238"/>
          </rPr>
          <t xml:space="preserve">
l)az</t>
        </r>
        <r>
          <rPr>
            <b/>
            <u/>
            <sz val="9"/>
            <color indexed="81"/>
            <rFont val="Tahoma"/>
            <family val="2"/>
            <charset val="238"/>
          </rPr>
          <t xml:space="preserve"> egyéb bírságokat</t>
        </r>
        <r>
          <rPr>
            <sz val="9"/>
            <color indexed="81"/>
            <rFont val="Tahoma"/>
            <family val="2"/>
            <charset val="238"/>
          </rPr>
          <t xml:space="preserve">, és
m) azokat a bevételeket, amelyek megfizetését közhatalmi tevékenység gyakorlása során kötelező jelleggel kell megfizetni, azonban nem számolhatók el a közhatalmi bevételek más rovatain, így különösen a pénzbüntetést és elkobzást, </t>
        </r>
        <r>
          <rPr>
            <b/>
            <u/>
            <sz val="9"/>
            <color indexed="81"/>
            <rFont val="Tahoma"/>
            <family val="2"/>
            <charset val="238"/>
          </rPr>
          <t>a késedelmi és önellenőrzési pótlékot.</t>
        </r>
        <r>
          <rPr>
            <sz val="9"/>
            <color indexed="81"/>
            <rFont val="Tahoma"/>
            <family val="2"/>
            <charset val="238"/>
          </rPr>
          <t xml:space="preserve">
</t>
        </r>
        <r>
          <rPr>
            <b/>
            <i/>
            <u/>
            <sz val="9"/>
            <color indexed="81"/>
            <rFont val="Tahoma"/>
            <family val="2"/>
            <charset val="238"/>
          </rPr>
          <t>A rovaton elszámolt bevételeket a beszámolóban az a)–l) pont szerinti bontásban kell szerepeltetni.</t>
        </r>
      </text>
    </comment>
    <comment ref="A52" authorId="0" shapeId="0" xr:uid="{00000000-0006-0000-0300-000054000000}">
      <text>
        <r>
          <rPr>
            <b/>
            <sz val="9"/>
            <color indexed="81"/>
            <rFont val="Tahoma"/>
            <family val="2"/>
            <charset val="238"/>
          </rPr>
          <t>jegyzono:</t>
        </r>
        <r>
          <rPr>
            <sz val="9"/>
            <color indexed="81"/>
            <rFont val="Tahoma"/>
            <family val="2"/>
            <charset val="238"/>
          </rPr>
          <t xml:space="preserve">
Ezen a rovaton kell elszámolni a készletek értékesítésekor kapott eladási árat.</t>
        </r>
      </text>
    </comment>
    <comment ref="A53" authorId="0" shapeId="0" xr:uid="{00000000-0006-0000-0300-000055000000}">
      <text>
        <r>
          <rPr>
            <b/>
            <sz val="9"/>
            <color indexed="81"/>
            <rFont val="Tahoma"/>
            <family val="2"/>
            <charset val="238"/>
          </rPr>
          <t>jegyzono:</t>
        </r>
        <r>
          <rPr>
            <sz val="9"/>
            <color indexed="81"/>
            <rFont val="Tahoma"/>
            <family val="2"/>
            <charset val="238"/>
          </rPr>
          <t xml:space="preserve">
Ezen a rovaton kell elszámolni az általános forgalmi adóról szóló törvény szerinti, ellenérték fejében nyújtott szolgáltatásokért kapott eladási árat, ha azt nem közvetített szolgáltatásként vagy intézményi ellátási díjként kell elszámolni, ide értve a tárgyi eszközök bérbe adásából származó bevételeket és a díjköteles utak használata ellenében beszedett használati díj, pótdíj, elektronikus útdíj bevételeket is.
A rovaton elszámolt bevételeket a beszámolóban a következő bontásban kell szerepeltetni:
a) ebből: tárgyi eszközök bérbe adásából származó bevétel,
b) ebből: utak használata ellenében beszedett használati díj, pótdíj, elektronikus útdíj.</t>
        </r>
      </text>
    </comment>
    <comment ref="A54" authorId="0" shapeId="0" xr:uid="{00000000-0006-0000-0300-000056000000}">
      <text>
        <r>
          <rPr>
            <b/>
            <sz val="9"/>
            <color indexed="81"/>
            <rFont val="Tahoma"/>
            <family val="2"/>
            <charset val="238"/>
          </rPr>
          <t>jegyzono:</t>
        </r>
        <r>
          <rPr>
            <sz val="9"/>
            <color indexed="81"/>
            <rFont val="Tahoma"/>
            <family val="2"/>
            <charset val="238"/>
          </rPr>
          <t xml:space="preserve">
Ezen a rovaton kell elszámolni az Szt. 3. § (4) bekezdés 1. pontja szerinti közvetített szolgáltatások továbbértékesítése során kapott eladási árat.
A rovaton elszámolt bevételeket a beszámolóban a következő bontásban kell szerepeltetni:
a) ebből: államháztartáson belül.</t>
        </r>
      </text>
    </comment>
    <comment ref="A55" authorId="0" shapeId="0" xr:uid="{00000000-0006-0000-0300-000057000000}">
      <text>
        <r>
          <rPr>
            <b/>
            <sz val="9"/>
            <color indexed="81"/>
            <rFont val="Tahoma"/>
            <family val="2"/>
            <charset val="238"/>
          </rPr>
          <t>jegyzono:</t>
        </r>
        <r>
          <rPr>
            <sz val="9"/>
            <color indexed="81"/>
            <rFont val="Tahoma"/>
            <family val="2"/>
            <charset val="238"/>
          </rPr>
          <t xml:space="preserve">
Ezen a rovaton kell elszámolni
a) a tárgyi eszközök ellenérték fejében történő vagyonkezelésbe, haszonbérbe, használatba, üzemeltetésbe adásából származó bevételeket,
b) a részesedések után kapott osztalékot, ide értve a kamatozó részvények után fizetett kamatot is,
c) a bányajáradékot, és
d) a tulajdonosi jogok időleges átengedéséből származó bevételeket, így különösen a vagyoni értékű jogok bérbe, haszonbérbe adásáért kapott eladási árat és a koncessziós díjakat.
A rovaton elszámolt bevételeket a beszámolóban a következő bontásban kell szerepeltetni:
a) ebből: vadászati jog bérbeadásából származó bevétel,
b) ebből: önkormányzati vagyon üzemeltetéséből, koncesszióból származó bevétel,
c) ebből: önkormányzati vagyon vagyonkezelésbe adásából származó bevétel,
d) ebből: állami többségi tulajdonú vállalkozástól kapott osztalék,
e) ebből: önkormányzati többségi tulajdonú vállalkozástól kapott osztalék,
f) ebből: egyéb részesedések után kapott osztalék.</t>
        </r>
      </text>
    </comment>
    <comment ref="A56" authorId="0" shapeId="0" xr:uid="{00000000-0006-0000-0300-000058000000}">
      <text>
        <r>
          <rPr>
            <b/>
            <sz val="9"/>
            <color indexed="81"/>
            <rFont val="Tahoma"/>
            <family val="2"/>
            <charset val="238"/>
          </rPr>
          <t>jegyzono:</t>
        </r>
        <r>
          <rPr>
            <sz val="9"/>
            <color indexed="81"/>
            <rFont val="Tahoma"/>
            <family val="2"/>
            <charset val="238"/>
          </rPr>
          <t xml:space="preserve">
Ezen a rovaton kell elszámolni azokat a bevételeket, amelyek az alaptevékenység keretében az ellátottak részére nyújtott szolgáltatások eladási árából, így különösen a nevelőintézeti, bölcsődei, szociális intézeti ellátás, szociális és ellátotti étkeztetés, ápolás, gondozás díjaiból, a tanulók, hallgatók által fizetett költségtérítésekből, díjakból származnak.</t>
        </r>
      </text>
    </comment>
    <comment ref="A57" authorId="0" shapeId="0" xr:uid="{00000000-0006-0000-0300-000059000000}">
      <text>
        <r>
          <rPr>
            <b/>
            <sz val="9"/>
            <color indexed="81"/>
            <rFont val="Tahoma"/>
            <family val="2"/>
            <charset val="238"/>
          </rPr>
          <t>jegyzono:</t>
        </r>
        <r>
          <rPr>
            <sz val="9"/>
            <color indexed="81"/>
            <rFont val="Tahoma"/>
            <family val="2"/>
            <charset val="238"/>
          </rPr>
          <t xml:space="preserve">
Ezen a rovaton kell elszámolni az általános forgalmi adóról szóló törvény szerinti termékértékesítés, szolgáltatásnyújtás során kiszámlázott általános forgalmi adót.</t>
        </r>
      </text>
    </comment>
    <comment ref="A58" authorId="0" shapeId="0" xr:uid="{00000000-0006-0000-0300-00005A000000}">
      <text>
        <r>
          <rPr>
            <b/>
            <sz val="9"/>
            <color indexed="81"/>
            <rFont val="Tahoma"/>
            <family val="2"/>
            <charset val="238"/>
          </rPr>
          <t>jegyzono:</t>
        </r>
        <r>
          <rPr>
            <sz val="9"/>
            <color indexed="81"/>
            <rFont val="Tahoma"/>
            <family val="2"/>
            <charset val="238"/>
          </rPr>
          <t xml:space="preserve">
Ezen a rovaton kell elszámolni az adóhatóságtól visszaigényelt általános forgalmi adót.</t>
        </r>
      </text>
    </comment>
    <comment ref="A59" authorId="0" shapeId="0" xr:uid="{00000000-0006-0000-0300-00005B000000}">
      <text>
        <r>
          <rPr>
            <b/>
            <sz val="9"/>
            <color indexed="81"/>
            <rFont val="Tahoma"/>
            <family val="2"/>
            <charset val="238"/>
          </rPr>
          <t>jegyzono:</t>
        </r>
        <r>
          <rPr>
            <sz val="9"/>
            <color indexed="81"/>
            <rFont val="Tahoma"/>
            <family val="2"/>
            <charset val="238"/>
          </rPr>
          <t xml:space="preserve">
Ezen a rovaton kell elszámolni:
a) a hitelviszonyt megtestesítő kamatozó értékpapírok és a pénzeszközök után kapott kamat összegét,
b) a vásárolt hitelviszonyt megtestesítő értékpapírok beváltásakor a vételár és a könyv szerinti érték közötti nyereségjellegű különbözetet,
c) a befektetési jegyek nettó eszközértéke és névértéke közötti különbözet összegében kapott eredményszemléletű bevétel összegét, függetlenül attól, hogy az kamatból, osztalékból vagy árfolyamnyereségből származik, továbbá eladáskor, beváltáskor a nettó eszközérték és a könyv szerinti érték különbözetében realizált eredményszemléletű bevételt, valamint a kockázatitőkealap-jegyek után kapott eredményszemléletű bevétel összegét,
d) az adott kölcsön, visszatérítendő támogatás, a váltókövetelések, a hosszú lejáratú betétetek, és a pénzeszközök után kapott kamatot – ide értve a Stabilitási tv. 3. § (1) bekezdés e) pontja szerinti ügyletek esetén a vásárolt eszköz viszonteladásakor a vételárat meghaladóan befolyt viszonteladási összeget is –, a késedelmi kamat kivételével,
e) a valódi penziós ügyletek és az óvadéki repóügyletek esetén az eszköz vételára és viszonteladási ára közötti különbözetet a viszonteladás megtörténtekor, valamint a kölcsönbe adott értékpapír után járó kölcsönzési díj összegében elszámolt kamatbevételt,
f) a lezárt kamatfedezeti ügyletek (határidős, opciós, swap és azonnali ügyletek) nyereségét, és
g) pénzügyi lízing esetén a lízingdíjban lévő kapott kamat összegét.
A rovaton elszámolt bevételeket a beszámolóban a következő bontásban kell szerepeltetni:
a) ebből: államháztartáson belül,
b) ebből: befektetési jegyek kamatbevételei,
c) ebből: fedezeti ügyletek kamatbevételei.</t>
        </r>
      </text>
    </comment>
    <comment ref="A60" authorId="0" shapeId="0" xr:uid="{00000000-0006-0000-0300-00005C000000}">
      <text>
        <r>
          <rPr>
            <b/>
            <sz val="9"/>
            <color indexed="81"/>
            <rFont val="Tahoma"/>
            <family val="2"/>
            <charset val="238"/>
          </rPr>
          <t>jegyzono:</t>
        </r>
        <r>
          <rPr>
            <sz val="9"/>
            <color indexed="81"/>
            <rFont val="Tahoma"/>
            <family val="2"/>
            <charset val="238"/>
          </rPr>
          <t xml:space="preserve">
Ezen a rovaton kell elszámolni
a) a befektetett pénzügyi eszközök vagy az értékpapírok között kimutatott részesedések értékesítésekor a könyv szerinti érték és az eladási ár közötti nyereségjellegű különbözetet,
b) a vásárolt hitelviszonyt megtestesítő értékpapírok értékesítésekor a könyv szerinti érték és az eladási ár közötti nyereségjellegű különbözetet,
c) a hitelviszonyt megtestesítő kamatozó értékpapírok kibocsátásakor a névérték és a kapott eladási ár közötti nyereségjellegű különbözetet,
d) a vásárolt követelések könyv szerinti értékét meghaladó összegben befolyt bevételt, valamint a követelés értékesítésekor a könyv szerinti érték és az eladási ár közötti nyereségjellegű különbözetet,
e) év közben a valutakészletek, illetve a devizaszámlán lévő deviza forintra történő átváltásakor realizált árfolyamnyereséget,
f) a külföldi pénzértékre szóló követeléshez kapcsolódó realizált árfolyamnyereséget,
A rovaton elszámolt bevételeket a beszámolóban a következő bontásban kell szerepeltetni:
a) részesedések értékesítéséhez kapcsolódó realizált nyereség,
b) hitelviszonyt megtestesítő értékpapírok értékesítési nyeresége,
c) hitelviszonyt megtestesítő értékpapírok kibocsátási nyeresége,
d) valuta és deviza eszközök realizált árfolyamnyeresége.</t>
        </r>
      </text>
    </comment>
    <comment ref="A61" authorId="0" shapeId="0" xr:uid="{00000000-0006-0000-0300-00005D000000}">
      <text>
        <r>
          <rPr>
            <b/>
            <sz val="9"/>
            <color indexed="81"/>
            <rFont val="Tahoma"/>
            <family val="2"/>
            <charset val="238"/>
          </rPr>
          <t>jegyzono:</t>
        </r>
        <r>
          <rPr>
            <sz val="9"/>
            <color indexed="81"/>
            <rFont val="Tahoma"/>
            <family val="2"/>
            <charset val="238"/>
          </rPr>
          <t xml:space="preserve">
Ezen a rovaton kell elszámolni a más rovaton nem szerepeltethető működési jellegű bevételeket, így különösen
a) a Kincstárnál az általa vezetett fizetési számlák után felszámított díjakat, ide értve a rendelkezésre tartási díjat is,
b) a visszafizetési kötelezettség mellett működési célból nyújtott támogatások, kölcsönök, és a vállalt kezességek, garanciák díjait,
c) az Európai Unió költségvetéséből teljesített költség-visszatérítéseket, így különösen a Tanács üléseire kiutazó delegációk utazási költségeinek visszatérítését, a vámbeszedési költségek megtérítését, a cukorágazati hozzájárulás beszedési költségének megtérítését, valamint az uniós támogatások utólagos megtérítését,
d) a közbeszerzésről szóló törvény szerinti ajánlati biztosítékot, pályázati díjat,
e) a nyelvvizsga kötelezettségi biztosítékot,
f) az adók módjára behajtandó köztartozás végrehajtási költségének visszatérült összegét, önrevízió végzését,
g) a foglalkoztatottak, ellátottak, biztosítók által fizetett kártérítéseket,
h) a szerződés megerősítésével, a szerződésszegéssel kapcsolatos bevételeket (például foglaló, kötbér, jótállás, szavatosság, késedelmi kamat, a késedelmes vagy elmaradt teljesítés miatti kártérítés), az ilyen jogcímeken kifizetett és később visszakapott bevételeket, a szerződésen kívüli károkozásért, személyiségi, dologi vagy más jog megsértéséért, jogalap nélküli gazdagodásért kapott összegeket, a biztosítási bevételeket,
i) az eredeti követelést engedményezőnél (eladónál) az átruházott (engedményezett) követelésért kapott ellenértéket,
j)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és
k) a személyi juttatások, a munkaadókat terhelő járulékok és szociális hozzájárulási adó és a dologi kiadásoknak a kiadás elszámolását követő években történő visszatérítéseit, a pénztártöbblet.
A rovaton elszámolt bevételeket a beszámolóban a következő bontásban kell szerepeltetni:
a) ebből: biztosító által fizetett kártérítés,
b) ebből: a szerződésben vállalt kötelezettségek elmulasztásához kapcsolódó bevételek, káreseményekkel kapcsolatosan kapott bevételek, biztosítási bevételek, visszakapott óvadék (kaució), bánatpénz,
c) ebből: költségek visszatérítései.</t>
        </r>
      </text>
    </comment>
    <comment ref="A63" authorId="0" shapeId="0" xr:uid="{00000000-0006-0000-0300-00005E000000}">
      <text>
        <r>
          <rPr>
            <b/>
            <sz val="9"/>
            <color indexed="81"/>
            <rFont val="Tahoma"/>
            <family val="2"/>
            <charset val="238"/>
          </rPr>
          <t>jegyzono:</t>
        </r>
        <r>
          <rPr>
            <sz val="9"/>
            <color indexed="81"/>
            <rFont val="Tahoma"/>
            <family val="2"/>
            <charset val="238"/>
          </rPr>
          <t xml:space="preserve">
Ezen a rovaton kell elszámolni az immateriális javak értékesítéskor kapott eladási árat.
A rovaton elszámolt bevételeket a beszámolóban a következő bontásban kell szerepeltetni:
a) ebből: kiotói egységek és kibocsátási egységek eladásából befolyt eladási ár.</t>
        </r>
      </text>
    </comment>
    <comment ref="A64" authorId="0" shapeId="0" xr:uid="{00000000-0006-0000-0300-00005F000000}">
      <text>
        <r>
          <rPr>
            <b/>
            <sz val="9"/>
            <color indexed="81"/>
            <rFont val="Tahoma"/>
            <family val="2"/>
            <charset val="238"/>
          </rPr>
          <t>jegyzono:</t>
        </r>
        <r>
          <rPr>
            <sz val="9"/>
            <color indexed="81"/>
            <rFont val="Tahoma"/>
            <family val="2"/>
            <charset val="238"/>
          </rPr>
          <t xml:space="preserve">
Ezen a rovaton kell elszámolni az ingatlanok és az ingatlanhoz kapcsolódó vagyoni értékű jogok értékesítésekor kapott eladási árat.
A rovaton elszámolt bevételeket a beszámolóban a következő bontásban kell szerepeltetni:
b) ebből: termőföld-eladás bevételei.</t>
        </r>
      </text>
    </comment>
    <comment ref="A65" authorId="0" shapeId="0" xr:uid="{00000000-0006-0000-0300-000060000000}">
      <text>
        <r>
          <rPr>
            <b/>
            <sz val="9"/>
            <color indexed="81"/>
            <rFont val="Tahoma"/>
            <family val="2"/>
            <charset val="238"/>
          </rPr>
          <t>jegyzono:</t>
        </r>
        <r>
          <rPr>
            <sz val="9"/>
            <color indexed="81"/>
            <rFont val="Tahoma"/>
            <family val="2"/>
            <charset val="238"/>
          </rPr>
          <t xml:space="preserve">
Ezen a rovaton kell elszámolni a gépek, berendezések és felszerelések, a járművek és a tenyészállatok értékesítésekor kapott eladási árat.</t>
        </r>
      </text>
    </comment>
    <comment ref="A66" authorId="0" shapeId="0" xr:uid="{00000000-0006-0000-0300-000061000000}">
      <text>
        <r>
          <rPr>
            <b/>
            <sz val="9"/>
            <color indexed="81"/>
            <rFont val="Tahoma"/>
            <family val="2"/>
            <charset val="238"/>
          </rPr>
          <t>jegyzono:</t>
        </r>
        <r>
          <rPr>
            <sz val="9"/>
            <color indexed="81"/>
            <rFont val="Tahoma"/>
            <family val="2"/>
            <charset val="238"/>
          </rPr>
          <t xml:space="preserve">
Ezen a rovaton kell elszámolni a részesedés – függetlenül attól, hogy azt a befektetett vagy a forgóeszközök között mutatják ki – értékesítésekor kapott eladási árat, legfeljebb a részesedés a könyv szerinti értékéig.
A rovaton elszámolt bevételeket a beszámolóban a következő bontásban kell szerepeltetni:
a) ebből: privatizációból származó bevétel.</t>
        </r>
      </text>
    </comment>
    <comment ref="A67" authorId="0" shapeId="0" xr:uid="{00000000-0006-0000-0300-000062000000}">
      <text>
        <r>
          <rPr>
            <b/>
            <sz val="9"/>
            <color indexed="81"/>
            <rFont val="Tahoma"/>
            <family val="2"/>
            <charset val="238"/>
          </rPr>
          <t>jegyzono:</t>
        </r>
        <r>
          <rPr>
            <sz val="9"/>
            <color indexed="81"/>
            <rFont val="Tahoma"/>
            <family val="2"/>
            <charset val="238"/>
          </rPr>
          <t xml:space="preserve">
Ezen a rovaton kell elszámolni a meglévő részesedéshez – függetlenül attól, hogy azt a befektetett vagy a forgóeszközök között mutatják ki – kapcsolódó tőkekivonásból, tőkeleszállításból származó bevételt.</t>
        </r>
      </text>
    </comment>
    <comment ref="A69" authorId="0" shapeId="0" xr:uid="{00000000-0006-0000-0300-000063000000}">
      <text>
        <r>
          <rPr>
            <b/>
            <sz val="9"/>
            <color indexed="81"/>
            <rFont val="Tahoma"/>
            <family val="2"/>
            <charset val="238"/>
          </rPr>
          <t>jegyzono:</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 eredeti kötelezett általi megtérítését.</t>
        </r>
      </text>
    </comment>
    <comment ref="A70" authorId="0" shapeId="0" xr:uid="{00000000-0006-0000-0300-000064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1" authorId="0" shapeId="0" xr:uid="{00000000-0006-0000-0300-000065000000}">
      <text>
        <r>
          <rPr>
            <b/>
            <sz val="9"/>
            <color indexed="81"/>
            <rFont val="Tahoma"/>
            <family val="2"/>
            <charset val="238"/>
          </rPr>
          <t>jegyzono:</t>
        </r>
        <r>
          <rPr>
            <sz val="9"/>
            <color indexed="81"/>
            <rFont val="Tahoma"/>
            <family val="2"/>
            <charset val="238"/>
          </rPr>
          <t xml:space="preserve">
Ezen a rovaton kell elszámolni
a)211 az államháztartáson kívüli szervezetektől, személyektől működési célból, ellenérték nélkül kapott bevételeket, és
b) az ellátottak pénzbeli juttatásaiként folyósított ellátások és az államháztartáson kívüli szervezetek, személyek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73" authorId="0" shapeId="0" xr:uid="{00000000-0006-0000-0300-000066000000}">
      <text>
        <r>
          <rPr>
            <b/>
            <sz val="9"/>
            <color indexed="81"/>
            <rFont val="Tahoma"/>
            <family val="2"/>
            <charset val="238"/>
          </rPr>
          <t>jegyzono:</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 eredeti kötelezett általi megtérítését.</t>
        </r>
      </text>
    </comment>
    <comment ref="A74" authorId="0" shapeId="0" xr:uid="{00000000-0006-0000-0300-000067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5" authorId="0" shapeId="0" xr:uid="{00000000-0006-0000-0300-000068000000}">
      <text>
        <r>
          <rPr>
            <b/>
            <sz val="9"/>
            <color indexed="81"/>
            <rFont val="Tahoma"/>
            <family val="2"/>
            <charset val="238"/>
          </rPr>
          <t>jegyzono:</t>
        </r>
        <r>
          <rPr>
            <sz val="9"/>
            <color indexed="81"/>
            <rFont val="Tahoma"/>
            <family val="2"/>
            <charset val="238"/>
          </rPr>
          <t xml:space="preserve">
Ezen a rovaton kell elszámolni
a) az államháztartáson kívüli szervezetektől, személyektől felhalmozási célból, ellenérték nélkül kapott bevételeket, és
b) az államháztartáson kívüli szervezetek, személyek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79" authorId="0" shapeId="0" xr:uid="{00000000-0006-0000-0300-000069000000}">
      <text>
        <r>
          <rPr>
            <b/>
            <sz val="9"/>
            <color indexed="81"/>
            <rFont val="Tahoma"/>
            <family val="2"/>
            <charset val="238"/>
          </rPr>
          <t>jegyzono:</t>
        </r>
        <r>
          <rPr>
            <sz val="9"/>
            <color indexed="81"/>
            <rFont val="Tahoma"/>
            <family val="2"/>
            <charset val="238"/>
          </rPr>
          <t xml:space="preserve">
Ezen a rovaton kell elszámolni a költségvetési éven túlra belföldről felvett hitelek, kölcsönök felvételéből befolyó bevételeket.
A rovaton elszámolt bevételeket a beszámolóban a következő bontásban kell szerepeltetni:
a) ebből: pénzügyi vállalkozás.</t>
        </r>
      </text>
    </comment>
    <comment ref="A80" authorId="0" shapeId="0" xr:uid="{00000000-0006-0000-0300-00006A000000}">
      <text>
        <r>
          <rPr>
            <b/>
            <sz val="9"/>
            <color indexed="81"/>
            <rFont val="Tahoma"/>
            <family val="2"/>
            <charset val="238"/>
          </rPr>
          <t>jegyzono:</t>
        </r>
        <r>
          <rPr>
            <sz val="9"/>
            <color indexed="81"/>
            <rFont val="Tahoma"/>
            <family val="2"/>
            <charset val="238"/>
          </rPr>
          <t xml:space="preserve">
Ezen a rovaton kell elszámolni a folyószámla-, rulírozó- és a munkabér-megelőlegezési hitelek, kölcsönök felvételéből befolyó bevételeket.</t>
        </r>
      </text>
    </comment>
    <comment ref="A81" authorId="0" shapeId="0" xr:uid="{00000000-0006-0000-0300-00006B000000}">
      <text>
        <r>
          <rPr>
            <b/>
            <sz val="9"/>
            <color indexed="81"/>
            <rFont val="Tahoma"/>
            <family val="2"/>
            <charset val="238"/>
          </rPr>
          <t>jegyzono:</t>
        </r>
        <r>
          <rPr>
            <sz val="9"/>
            <color indexed="81"/>
            <rFont val="Tahoma"/>
            <family val="2"/>
            <charset val="238"/>
          </rPr>
          <t xml:space="preserve">
Ezen a rovaton kell elszámolni
a) a költségvetési éven belülre belföldről felvett hitelek, kölcsönök felvételéből befolyó bevételeket a likviditási célú hitelek, kölcsönök kivételével, és
b) a Stabilitási tv. 3. § (1) bekezdés e) pontja szerinti ügyletek keretében az eszközök átadásakor kapott eladási árat.
A rovaton elszámolt kiadásokat a beszámolóban a következő bontásban kell szerepeltetni:
a) ebből: pénzügyi vállalkozás.</t>
        </r>
      </text>
    </comment>
    <comment ref="A83" authorId="0" shapeId="0" xr:uid="{00000000-0006-0000-0300-00006C000000}">
      <text>
        <r>
          <rPr>
            <b/>
            <sz val="9"/>
            <color indexed="81"/>
            <rFont val="Tahoma"/>
            <family val="2"/>
            <charset val="238"/>
          </rPr>
          <t>jegyzono:</t>
        </r>
        <r>
          <rPr>
            <sz val="9"/>
            <color indexed="81"/>
            <rFont val="Tahoma"/>
            <family val="2"/>
            <charset val="238"/>
          </rPr>
          <t xml:space="preserve">
Ezen a rovaton kell elszámolni a forgóeszközök között kimutatott, belföldön kibocsátott vásárolt hitelviszonyt megtestesítő értékpapírok - ide értve a kárpótlási jegyeket és a befektetési jegyeket is - beváltásakor kapott, kamatot nem tartalmazó összeget, eladásukkor azok eladási árát a könyv szerinti értékig.
A rovaton elszámolt bevételeket a beszámolóban a következő bontásban kell szerepeltetni:
a) ebből: befektetési jegyek,
b) ebből: kárpótlási jegyek.</t>
        </r>
      </text>
    </comment>
    <comment ref="A84" authorId="0" shapeId="0" xr:uid="{00000000-0006-0000-0300-00006D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kibocsátásakor kapott eladási árat, hitelviszonyt megtestesítő kamatozó értékpapírok esetén azok névértékéig.</t>
        </r>
      </text>
    </comment>
    <comment ref="A85" authorId="0" shapeId="0" xr:uid="{00000000-0006-0000-0300-00006E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kibocsátott vásárolt hitelviszonyt megtestesítő értékpapírok beváltásakor kapott, kamatot nem tartalmazó összeget, eladásukkor azok eladási árát a könyv szerinti értékig.</t>
        </r>
      </text>
    </comment>
    <comment ref="A86" authorId="0" shapeId="0" xr:uid="{00000000-0006-0000-0300-00006F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kibocsátott hitelviszonyt megtestesítő értékpapírok kibocsátásakor kapott eladási árat azok névértékéig.</t>
        </r>
      </text>
    </comment>
    <comment ref="A88" authorId="0" shapeId="0" xr:uid="{00000000-0006-0000-0300-000070000000}">
      <text>
        <r>
          <rPr>
            <b/>
            <sz val="9"/>
            <color indexed="81"/>
            <rFont val="Tahoma"/>
            <family val="2"/>
            <charset val="238"/>
          </rPr>
          <t>jegyzono:</t>
        </r>
        <r>
          <rPr>
            <sz val="9"/>
            <color indexed="81"/>
            <rFont val="Tahoma"/>
            <family val="2"/>
            <charset val="238"/>
          </rPr>
          <t xml:space="preserve">
Ezen a rovaton kell elszámolni az előző év költségvetési maradványának a kiadások teljesítésére történő felhasználását.</t>
        </r>
      </text>
    </comment>
    <comment ref="A93" authorId="0" shapeId="0" xr:uid="{00000000-0006-0000-0300-000071000000}">
      <text>
        <r>
          <rPr>
            <b/>
            <sz val="9"/>
            <color indexed="81"/>
            <rFont val="Tahoma"/>
            <family val="2"/>
            <charset val="238"/>
          </rPr>
          <t>jegyzono:</t>
        </r>
        <r>
          <rPr>
            <sz val="9"/>
            <color indexed="81"/>
            <rFont val="Tahoma"/>
            <family val="2"/>
            <charset val="238"/>
          </rPr>
          <t xml:space="preserve">
Ezen a rovaton kell elszámolni az előző év vállalkozási maradványának a kiadások teljesítésére történő felhasználását.</t>
        </r>
      </text>
    </comment>
    <comment ref="A94" authorId="0" shapeId="0" xr:uid="{00000000-0006-0000-0300-000072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 biztosított megelőlegezéseket.</t>
        </r>
      </text>
    </comment>
    <comment ref="A95" authorId="0" shapeId="0" xr:uid="{00000000-0006-0000-0300-000073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befolyó törlesztését.</t>
        </r>
      </text>
    </comment>
    <comment ref="A96" authorId="0" shapeId="0" xr:uid="{00000000-0006-0000-0300-000074000000}">
      <text>
        <r>
          <rPr>
            <b/>
            <sz val="9"/>
            <color indexed="81"/>
            <rFont val="Tahoma"/>
            <family val="2"/>
            <charset val="238"/>
          </rPr>
          <t>jegyzono:</t>
        </r>
        <r>
          <rPr>
            <sz val="9"/>
            <color indexed="81"/>
            <rFont val="Tahoma"/>
            <family val="2"/>
            <charset val="238"/>
          </rPr>
          <t xml:space="preserve">
Ezen a rovaton kell elszámolni az Áht. 73. § (1) bekezdés a) pont ae) pontja szerinti központi, irányító szervi támogatás, valamint a központi kezelésű előirányzatok kiadásai finanszírozására szolgáló központi pénzellátás beérkezését.</t>
        </r>
      </text>
    </comment>
    <comment ref="A97" authorId="0" shapeId="0" xr:uid="{00000000-0006-0000-0300-000075000000}">
      <text>
        <r>
          <rPr>
            <b/>
            <sz val="9"/>
            <color indexed="81"/>
            <rFont val="Tahoma"/>
            <family val="2"/>
            <charset val="238"/>
          </rPr>
          <t>jegyzono:</t>
        </r>
        <r>
          <rPr>
            <sz val="9"/>
            <color indexed="81"/>
            <rFont val="Tahoma"/>
            <family val="2"/>
            <charset val="238"/>
          </rPr>
          <t xml:space="preserve">
Ezen a rovaton kell elszámolni a betétek megszüntetését.</t>
        </r>
      </text>
    </comment>
    <comment ref="A98" authorId="0" shapeId="0" xr:uid="{00000000-0006-0000-0300-000076000000}">
      <text>
        <r>
          <rPr>
            <b/>
            <sz val="9"/>
            <color indexed="81"/>
            <rFont val="Tahoma"/>
            <family val="2"/>
            <charset val="238"/>
          </rPr>
          <t>jegyzono:</t>
        </r>
        <r>
          <rPr>
            <sz val="9"/>
            <color indexed="81"/>
            <rFont val="Tahoma"/>
            <family val="2"/>
            <charset val="238"/>
          </rPr>
          <t xml:space="preserve">
Ezen a rovaton kell elszámolni az Áht. 73. § (1) bekezdés b) pont bb)–bd) pontjában foglalt finanszírozási célú pénzügyi műveletek bevételeit.
A rovaton elszámolt bevételeket a beszámolóban a következő bontásban kell szerepeltetni:
a) ebből: tulajdonosi kölcsönök visszatérülése.</t>
        </r>
      </text>
    </comment>
    <comment ref="A100" authorId="0" shapeId="0" xr:uid="{00000000-0006-0000-0300-000077000000}">
      <text>
        <r>
          <rPr>
            <b/>
            <sz val="9"/>
            <color indexed="81"/>
            <rFont val="Tahoma"/>
            <family val="2"/>
            <charset val="238"/>
          </rPr>
          <t>jegyzono:</t>
        </r>
        <r>
          <rPr>
            <sz val="9"/>
            <color indexed="81"/>
            <rFont val="Tahoma"/>
            <family val="2"/>
            <charset val="238"/>
          </rPr>
          <t xml:space="preserve">
Ezen a rovaton kell elszámolni a forgóeszközök között kimutatott, külföldön kibocsátott vásárolt hitelviszonyt megtestesítő értékpapírok beváltásakor kapott, kamatot nem tartalmazó összeget, eladásukkor azok eladási árát a könyv szerinti értékig.</t>
        </r>
      </text>
    </comment>
    <comment ref="A101" authorId="0" shapeId="0" xr:uid="{00000000-0006-0000-0300-000078000000}">
      <text>
        <r>
          <rPr>
            <b/>
            <sz val="9"/>
            <color indexed="81"/>
            <rFont val="Tahoma"/>
            <family val="2"/>
            <charset val="238"/>
          </rPr>
          <t>jegyzono:</t>
        </r>
        <r>
          <rPr>
            <sz val="9"/>
            <color indexed="81"/>
            <rFont val="Tahoma"/>
            <family val="2"/>
            <charset val="238"/>
          </rPr>
          <t xml:space="preserve">
Ezen a rovaton kell elszámolni a befektetett eszközök között kimutatott, külföldön kibocsátott tartós hitelviszonyt megtestesítő értékpapírok beváltásakor kapott, kamatot nem tartalmazó összeget, eladásukkor azok eladási árát a könyv szerinti értékig.</t>
        </r>
      </text>
    </comment>
    <comment ref="A102" authorId="0" shapeId="0" xr:uid="{00000000-0006-0000-0300-000079000000}">
      <text>
        <r>
          <rPr>
            <b/>
            <sz val="9"/>
            <color indexed="81"/>
            <rFont val="Tahoma"/>
            <family val="2"/>
            <charset val="238"/>
          </rPr>
          <t>jegyzono:</t>
        </r>
        <r>
          <rPr>
            <sz val="9"/>
            <color indexed="81"/>
            <rFont val="Tahoma"/>
            <family val="2"/>
            <charset val="238"/>
          </rPr>
          <t xml:space="preserve">
Ezen a rovaton kell elszámolni a külföldön kibocsátott hitelviszonyt megtestesítő értékpapírok kibocsátásakor kapott eladási árat azok névértékéig.</t>
        </r>
      </text>
    </comment>
    <comment ref="A103" authorId="0" shapeId="0" xr:uid="{00000000-0006-0000-0300-00007A000000}">
      <text>
        <r>
          <rPr>
            <b/>
            <sz val="9"/>
            <color indexed="81"/>
            <rFont val="Tahoma"/>
            <family val="2"/>
            <charset val="238"/>
          </rPr>
          <t>jegyzono:</t>
        </r>
        <r>
          <rPr>
            <sz val="9"/>
            <color indexed="81"/>
            <rFont val="Tahoma"/>
            <family val="2"/>
            <charset val="238"/>
          </rPr>
          <t xml:space="preserve">
Ezen a rovaton kell elszámolni a külföldről felvett hitelek, kölcsönök felvételéből befolyó bevételeket.
A rovaton elszámolt bevételeket a beszámolóban a következő bontásban kell szerepeltetni:
a) ebből: nemzetközi fejlesztési szervezetek,
b) ebből: más kormányok,
c) ebből: külföldi pénzintézetek.
B83. Adóssághoz nem kapcsolódó származékos ügyletek bevételei
Ezen a rovaton kell elszámolni a származékos ügyletek hitelek, kölcsönök, értékpapírok értékében ki nem mutatott és a kamatok között el nem számolt bevételeit, így
a) a lezárt nem kamatfedezeti célú, egyéb fedezeti ügyletek (határidős, opciós, swap és azonnali ügyletek) nyereségét,
b) a nem fedezeti célú határidős, opciós ügyletek és swap ügyletek határidős része esetén az ügylet zárása (lejárata, ellenügylet kötése, lejárat előtti megszüntetése) időpontjában érvényes árfolyam és a kötési (határidős) árfolyam közötti nyereségjellegű különbözetet, és
c) a kiírt opcióért kapott opciós díjat.</t>
        </r>
      </text>
    </comment>
    <comment ref="A123" authorId="0" shapeId="0" xr:uid="{00000000-0006-0000-0300-00007B000000}">
      <text>
        <r>
          <rPr>
            <b/>
            <sz val="9"/>
            <color indexed="81"/>
            <rFont val="Tahoma"/>
            <family val="2"/>
            <charset val="238"/>
          </rPr>
          <t>jegyzono:</t>
        </r>
        <r>
          <rPr>
            <sz val="9"/>
            <color indexed="81"/>
            <rFont val="Tahoma"/>
            <family val="2"/>
            <charset val="238"/>
          </rPr>
          <t xml:space="preserve">
Ezen a rovaton kell elszámolni
a) a köztisztviselők, kormánytisztviselők, közalkalmazottak, fegyveres szervek hivatásos állományú tagjai, a Magyar Honvédség hivatásos és szerződéses állományú tagjai, a bírák, az ügyészek, az igazságügyi és az ügyészségi alkalmazottak – besorolási osztály, fizetési fokozat szerint megállapított, kötelező illetménykiegészítésekkel, a közalkalmazottak jogállásáról szóló törvény szerinti kereset-kiegészítéssel, a kötelező és feltételtől függő, adható pótlékokkal (például felzárkóztatási, kollégiumi, összevont osztályban oktatók pótlékai, közművelődési, közgyűjteményi dolgozók pótléka) növelt – illetményét,
b) az állami vezető, a kormánybiztos, miniszterelnöki biztos, miniszteri biztos, valamint a költségvetési szerv választott tisztségviselőnek nem minősülő, az a) pontba nem tartozó vezetőjének illetményét,
c) egyszerűsített foglalkoztatás alá tartozó munkavállalók kivételével a munka törvénykönyve alapján teljes vagy részmunkaidőben foglalkoztatottak bérét,
d) a közfoglalkoztatásban résztvevők bérét,
e) a munkavégzésre kötelezett tartalékállományban lévők illetményét,
f) az ösztöndíjas foglalkoztatottakat megillető díjat, és
g) a különleges foglalkoztatási állományban résztvevők díjazását
[az a)–g) pontban nevesítettek a továbbiakban együtt: foglalkoztatottak].</t>
        </r>
      </text>
    </comment>
    <comment ref="A124" authorId="0" shapeId="0" xr:uid="{00000000-0006-0000-0300-00007C000000}">
      <text>
        <r>
          <rPr>
            <b/>
            <sz val="9"/>
            <color indexed="81"/>
            <rFont val="Tahoma"/>
            <family val="2"/>
            <charset val="238"/>
          </rPr>
          <t>jegyzono:</t>
        </r>
        <r>
          <rPr>
            <sz val="9"/>
            <color indexed="81"/>
            <rFont val="Tahoma"/>
            <family val="2"/>
            <charset val="238"/>
          </rPr>
          <t xml:space="preserve">
Ezen a rovaton kell elszámolni az előre nem meghatározott követelményekhez kapcsolódóan a foglalkoztatottaknak megállapított normatív jutalmakat.</t>
        </r>
      </text>
    </comment>
    <comment ref="A125" authorId="0" shapeId="0" xr:uid="{00000000-0006-0000-0300-00007D000000}">
      <text>
        <r>
          <rPr>
            <b/>
            <sz val="9"/>
            <color indexed="81"/>
            <rFont val="Tahoma"/>
            <family val="2"/>
            <charset val="238"/>
          </rPr>
          <t>jegyzono:</t>
        </r>
        <r>
          <rPr>
            <sz val="9"/>
            <color indexed="81"/>
            <rFont val="Tahoma"/>
            <family val="2"/>
            <charset val="238"/>
          </rPr>
          <t xml:space="preserve">
Ezen a rovaton kell elszámolni a teljesítményösztönzés, személyi ösztönzés céljából a foglalkoztatottaknak megállapított jutalmat, prémiumot, céljuttatást, továbbá minden más hasonló személyi ösztönzési jellegű kifizetést, függetlenül annak elnevezésétől.</t>
        </r>
      </text>
    </comment>
    <comment ref="A126" authorId="0" shapeId="0" xr:uid="{00000000-0006-0000-0300-00007E000000}">
      <text>
        <r>
          <rPr>
            <b/>
            <sz val="9"/>
            <color indexed="81"/>
            <rFont val="Tahoma"/>
            <family val="2"/>
            <charset val="238"/>
          </rPr>
          <t>jegyzono:</t>
        </r>
        <r>
          <rPr>
            <sz val="9"/>
            <color indexed="81"/>
            <rFont val="Tahoma"/>
            <family val="2"/>
            <charset val="238"/>
          </rPr>
          <t xml:space="preserve">
Ezen a rovaton kell elszámolni
a) a helyettesítés, illetve helyettesítésre szóló megbízás címen folyósítandó juttatásokat,
b) a készenléti és ügyeleti díj összegét,
c) a túlóradíjakat, és
d) a fegyveres szervek hivatásos állományú tagját a túlszolgálatért megillető díjazást.</t>
        </r>
      </text>
    </comment>
    <comment ref="A127" authorId="0" shapeId="0" xr:uid="{00000000-0006-0000-0300-00007F000000}">
      <text>
        <r>
          <rPr>
            <b/>
            <sz val="9"/>
            <color indexed="81"/>
            <rFont val="Tahoma"/>
            <family val="2"/>
            <charset val="238"/>
          </rPr>
          <t>jegyzono:</t>
        </r>
        <r>
          <rPr>
            <sz val="9"/>
            <color indexed="81"/>
            <rFont val="Tahoma"/>
            <family val="2"/>
            <charset val="238"/>
          </rPr>
          <t xml:space="preserve">
Ezen a rovaton kell elszámolni a foglalkoztatottaknak megállapított végkielégítést.</t>
        </r>
      </text>
    </comment>
    <comment ref="A128" authorId="0" shapeId="0" xr:uid="{00000000-0006-0000-0300-000080000000}">
      <text>
        <r>
          <rPr>
            <b/>
            <sz val="9"/>
            <color indexed="81"/>
            <rFont val="Tahoma"/>
            <family val="2"/>
            <charset val="238"/>
          </rPr>
          <t>jegyzono:</t>
        </r>
        <r>
          <rPr>
            <sz val="9"/>
            <color indexed="81"/>
            <rFont val="Tahoma"/>
            <family val="2"/>
            <charset val="238"/>
          </rPr>
          <t xml:space="preserve">
Ezen a rovaton kell elszámolni a foglalkoztatottaknak megállapított jubileumi jutalmakat és a munkaviszony elismerésére szolgáló – például hűségjutalom – jutalmakat.</t>
        </r>
      </text>
    </comment>
    <comment ref="A129" authorId="0" shapeId="0" xr:uid="{00000000-0006-0000-0300-000081000000}">
      <text>
        <r>
          <rPr>
            <b/>
            <sz val="9"/>
            <color indexed="81"/>
            <rFont val="Tahoma"/>
            <family val="2"/>
            <charset val="238"/>
          </rPr>
          <t>jegyzono:</t>
        </r>
        <r>
          <rPr>
            <sz val="9"/>
            <color indexed="81"/>
            <rFont val="Tahoma"/>
            <family val="2"/>
            <charset val="238"/>
          </rPr>
          <t xml:space="preserve">
Ezen a rovaton kell elszámolni a foglalkoztatottak részére juttatott, a személyi jövedelemadóról szóló törvény szerinti béren kívüli juttatásokat, ide értve azt az esetet is, ha azok megfelelnek a béren kívüli juttatás feltételeinek, de a személyi jövedelemadóról szóló törvényben meghatározott értékhatárt meghaladják.</t>
        </r>
      </text>
    </comment>
    <comment ref="A130" authorId="0" shapeId="0" xr:uid="{00000000-0006-0000-0300-000082000000}">
      <text>
        <r>
          <rPr>
            <b/>
            <sz val="9"/>
            <color indexed="81"/>
            <rFont val="Tahoma"/>
            <family val="2"/>
            <charset val="238"/>
          </rPr>
          <t>jegyzono:</t>
        </r>
        <r>
          <rPr>
            <sz val="9"/>
            <color indexed="81"/>
            <rFont val="Tahoma"/>
            <family val="2"/>
            <charset val="238"/>
          </rPr>
          <t xml:space="preserve">
Ezen a rovaton kell elszámolni a foglalkoztatottak részére pénzben fizetendő ruházati költségtérítéseket.</t>
        </r>
      </text>
    </comment>
    <comment ref="A131" authorId="0" shapeId="0" xr:uid="{00000000-0006-0000-0300-000083000000}">
      <text>
        <r>
          <rPr>
            <b/>
            <sz val="9"/>
            <color indexed="81"/>
            <rFont val="Tahoma"/>
            <family val="2"/>
            <charset val="238"/>
          </rPr>
          <t>jegyzono:</t>
        </r>
        <r>
          <rPr>
            <sz val="9"/>
            <color indexed="81"/>
            <rFont val="Tahoma"/>
            <family val="2"/>
            <charset val="238"/>
          </rPr>
          <t xml:space="preserve">
Ezen a rovaton kell elszámolni a munkába járással kapcsolatos személygépkocsi használat után fizetendő költségtérítést, továbbá a foglalkoztatottaknak megállapított más utazási költségtérítéseket.</t>
        </r>
      </text>
    </comment>
    <comment ref="A132" authorId="0" shapeId="0" xr:uid="{00000000-0006-0000-0300-000084000000}">
      <text>
        <r>
          <rPr>
            <b/>
            <sz val="9"/>
            <color indexed="81"/>
            <rFont val="Tahoma"/>
            <family val="2"/>
            <charset val="238"/>
          </rPr>
          <t>jegyzono:</t>
        </r>
        <r>
          <rPr>
            <sz val="9"/>
            <color indexed="81"/>
            <rFont val="Tahoma"/>
            <family val="2"/>
            <charset val="238"/>
          </rPr>
          <t xml:space="preserve">
Ezen a rovaton kell elszámolni a foglalkoztatottak részére pénzben fizetendő, más rovaton nem elszámolható költségtérítéseket.</t>
        </r>
      </text>
    </comment>
    <comment ref="A133" authorId="0" shapeId="0" xr:uid="{00000000-0006-0000-0300-000085000000}">
      <text>
        <r>
          <rPr>
            <b/>
            <sz val="9"/>
            <color indexed="81"/>
            <rFont val="Tahoma"/>
            <family val="2"/>
            <charset val="238"/>
          </rPr>
          <t>jegyzono:</t>
        </r>
        <r>
          <rPr>
            <sz val="9"/>
            <color indexed="81"/>
            <rFont val="Tahoma"/>
            <family val="2"/>
            <charset val="238"/>
          </rPr>
          <t xml:space="preserve">
Ezen a rovaton kell elszámolni a foglalkoztatottaknak megállapított lakhatási, rezsiköltség, albérleti díj hozzájárulásokat.</t>
        </r>
      </text>
    </comment>
    <comment ref="A134" authorId="0" shapeId="0" xr:uid="{00000000-0006-0000-0300-000086000000}">
      <text>
        <r>
          <rPr>
            <b/>
            <sz val="9"/>
            <color indexed="81"/>
            <rFont val="Tahoma"/>
            <family val="2"/>
            <charset val="238"/>
          </rPr>
          <t>jegyzono:</t>
        </r>
        <r>
          <rPr>
            <sz val="9"/>
            <color indexed="81"/>
            <rFont val="Tahoma"/>
            <family val="2"/>
            <charset val="238"/>
          </rPr>
          <t xml:space="preserve">
Ezen a rovaton kell elszámolni a foglalkoztatottaknak szociális alapon megállapított eseti szociális támogatásokat, segélyeket.</t>
        </r>
      </text>
    </comment>
    <comment ref="A135" authorId="0" shapeId="0" xr:uid="{00000000-0006-0000-0300-000087000000}">
      <text>
        <r>
          <rPr>
            <b/>
            <sz val="9"/>
            <color indexed="81"/>
            <rFont val="Tahoma"/>
            <family val="2"/>
            <charset val="238"/>
          </rPr>
          <t>jegyzono:</t>
        </r>
        <r>
          <rPr>
            <sz val="9"/>
            <color indexed="81"/>
            <rFont val="Tahoma"/>
            <family val="2"/>
            <charset val="238"/>
          </rPr>
          <t xml:space="preserve">
Ezen a rovaton kell elszámolni
a) a munkáltató által a foglalkoztatottaknak teljesített, más rovaton nem elszámolható olyan juttatásokat, amelyek után a foglalkoztatottnak a személyi jövedelemadóról szóló törvény alapján az összevont adóalapba tartozó bevétele keletkezik függetlenül attól, hogy a foglalkoztatott a jövedelme kiszámításakor a bevétellel szemben jogosult-e levonásra,
b) a munkáltató által a foglalkoztatottaknak teljesített, más rovaton nem elszámolható olyan kifizetéseket, amelyek után a foglalkoztatottnak a személyi jövedelemadóról szóló törvény alapján adómentes bevétele keletkezik, és
c) a munkáltató által a foglalkoztatottakkal kapcsolatban kötött biztosítások díját.
A rovaton elszámolt kiadásokat a beszámolóban a következő bontásban kell szerepeltetni:
a) ebből: biztosítási díjak.</t>
        </r>
      </text>
    </comment>
    <comment ref="A137" authorId="0" shapeId="0" xr:uid="{00000000-0006-0000-0300-000088000000}">
      <text>
        <r>
          <rPr>
            <b/>
            <sz val="9"/>
            <color indexed="81"/>
            <rFont val="Tahoma"/>
            <family val="2"/>
            <charset val="238"/>
          </rPr>
          <t>jegyzono:</t>
        </r>
        <r>
          <rPr>
            <sz val="9"/>
            <color indexed="81"/>
            <rFont val="Tahoma"/>
            <family val="2"/>
            <charset val="238"/>
          </rPr>
          <t xml:space="preserve">
Ezen a rovaton kell elszámolni a köztársasági elnök, az Országgyűlés elnöke, az Alkotmánybíróság elnöke és tagja, a Kúria elnöke, a Költségvetési Tanács elnöke, a legfőbb ügyész, az alapvető jogok biztosa és helyettesei, az Állami Számvevőszék elnöke és alelnöke, az országgyűlési képviselő, a polgármester, főpolgármester, a helyi önkormányzati képviselő, megyei közgyűlés tagja, az alpolgármester, a főpolgármester-helyettes, a megyei közgyűlés elnöke és alelnöke, továbbá a Független Rendészeti Panasztestület tagjai számára fizetett, a K11. Foglalkoztatottak személyi juttatásai rovatainak megfelelő tartalmú juttatásokat, tiszteletdíjakat.</t>
        </r>
      </text>
    </comment>
    <comment ref="A138" authorId="0" shapeId="0" xr:uid="{00000000-0006-0000-0300-000089000000}">
      <text>
        <r>
          <rPr>
            <b/>
            <sz val="9"/>
            <color indexed="81"/>
            <rFont val="Tahoma"/>
            <family val="2"/>
            <charset val="238"/>
          </rPr>
          <t>jegyzono:</t>
        </r>
        <r>
          <rPr>
            <sz val="9"/>
            <color indexed="81"/>
            <rFont val="Tahoma"/>
            <family val="2"/>
            <charset val="238"/>
          </rPr>
          <t xml:space="preserve">
Ezen a rovaton kell elszámolni a munkavégzésre irányuló egyéb jogviszony keretében nem saját foglalkoztatottnak fizetett díjazásokat.</t>
        </r>
      </text>
    </comment>
    <comment ref="A139" authorId="0" shapeId="0" xr:uid="{00000000-0006-0000-0300-00008A000000}">
      <text>
        <r>
          <rPr>
            <b/>
            <sz val="9"/>
            <color indexed="81"/>
            <rFont val="Tahoma"/>
            <family val="2"/>
            <charset val="238"/>
          </rPr>
          <t>jegyzono:</t>
        </r>
        <r>
          <rPr>
            <sz val="9"/>
            <color indexed="81"/>
            <rFont val="Tahoma"/>
            <family val="2"/>
            <charset val="238"/>
          </rPr>
          <t xml:space="preserve">
Ezen a rovaton kell elszámolni
a) a prémiumévek programban résztvevők juttatásait,
b)164 az egyszerűsített foglalkoztatás alá tartozó munkavállalók részére megállapított juttatásokat, ide értve a juttatásaik után a foglalkoztatót terhelő közterheket is,
c) a Bolyai János Kutatási Ösztöndíjat, az MTA doktori címmel rendelkezők tiszteletdíját, az akadémikusok és a Magyar Művészeti Akadémia tagjai tiszteletdíját,
d) a nem foglalkoztatottaknak adományozott kitüntetésekkel, díjakkal, elismerésekkel járó pénzjutalmat,
e)165 az önkéntes tartalékos szolgálatot teljesítők, a katonai és rendvédelmi tanintézeteknél tisztképzésben és tiszthelyettes képzésben részesülők, a honvéd kollégiumok, gimnáziumok és szakközépiskolák növendékeinek, valamint a rendészeti szakközépiskolák hallgatói állományának juttatásait,
f) a személyi jövedelemadóról szóló törvény szerinti reprezentáció és üzleti ajándék kiadásait, ide értve azt az esetet is, ha azok megfelelnek a reprezentáció, üzleti ajándék feltételeinek, de a személyi jövedelemadóról szóló törvényben meghatározott értékhatárt meghaladják, és
g) mindazon a K11. Foglalkoztatottak személyi juttatásai rovatainak megfelelő tartalmú juttatásokat, amelyeket nem foglalkoztatottnak és nem választott tisztségviselőnek fizetnek, így különösen az ítélkezésben közreműködők – kirendelt védő, szakértő, ülnök – díjazását, a fogvatartottak díjazását és egyéb költségtérítését, a munkaterápiában résztvevő betegek díjazását, a nevelőszülőkhöz kihelyezett gyermeket ellátók és azokkal foglalkozók díját, a házi szociális gondozók díját, a jogsegélyszolgálat, a lelki-segély szolgálat díját, és a diákok, hallgatók demonstrátori díját.</t>
        </r>
      </text>
    </comment>
    <comment ref="A140" authorId="0" shapeId="0" xr:uid="{00000000-0006-0000-0300-00008B000000}">
      <text>
        <r>
          <rPr>
            <b/>
            <sz val="9"/>
            <color indexed="81"/>
            <rFont val="Tahoma"/>
            <family val="2"/>
            <charset val="238"/>
          </rPr>
          <t>jegyzono:</t>
        </r>
        <r>
          <rPr>
            <sz val="9"/>
            <color indexed="81"/>
            <rFont val="Tahoma"/>
            <family val="2"/>
            <charset val="238"/>
          </rPr>
          <t xml:space="preserve">
Ezen a rovaton kell elszámolni
a) a szociális hozzájárulási adót,
b) a rehabilitációs hozzájárulást,
c) a korkedvezmény-biztosítási járulékot,
d) az egészségügyi hozzájárulást,
e) a táppénz hozzájárulást,
f) a munkaadót a foglalkoztatottak részére történő kifizetésekkel kapcsolatban terhelő más járulék jellegű kötelezettségeket, és
g) a munkáltatót terhelő személyi jövedelemadót.
A rovaton elszámolt kiadásokat a beszámolóban a fenti bontásban kell szerepeltetni.
</t>
        </r>
      </text>
    </comment>
    <comment ref="A143" authorId="0" shapeId="0" xr:uid="{00000000-0006-0000-0300-00008C000000}">
      <text>
        <r>
          <rPr>
            <b/>
            <sz val="9"/>
            <color indexed="81"/>
            <rFont val="Tahoma"/>
            <family val="2"/>
            <charset val="238"/>
          </rPr>
          <t>jegyzono:</t>
        </r>
        <r>
          <rPr>
            <sz val="9"/>
            <color indexed="81"/>
            <rFont val="Tahoma"/>
            <family val="2"/>
            <charset val="238"/>
          </rPr>
          <t xml:space="preserve">
Ezen a rovaton kell elszámolni
a) a gyógyszerek, gyógyszernek nem minősülő gyógyhatású készítmények, tápszerek, vér- és vérkészítmények, a gyógyászati diagnosztikai segédanyagok beszerzése után fizetett vételárat,
b) a gyógyszer alapanyagként használt vegyszerek, valamint a szakmai - termelési, oktatási, kutatási - felhasználású vegyszerek beszerzése után fizetett vételárat,
c) a tevékenységét segítő és a napi, rendszeres tájékoztatást szolgáló, papír alapú eszközök - így különösen könyvek, közlönyök, jogi információk, napilapok, folyóiratok - beszerzése, előfizetése után fizetett vételárat,
d) a 12. § (7) bekezdése szerinti egyéb készletek vételárát, és
e) az olyan informatikai eszközök, elektronikus könyvek, egyéb információhordozók beszerzése után fizetett vételárat, amelyek a tevékenységet legfeljebb egy évig szolgálják.</t>
        </r>
      </text>
    </comment>
    <comment ref="A144" authorId="0" shapeId="0" xr:uid="{00000000-0006-0000-0300-00008D000000}">
      <text>
        <r>
          <rPr>
            <b/>
            <sz val="9"/>
            <color indexed="81"/>
            <rFont val="Tahoma"/>
            <family val="2"/>
            <charset val="238"/>
          </rPr>
          <t>jegyzono:</t>
        </r>
        <r>
          <rPr>
            <sz val="9"/>
            <color indexed="81"/>
            <rFont val="Tahoma"/>
            <family val="2"/>
            <charset val="238"/>
          </rPr>
          <t xml:space="preserve">
Ezen a rovaton kell elszámolni
a) az élelmiszerek, élelmezési nyersanyagok beszerzése után fizetett vételárat,
b) az irodai papír és a nyomtatványok beszerzése után fizetett vételárat, továbbá minden, irodai célt szolgáló anyag – így különösen irattartó, tűzőgép, irodai kapcsok, naptár, ceruza, toll, radír, ragasztó, lyukasztó – beszerzése után fizetett vételárat,
c) a nyomtatási, sokszorosítási feladatokkal összefüggő anyagok – így különösen festék, festékpatron – beszerzése után fizetett vételárat,
d) a tüzelőanyagok, folyékony és gáznemű energiahordozók, járművekhez hajtó- és kenőanyagok beszerzése után fizetett vételárat,
e) a fogvatartottak, ellátottak ruházata, valamint a ruházati költségtérítésnél nem szerepeltethető munka- és védőruha beszerzése után fizetett vételárat, és
f)168 mindazon anyagok beszerzése után fizetett vételárat, amelyek nem számolhatók el szakmai anyag beszerzéseként.</t>
        </r>
      </text>
    </comment>
    <comment ref="A145" authorId="0" shapeId="0" xr:uid="{00000000-0006-0000-0300-00008E000000}">
      <text>
        <r>
          <rPr>
            <b/>
            <sz val="9"/>
            <color indexed="81"/>
            <rFont val="Tahoma"/>
            <family val="2"/>
            <charset val="238"/>
          </rPr>
          <t>jegyzono:</t>
        </r>
        <r>
          <rPr>
            <sz val="9"/>
            <color indexed="81"/>
            <rFont val="Tahoma"/>
            <family val="2"/>
            <charset val="238"/>
          </rPr>
          <t xml:space="preserve">
Ezen a rovaton kell elszámolni a vásárolt áruk és betétdíjas göngyölegek vételárát.</t>
        </r>
      </text>
    </comment>
    <comment ref="A147" authorId="0" shapeId="0" xr:uid="{00000000-0006-0000-0300-00008F000000}">
      <text>
        <r>
          <rPr>
            <b/>
            <sz val="9"/>
            <color indexed="81"/>
            <rFont val="Tahoma"/>
            <family val="2"/>
            <charset val="238"/>
          </rPr>
          <t>jegyzono:</t>
        </r>
        <r>
          <rPr>
            <sz val="9"/>
            <color indexed="81"/>
            <rFont val="Tahoma"/>
            <family val="2"/>
            <charset val="238"/>
          </rPr>
          <t xml:space="preserve">
Ezen a rovaton kell elszámolni
a) a számítógépes rendszer tervezésére, az erre vonatkozó tanácsadásra, számítógéprendszer, illetve adatfeldolgozó berendezések kiépítésére, helyszíni irányítására, üzemeltetésére – ide értve a számítógépek üzembe helyezését, szoftverek telepítését is, ha azok nem részei azok vételárának –, valamint az ezeket segítő tevékenységekre irányuló szolgáltatás után fizetett vételárat,
b)169 a számítógépes programozásra, így különösen adatbázisok készítésére, szoftverek írására, meglévő alkalmazások módosítására és konfigurálására, ezek tesztelésére irányuló szolgáltatás után fizetett vételárat,
c) az informatikai eszközök, pénzkiadó automaták (ATM), nem mechanikus működésű bolti kártyaleolvasó (POS) terminálok kölcsönzése, bérlete, lízingelése, javítása, karbantartása vételárát, díját,
d) a szoftverek kölcsönzésének, bérletének, lízingelésének vételárát, a felsőoktatási és a köznevelési intézmények jogtiszta szoftver licenc biztosításával összefüggésben kifizetett összegeket,
e) az adatrögzítésre, adatfeldolgozásra, web-hosztingra irányuló szolgáltatás után fizetett vételárat,
f) a világhálón megjelenő oldalak, internetes portálok tervezésére, elkészítésére, működtetésére irányuló szolgáltatás után fizetett vételárat,
g) a számítógépek között megvalósuló adatátviteli célú távközlési kapcsolatok díjait, és
h) a számítógépes oktatásra irányuló szolgáltatás után fizetett vételárat.</t>
        </r>
      </text>
    </comment>
    <comment ref="A148" authorId="0" shapeId="0" xr:uid="{00000000-0006-0000-0300-000090000000}">
      <text>
        <r>
          <rPr>
            <b/>
            <sz val="9"/>
            <color indexed="81"/>
            <rFont val="Tahoma"/>
            <family val="2"/>
            <charset val="238"/>
          </rPr>
          <t>jegyzono:</t>
        </r>
        <r>
          <rPr>
            <sz val="9"/>
            <color indexed="81"/>
            <rFont val="Tahoma"/>
            <family val="2"/>
            <charset val="238"/>
          </rPr>
          <t xml:space="preserve">
Ezen a rovaton kell elszámolni a nem számítógépek között megvalósuló, nem adatátviteli célú távközlési – így különösen telefon, telefax, telex, mobil – díjakat, mobil telefonokhoz vásárolt kártyák vételárát, továbbá a műsorvételi, műsorközlési jogdíjak kiadásait.</t>
        </r>
      </text>
    </comment>
    <comment ref="A150" authorId="0" shapeId="0" xr:uid="{00000000-0006-0000-0300-000091000000}">
      <text>
        <r>
          <rPr>
            <b/>
            <sz val="9"/>
            <color indexed="81"/>
            <rFont val="Tahoma"/>
            <family val="2"/>
            <charset val="238"/>
          </rPr>
          <t>jegyzono:</t>
        </r>
        <r>
          <rPr>
            <sz val="9"/>
            <color indexed="81"/>
            <rFont val="Tahoma"/>
            <family val="2"/>
            <charset val="238"/>
          </rPr>
          <t xml:space="preserve">
Ezen a rovaton kell elszámolni a villamosenergia, gázenergia, távhő- és melegvíz szolgáltatások díjait, a víz- és csatornadíjakat.</t>
        </r>
      </text>
    </comment>
    <comment ref="A151" authorId="0" shapeId="0" xr:uid="{00000000-0006-0000-0300-000092000000}">
      <text>
        <r>
          <rPr>
            <b/>
            <sz val="9"/>
            <color indexed="81"/>
            <rFont val="Tahoma"/>
            <family val="2"/>
            <charset val="238"/>
          </rPr>
          <t>jegyzono:</t>
        </r>
        <r>
          <rPr>
            <sz val="9"/>
            <color indexed="81"/>
            <rFont val="Tahoma"/>
            <family val="2"/>
            <charset val="238"/>
          </rPr>
          <t xml:space="preserve">
Ezen a rovaton kell elszámolni a villamosenergia, gázenergia, távhő- és melegvíz szolgáltatások díjait, a víz- és csatornadíjakat.</t>
        </r>
      </text>
    </comment>
    <comment ref="A152" authorId="0" shapeId="0" xr:uid="{00000000-0006-0000-0300-000093000000}">
      <text>
        <r>
          <rPr>
            <b/>
            <sz val="9"/>
            <color indexed="81"/>
            <rFont val="Tahoma"/>
            <family val="2"/>
            <charset val="238"/>
          </rPr>
          <t>jegyzono:</t>
        </r>
        <r>
          <rPr>
            <sz val="9"/>
            <color indexed="81"/>
            <rFont val="Tahoma"/>
            <family val="2"/>
            <charset val="238"/>
          </rPr>
          <t xml:space="preserve">
Ezen a rovaton kell elszámolni az informatikai eszközök kivételével a bérelt, operatív lízing keretében használt immateriális javak, tárgyi eszközök bérleti és lízingdíjait, valamint a közszféra és a magánszféra együttműködésén (PPP) alapuló szerződéses konstrukció keretében megvalósuló létesítmény igénybevétele miatt fizetett szolgáltatási díjat – ide értve a szolgáltatási díj részét képező egyéb költségeket (fűtés, világítás, takarítás stb.) is.
A rovaton elszámolt kiadásokat a beszámolóban a következő bontásban kell szerepeltetni:
a) ebből: a közszféra és a magánszféra együttműködésén (PPP) alapuló szerződéses konstrukció.</t>
        </r>
      </text>
    </comment>
    <comment ref="A153" authorId="0" shapeId="0" xr:uid="{00000000-0006-0000-0300-000094000000}">
      <text>
        <r>
          <rPr>
            <b/>
            <sz val="9"/>
            <color indexed="81"/>
            <rFont val="Tahoma"/>
            <family val="2"/>
            <charset val="238"/>
          </rPr>
          <t>jegyzono:</t>
        </r>
        <r>
          <rPr>
            <sz val="9"/>
            <color indexed="81"/>
            <rFont val="Tahoma"/>
            <family val="2"/>
            <charset val="238"/>
          </rPr>
          <t xml:space="preserve">
Ezen a rovaton kell elszámolni – az informatikai eszközök kivételével – a tárgyi eszközök, készletek idegen kivitelezővel végeztetett karbantartásáért és kisjavításáért fizetett vételárat.</t>
        </r>
      </text>
    </comment>
    <comment ref="A154" authorId="0" shapeId="0" xr:uid="{00000000-0006-0000-0300-000095000000}">
      <text>
        <r>
          <rPr>
            <b/>
            <sz val="9"/>
            <color indexed="81"/>
            <rFont val="Tahoma"/>
            <family val="2"/>
            <charset val="238"/>
          </rPr>
          <t>jegyzono:</t>
        </r>
        <r>
          <rPr>
            <sz val="9"/>
            <color indexed="81"/>
            <rFont val="Tahoma"/>
            <family val="2"/>
            <charset val="238"/>
          </rPr>
          <t xml:space="preserve">
Ezen a rovaton kell elszámolni az Szt. 3. § (4) bekezdés 1. pontja szerinti közvetített szolgáltatások beszerzése után fizetett vételárat.
A rovaton elszámolt kiadásokat a beszámolóban a következő bontásban kell szerepeltetni:
a) ebből: államháztartáson belül.</t>
        </r>
      </text>
    </comment>
    <comment ref="A155" authorId="0" shapeId="0" xr:uid="{00000000-0006-0000-0300-000096000000}">
      <text>
        <r>
          <rPr>
            <b/>
            <sz val="9"/>
            <color indexed="81"/>
            <rFont val="Tahoma"/>
            <family val="2"/>
            <charset val="238"/>
          </rPr>
          <t>jegyzono:</t>
        </r>
        <r>
          <rPr>
            <sz val="9"/>
            <color indexed="81"/>
            <rFont val="Tahoma"/>
            <family val="2"/>
            <charset val="238"/>
          </rPr>
          <t xml:space="preserve">
Ezen a rovaton kell elszámolni
a) azokat az egyébként jellemzően az államháztartás által kibocsátott komplex szolgáltatások – így különösen egészségügyi, oktatási (az informatikai oktatás kivételével), szociális, útüzemeltetési, környezetvédelmi szolgáltatások – vételárát, amelyeket államháztartáson kívüli szervezetek, személyek teljesítenek, és
b) más szellemi jellegű tevékenység szolgáltatásvásárlással történő ellátása miatt fizetett vételárakat, így különösen a tervezői, tanácsadói, ügyvédi, jogi segítői, fordító-, közjegyzői, közbeszerzési irodai díjakat.</t>
        </r>
      </text>
    </comment>
    <comment ref="A156" authorId="0" shapeId="0" xr:uid="{00000000-0006-0000-0300-000097000000}">
      <text>
        <r>
          <rPr>
            <b/>
            <sz val="9"/>
            <color indexed="81"/>
            <rFont val="Tahoma"/>
            <family val="2"/>
            <charset val="238"/>
          </rPr>
          <t>jegyzono:</t>
        </r>
        <r>
          <rPr>
            <sz val="9"/>
            <color indexed="81"/>
            <rFont val="Tahoma"/>
            <family val="2"/>
            <charset val="238"/>
          </rPr>
          <t xml:space="preserve">
Ezen a rovaton kell elszámolni a más rovaton nem szerepeltethető szolgáltatások vételárát, így különösen a raktározás, csomagolás, postai levél, csomag, távirat, postafiókbérlet, szállítás, bizományi tevékenység, takarítás, mosás és vegytisztítás, kéményseprés, rovarirtás vételárát, a pénzügyi, befektetési, biztosítóintézeti szolgáltatásokkal összefüggésben felmerülő díjakat, jutalékokat és más kiadásokat - ide értve a Kincstár által felszámított díjakat is -, ha azokat nem a személyi juttatások között kell megjeleníteni.</t>
        </r>
      </text>
    </comment>
    <comment ref="A158" authorId="0" shapeId="0" xr:uid="{00000000-0006-0000-0300-000098000000}">
      <text>
        <r>
          <rPr>
            <b/>
            <sz val="9"/>
            <color indexed="81"/>
            <rFont val="Tahoma"/>
            <family val="2"/>
            <charset val="238"/>
          </rPr>
          <t>jegyzono:</t>
        </r>
        <r>
          <rPr>
            <sz val="9"/>
            <color indexed="81"/>
            <rFont val="Tahoma"/>
            <family val="2"/>
            <charset val="238"/>
          </rPr>
          <t xml:space="preserve">
Ezen a rovaton kell elszámolni
a) a foglalkoztatottak és a választott tisztségviselők belföldi és külföldi kiküldetéseivel kapcsolatos valamennyi, a személyi juttatások között nem elszámolható kiadást, így különösen az utazási- és szállásköltségeket, az elszámolható élelmezési és egyéb (például poggyászmegőrzés, telefon) kiadásokat, a saját személygépkocsi igénybevételével kapcsolatos költségtérítést,
b) a tartós külszolgálathoz kapcsolódó kiadásokat (például külszolgálatra rendelt ingóságainak szállítási költségei), és
c) a foglalkoztatottakon és a választott tisztségviselőkön kívüli harmadik személyek utazásai költségeinek – így különösen sportolók, tudományos szakemberek hazai vagy nemzetközi rendezvényekre történő utazása – átvállalását vagy megtérítését, ha arra nem a harmadik személy részére biztosított támogatás kifizetésével kerül sor.</t>
        </r>
      </text>
    </comment>
    <comment ref="A159" authorId="0" shapeId="0" xr:uid="{00000000-0006-0000-0300-000099000000}">
      <text>
        <r>
          <rPr>
            <b/>
            <sz val="9"/>
            <color indexed="81"/>
            <rFont val="Tahoma"/>
            <family val="2"/>
            <charset val="238"/>
          </rPr>
          <t>jegyzono:</t>
        </r>
        <r>
          <rPr>
            <sz val="9"/>
            <color indexed="81"/>
            <rFont val="Tahoma"/>
            <family val="2"/>
            <charset val="238"/>
          </rPr>
          <t xml:space="preserve">
Ezen a rovaton kell elszámolni a tevékenységet bemutató, népszerűsítő, és egyéb ismeretterjesztő célokat szolgáló reklám, marketing, propaganda, hirdetés, valamint a közvélemény-kutatások, médiafigyelési és médiaelemzési szolgáltatások beszerzése után fizetett vételárat.</t>
        </r>
      </text>
    </comment>
    <comment ref="A161" authorId="0" shapeId="0" xr:uid="{00000000-0006-0000-0300-00009A000000}">
      <text>
        <r>
          <rPr>
            <b/>
            <sz val="9"/>
            <color indexed="81"/>
            <rFont val="Tahoma"/>
            <family val="2"/>
            <charset val="238"/>
          </rPr>
          <t>jegyzono:</t>
        </r>
        <r>
          <rPr>
            <sz val="9"/>
            <color indexed="81"/>
            <rFont val="Tahoma"/>
            <family val="2"/>
            <charset val="238"/>
          </rPr>
          <t xml:space="preserve">
Ezen a rovaton kell elszámolni a dologi kiadások és - a K1107. Béren kívüli juttatások, K1113. Foglalkoztatottak egyéb személyi juttatásai, K123. Egyéb külső személyi juttatások rovatok esetén - a személyi juttatások teljesítése során a termék, szolgáltatás beszerzőjére áthárított előzetesen felszámított általános forgalmi adót.</t>
        </r>
      </text>
    </comment>
    <comment ref="A162" authorId="0" shapeId="0" xr:uid="{00000000-0006-0000-0300-00009B000000}">
      <text>
        <r>
          <rPr>
            <b/>
            <sz val="9"/>
            <color indexed="81"/>
            <rFont val="Tahoma"/>
            <family val="2"/>
            <charset val="238"/>
          </rPr>
          <t>jegyzono:</t>
        </r>
        <r>
          <rPr>
            <sz val="9"/>
            <color indexed="81"/>
            <rFont val="Tahoma"/>
            <family val="2"/>
            <charset val="238"/>
          </rPr>
          <t xml:space="preserve">
Ezen a rovaton kell elszámolni a termékek értékesítése, szolgáltatások nyújtása után az egyenes vagy fordított adózás szabályai szerint – a levonható általános forgalmi adót is figyelembe véve – megállapított általános forgalmi adó fizetési kötelezettséget.</t>
        </r>
      </text>
    </comment>
    <comment ref="A163" authorId="0" shapeId="0" xr:uid="{00000000-0006-0000-0300-00009C000000}">
      <text>
        <r>
          <rPr>
            <b/>
            <sz val="9"/>
            <color indexed="81"/>
            <rFont val="Tahoma"/>
            <family val="2"/>
            <charset val="238"/>
          </rPr>
          <t>jegyzono:</t>
        </r>
        <r>
          <rPr>
            <sz val="9"/>
            <color indexed="81"/>
            <rFont val="Tahoma"/>
            <family val="2"/>
            <charset val="238"/>
          </rPr>
          <t xml:space="preserve">
Ezen a rovaton kell elszámolni:
a) a hitelviszonyt megtestesítő kamatozó értékpapír vásárlásakor a vételáron kívüli felhalmozott kamat összegét,
b) a felvett hitelek, kapott kölcsönök, visszatérítendő támogatások, hitelviszonyt megtestesítő kamatozó értékpapírok kibocsátásból fennálló tartozások és az azokhoz kapcsolódó fedezeti ügyletek, a váltótartozások után fizetett kamatot, ide értve a Stabilitási tv. 3. § (1) bekezdés e) pontja szerinti ügyletek eladási és visszavásárlási ára különbözetét és a kölcsönbe vett értékpapír után fizetendő kölcsönzési díj összegében elszámolt kamatkiadást,
c) a lezárt kamatfedezeti ügyletek (határidős, opciós, swap és azonnali ügyletek) veszteségét,
d) a pénzügyi lízing a keretében beszerzett eszközök után a lízingszerződésben kikötött tőkerészen felül teljesített törlesztéseket, és
e) a Kincstár által vezetett fizetési számlákon tartott pénzeszközök után fizetett kamatokat.
A rovaton elszámolt kiadásokat a beszámolóban a következő bontásban kell szerepeltetni:
a) ebből: államháztartáson belül,
b) ebből: fedezeti ügyletek kamatkiadásai.</t>
        </r>
      </text>
    </comment>
    <comment ref="A164" authorId="0" shapeId="0" xr:uid="{00000000-0006-0000-0300-00009D000000}">
      <text>
        <r>
          <rPr>
            <b/>
            <sz val="9"/>
            <color indexed="81"/>
            <rFont val="Tahoma"/>
            <family val="2"/>
            <charset val="238"/>
          </rPr>
          <t>jegyzono:</t>
        </r>
        <r>
          <rPr>
            <sz val="9"/>
            <color indexed="81"/>
            <rFont val="Tahoma"/>
            <family val="2"/>
            <charset val="238"/>
          </rPr>
          <t xml:space="preserve">
Ezen a rovaton kell elszámolni
a) év közben a valutakészletek, illetve a devizaszámlán lévő deviza forintra történő átváltása során realizált árfolyamveszteséget,
b) a névérték felett vásárolt hitelviszonyt megtestesítő kamatozó értékpapír névértéke és vételára közötti különbözetet,
c) a névérték felett visszavásárolt hitelviszonyt megtestesítő kamatozó értékpapír névértéke és vételára közötti különbözetet, és
d) a külföldi pénzértékre szóló kötelezettséghez kapcsolódó realizált árfolyamveszteséget.
A rovaton elszámolt kiadásokat a beszámolóban a következő bontásban kell szerepeltetni:
a) ebből: valuta, deviza eszközök realizált árfolyamvesztesége,
b) ebből: hitelviszonyt megtestesítő értékpapírok árfolyamkülönbözete,
c) ebből: deviza kötelezettségek realizált árfolyamvesztesége.</t>
        </r>
      </text>
    </comment>
    <comment ref="A165" authorId="0" shapeId="0" xr:uid="{00000000-0006-0000-0300-00009E000000}">
      <text>
        <r>
          <rPr>
            <b/>
            <sz val="9"/>
            <color indexed="81"/>
            <rFont val="Tahoma"/>
            <family val="2"/>
            <charset val="238"/>
          </rPr>
          <t>jegyzono:</t>
        </r>
        <r>
          <rPr>
            <sz val="9"/>
            <color indexed="81"/>
            <rFont val="Tahoma"/>
            <family val="2"/>
            <charset val="238"/>
          </rPr>
          <t xml:space="preserve">
Ezen a rovaton kell elszámolni
a) a behajthatatlan adott előlegeket,
b) a működési bevételek között elszámolt bevételek bármely okból, a bevétel elszámolását követő években történő visszafizetését,
c)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d) a tevékenység ellátással kapcsolatban felmerülő adó-, vám-, illeték és más adójellegű befizetések, hozzájárulások teljesítését, ha azokat nem más rovaton kell elszámolni,
e) a tevékenység ellátással kapcsolatban felmerülő kötelező jellegű díjakat, így különösen a díjköteles utak használata ellenében fizetett használati díjat, pótdíjat, elektronikus útdíjat, a járművek műszaki vizsgáztatásának díját, a zöldkártya hatósági díját, a közbeszerzési díjat, a közbeszerzésről szóló törvényben előírt ajánlati biztosítékot, és
f)172 a más rovaton nem szerepeltethető dologi jellegű kiadásokat, így különösen a szerződés megerősítésével, a szerződésszegéssel kapcsolatos kiadásokat (például foglaló, kötbér, jótállás, szavatosság, késedelmi kamat, a késedelmes vagy elmaradt teljesítés miatti kártérítés), a szerződésen kívüli károkozásért, személyiségi, dologi vagy más jog megsértéséért, jogalap nélküli gazdagodásért fizetett összegeket a K43. Pénzbeli kárpótlások, kártérítések rovaton elszámolandó kiadások kivételével, az adóhatóság által kiszabott szankciókat, a fizetett késedelmi és önellenőrzési pótlékokat, bírságokat, a perköltséget, a követelések vásárlására fordított kiadásokat, az OEP felé megtérített kiadásokat.</t>
        </r>
      </text>
    </comment>
    <comment ref="A167" authorId="0" shapeId="0" xr:uid="{00000000-0006-0000-0300-00009F000000}">
      <text>
        <r>
          <rPr>
            <b/>
            <sz val="9"/>
            <color indexed="81"/>
            <rFont val="Tahoma"/>
            <family val="2"/>
            <charset val="238"/>
          </rPr>
          <t>jegyzono:</t>
        </r>
        <r>
          <rPr>
            <sz val="9"/>
            <color indexed="81"/>
            <rFont val="Tahoma"/>
            <family val="2"/>
            <charset val="238"/>
          </rPr>
          <t xml:space="preserve">
Ezen a rovaton kell elszámolni
a) a Nyugdíjbiztosítási Alapból folyósított nyugellátásokat, és
b) az Egészségbiztosítási Alapból folyósított egészségbiztosítás pénzbeli ellátásait.</t>
        </r>
      </text>
    </comment>
    <comment ref="A168" authorId="0" shapeId="0" xr:uid="{00000000-0006-0000-0300-0000A0000000}">
      <text>
        <r>
          <rPr>
            <b/>
            <sz val="9"/>
            <color indexed="81"/>
            <rFont val="Tahoma"/>
            <family val="2"/>
            <charset val="238"/>
          </rPr>
          <t>jegyzono:</t>
        </r>
        <r>
          <rPr>
            <sz val="9"/>
            <color indexed="81"/>
            <rFont val="Tahoma"/>
            <family val="2"/>
            <charset val="238"/>
          </rPr>
          <t xml:space="preserve">
Ezen a rovaton kell elszámolni
a) a családi pótlékot,
b) az anyasági támogatást,
c) a gyermekgondozási segélyt,
d) a gyermeknevelési támogatást,
e) a gyermekek születésével kapcsolatos szabadság megtérítését,
f) az életkezdési támogatást,
g) az otthonteremtési támogatást,
h)173
i) a gyermektartásdíj megelőlegezését,
j) a GYES-en és GYED-en lévők hallgatói hitelének célzott támogatását,
k)174
l)175
m) az óvodáztatási támogatást [Gyvt. 20/C. §],
n)176
o)177 az egyéb pénzbeli és természetbeni gyermekvédelmi támogatásokat.
p)178
A rovaton elszámolt kiadásokat a beszámolóban a fenti bontásban kell szerepeltetni.</t>
        </r>
      </text>
    </comment>
    <comment ref="A169" authorId="0" shapeId="0" xr:uid="{00000000-0006-0000-0300-0000A1000000}">
      <text>
        <r>
          <rPr>
            <b/>
            <sz val="9"/>
            <color indexed="81"/>
            <rFont val="Tahoma"/>
            <family val="2"/>
            <charset val="238"/>
          </rPr>
          <t>jegyzono:</t>
        </r>
        <r>
          <rPr>
            <sz val="9"/>
            <color indexed="81"/>
            <rFont val="Tahoma"/>
            <family val="2"/>
            <charset val="238"/>
          </rPr>
          <t xml:space="preserve">
Ezen a rovaton kell elszámolni az állam által szerződésen kívül okozott károkért nemzetközi szerződés, jogszabály, vagy bírósági ítélet alapján egyszeri vagy tartós jelleggel pénzben folyósított kárpótlásokat, kártalanításokat, kártérítéseket a K511. Egyéb működési célú támogatások államháztartáson kívülre rovaton elszámolandó kiadások kivételével.</t>
        </r>
      </text>
    </comment>
    <comment ref="A170" authorId="0" shapeId="0" xr:uid="{00000000-0006-0000-0300-0000A2000000}">
      <text>
        <r>
          <rPr>
            <b/>
            <sz val="9"/>
            <color indexed="81"/>
            <rFont val="Tahoma"/>
            <family val="2"/>
            <charset val="238"/>
          </rPr>
          <t>jegyzono:</t>
        </r>
        <r>
          <rPr>
            <sz val="9"/>
            <color indexed="81"/>
            <rFont val="Tahoma"/>
            <family val="2"/>
            <charset val="238"/>
          </rPr>
          <t xml:space="preserve">
Ezen a rovaton kell elszámolni
a)180 az ápolási díjat,
b) a fogyatékossági támogatást és a vakok személyi járadékát,
c)181
d) a mozgáskorlátozottak szerzési és átalakítási támogatását,
e) a megváltozott munkaképességűek, illetve egészségkárosodottak kereset-kiegészítését,
f) a kormányhivatalok által folyósított közgyógyellátást [Szoctv. 50. § (1) és (2) bek.],
g)182 a cukorbetegek támogatását, és
h)183
i)184
j) a helyi megállapítású közgyógyellátását [Szoctv. 50. § (3) bek.].
A rovaton elszámolt kiadásokat a beszámolóban a fenti bontásban kell szerepeltetni.</t>
        </r>
      </text>
    </comment>
    <comment ref="A171" authorId="0" shapeId="0" xr:uid="{00000000-0006-0000-0300-0000A3000000}">
      <text>
        <r>
          <rPr>
            <b/>
            <sz val="9"/>
            <color indexed="81"/>
            <rFont val="Tahoma"/>
            <family val="2"/>
            <charset val="238"/>
          </rPr>
          <t>jegyzono:</t>
        </r>
        <r>
          <rPr>
            <sz val="9"/>
            <color indexed="81"/>
            <rFont val="Tahoma"/>
            <family val="2"/>
            <charset val="238"/>
          </rPr>
          <t xml:space="preserve">
Ezen a rovaton kell elszámolni
a) a Nemzeti Foglalkoztatási Alapból folyósított passzív, ellátási típusú támogatásokat, így különösen az álláskeresési járadékot, a nyugdíj előtti álláskeresési segélyt, valamint az ellátások megállapításával kapcsolatos útiköltség-térítést,
b) a korhatár előtti ellátást és a fegyveres testületek volt tagjai szolgálati járandóságát,
c) a munkáltatói befizetésből finanszírozott korengedményes nyugdíjat,
d) az átmeneti bányászjáradékot,
e) a szénjárandóság pénzbeli megváltását,
f) a mecseki bányászatban munkát végzők bányászati kereset-kiegészítését,
g) a mezőgazdasági járadékot,
h) a foglalkoztatást helyettesítő támogatást [Szoctv. 35. § (1) bek.], és
i) a polgármesterek korhatár előtti ellátását.
A rovaton elszámolt kiadásokat a beszámolóban a fenti bontásban kell szerepeltetni.</t>
        </r>
      </text>
    </comment>
    <comment ref="A172" authorId="0" shapeId="0" xr:uid="{00000000-0006-0000-0300-0000A4000000}">
      <text>
        <r>
          <rPr>
            <b/>
            <sz val="9"/>
            <color indexed="81"/>
            <rFont val="Tahoma"/>
            <family val="2"/>
            <charset val="238"/>
          </rPr>
          <t>jegyzono:</t>
        </r>
        <r>
          <rPr>
            <sz val="9"/>
            <color indexed="81"/>
            <rFont val="Tahoma"/>
            <family val="2"/>
            <charset val="238"/>
          </rPr>
          <t xml:space="preserve">
Ezen a rovaton kell elszámolni
a) a hozzájárulást a lakossági energiaköltségekhez,
b) a lakbértámogatást,
c) a lakásfenntartási támogatást [Szoctv. 38. § (1) bek. a) és b) pontok],
d) az adósságcsökkentési támogatást [Szoctv. 55/A. § 1. bek. b) pont],
e) a természetben nyújtott lakásfenntartási támogatást [Szoctv. 47. § (1) bek. b) pont], és
f) az adósságkezelési szolgáltatás keretében gáz- vagy áramfogyasztást mérő készülék biztosítását [Szoctv. 55/A. § (3) bek.].
A rovaton elszámolt kiadásokat a beszámolóban a fenti bontásban kell szerepeltetni.</t>
        </r>
      </text>
    </comment>
    <comment ref="A173" authorId="0" shapeId="0" xr:uid="{00000000-0006-0000-0300-0000A5000000}">
      <text>
        <r>
          <rPr>
            <b/>
            <sz val="9"/>
            <color indexed="81"/>
            <rFont val="Tahoma"/>
            <family val="2"/>
            <charset val="238"/>
          </rPr>
          <t>jegyzono:</t>
        </r>
        <r>
          <rPr>
            <sz val="9"/>
            <color indexed="81"/>
            <rFont val="Tahoma"/>
            <family val="2"/>
            <charset val="238"/>
          </rPr>
          <t xml:space="preserve">
Ezen a rovaton kell elszámolni
a) a jelenlegi és volt állami gondozottaknak folyósított rendszeres és rendkívüli pénzbeli juttatásokat – így különösen a zsebpénzt, a volt állami gondozottak önálló életkezdési támogatását –, valamint a számukra szervezett programok (tanulmányi kirándulások, kulturális programok stb.) kiadásait,
b) a középfokú köznevelési, valamint a gyermek- és ifjúságvédelem különböző intézményeiben, továbbá a felsőoktatási intézményekben a tanulók, hallgatók részére szociális rászorultsági alapon folyósított rendszeres és rendkívüli pénzbeli juttatásokat,
c) a felnőttoktatásban résztvevők részére folyósítható valamennyi pénzbeli juttatást, és
d) az ellátottaknak és a volt foglalkoztatottaknak, azok hozzátartozóinak nyújtott, máshova nem sorolható pénzbeli juttatásokat, valamint a részükre adott ajándékok – például könyv, vásárlási utalvány – kiadásait.
A rovaton elszámolt kiadásokat a beszámolóban a következő bontásban kell szerepeltetni:
a) ebből: állami gondozottak pénzbeli juttatásai,
b) ebből: oktatásban részt vevők pénzbeli juttatásai.</t>
        </r>
      </text>
    </comment>
    <comment ref="A174" authorId="0" shapeId="0" xr:uid="{00000000-0006-0000-0300-0000A6000000}">
      <text>
        <r>
          <rPr>
            <b/>
            <sz val="9"/>
            <color indexed="81"/>
            <rFont val="Tahoma"/>
            <family val="2"/>
            <charset val="238"/>
          </rPr>
          <t>jegyzono:</t>
        </r>
        <r>
          <rPr>
            <sz val="9"/>
            <color indexed="81"/>
            <rFont val="Tahoma"/>
            <family val="2"/>
            <charset val="238"/>
          </rPr>
          <t xml:space="preserve">
Ezen a rovaton kell elszámolni
a)185 az időskorúak járadékát,
b)186
c)187 a volt közjogi méltóságok részére folyósított ellátásokat,
d) a szociális alapon nyújtott jövedelempótló és jövedelemkiegészítő támogatásokat,
e)188 a művészeti, sportolói ellátásokat,
f) a központi költségvetésből folyósított más jövedelem- vagy nyugdíj-kiegészítés jellegű ellátásokat, támogatásokat, és
g) a szociális igazgatásról és szociális ellátásokról szóló törvény, valamint a gyermekek védelméről és a gyámügyi igazgatásról szóló törvény alapján a helyi önkormányzat által folyósított ellátásokat, illetve a pénzbeli ellátás helyett természetben – így különösen lakásfenntartási támogatás, átmeneti segély, temetési segély, köztemetés, közgyógyellátás, ingyenes védőoltás – ellátásokat.
A rovaton elszámolt kiadásokat a beszámolóban a következő bontásban kell szerepeltetni:
a) ebből: házastársi pótlék,
b) ebből: Hadigondozottak Közalapítványát terhelő hadigondozotti ellátások,
c) ebből: tudományos fokozattal rendelkezők nyugdíj-kiegészítése,
d) ebből: nemzeti gondozotti ellátások,
e) ebből: nemzeti helytállásért pótlék,
f) ebből: egyes nyugdíjjogi hátrányok enyhítése miatti (közszolgálati idő után járó) nyugdíj-kiegészítés,
g) ebből: egyes, tartós időtartamú szabadságelvonást elszenvedettek részére járó juttatás,
h) ebből: a Nemzet Színésze címet viselő színészek havi életjáradéka, művészeti nyugdíjsegélyek, balettművészeti életjáradék,
i) ebből: az elhunyt akadémikusok hozzátartozóinak folyósított özvegyi- és árvaellátás,
j) ebből: Nemzet Sportolója címmel járó járadék, olimpiai járadék, idős sportolók szociális támogatása,
k) ebből: életjáradék termőföldért,
l) ebből: Bevándorlási és Állampolgársági Hivatal által folyósított ellátások,
m) ebből: szépkorúak jubileumi juttatása,
n) ebből: időskorúak járadéka [Szoctv. 32/B. § (1) bek.],
o) ebből: rendszeres szociális segély [Szoctv. 37. § (1) bek. a)–d) pontok],
p) ebből: átmeneti segély [Szoctv. 45. §],
q) ebből: temetési segély [Szoctv. 46. §],
r) ebből: egyéb, az önkormányzat rendeletében megállapított juttatás,
s) ebből: természetben nyújtott rendszeres szociális segély [Szoctv. 47. § (1) bek. a) pont],
t) ebből: átmeneti segély [Szoctv. 47. § (1) bek. c) pont],
u) ebből: temetési segély [Szoctv. 47. § (1) bek. d) pont],
v) ebből: köztemetés [Szoctv. 48. §],
w) ebből: rászorultságtól függő normatív kedvezmények [Gyvt. 151. § (5) bek.],
x) ebből: önkormányzat által saját hatáskörben (nem szociális és gyermekvédelmi előírások alapján) adott pénzügyi ellátás,
y) ebből: önkormányzat által saját hatáskörben (nem szociális és gyermekvédelmi előírások alapján) adott természetbeni ellátás.</t>
        </r>
      </text>
    </comment>
    <comment ref="A176" authorId="0" shapeId="0" xr:uid="{00000000-0006-0000-0300-0000A7000000}">
      <text>
        <r>
          <rPr>
            <b/>
            <sz val="9"/>
            <color indexed="81"/>
            <rFont val="Tahoma"/>
            <family val="2"/>
            <charset val="238"/>
          </rPr>
          <t>jegyzono:</t>
        </r>
        <r>
          <rPr>
            <sz val="9"/>
            <color indexed="81"/>
            <rFont val="Tahoma"/>
            <family val="2"/>
            <charset val="238"/>
          </rPr>
          <t xml:space="preserve">
Ezen a rovaton kell elszámolni
a) a nemzetközi szervezetekben történő részvétel után fizetendő tagsági díjakat, a tagállami kötelező és önkéntes hozzájárulásokat, és
b) az Európai Uniós költségvetésébe fizetett tagállami hozzájárulásokat, az Európai Fejlesztési Alapba fizetendő összegeket, és az uniós támogatások szabálytalan felhasználása miatti visszafizetési kötelezettségeket.
A rovaton elszámolt kiadásokat a beszámolóban a következő bontásban kell szerepeltetni:
a) ebből: Európai Unió.</t>
        </r>
      </text>
    </comment>
    <comment ref="A177" authorId="0" shapeId="0" xr:uid="{00000000-0006-0000-0300-0000A8000000}">
      <text>
        <r>
          <rPr>
            <b/>
            <sz val="9"/>
            <color indexed="81"/>
            <rFont val="Tahoma"/>
            <family val="2"/>
            <charset val="238"/>
          </rPr>
          <t>jegyzono:</t>
        </r>
        <r>
          <rPr>
            <sz val="9"/>
            <color indexed="81"/>
            <rFont val="Tahoma"/>
            <family val="2"/>
            <charset val="238"/>
          </rPr>
          <t xml:space="preserve">
Ezen a rovaton kell elszámolni
a) a helyi önkormányzat, a helyi nemzetiségi önkormányzat és a társulás részére a központi költségvetés Áht. 14. § (3) bekezdése szerinti fejezetéből folyósított támogatások jogosulatlan igénybevétele miatt a bevétel elszámolását követő években visszafizetett összeget,
b) a költségvetési maradványt és a vállalkozási maradványt terhelő befizetési kötelezettséget,
c) a tervezettet meghaladó többletbevétel után teljesítendő befizetést, és
d) az Áht. 47. §-a szerinti befizetési kötelezettséget.
A rovaton eredeti előirányzat nem tervezhető az Áht. 47. § (2) bekezdésében foglaltak kivételével.</t>
        </r>
      </text>
    </comment>
    <comment ref="A178" authorId="0" shapeId="0" xr:uid="{00000000-0006-0000-0300-0000A9000000}">
      <text>
        <r>
          <rPr>
            <b/>
            <sz val="9"/>
            <color indexed="81"/>
            <rFont val="Tahoma"/>
            <family val="2"/>
            <charset val="238"/>
          </rPr>
          <t>jegyzono:</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kifizetéseket.</t>
        </r>
      </text>
    </comment>
    <comment ref="A179" authorId="0" shapeId="0" xr:uid="{00000000-0006-0000-0300-0000AA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működési célból nyújtott támogatásokat, kölcsönöket függetlenül attól, hogy azt terheli-e kamat vagy más költség, díj.
A rovaton elszámolt kiadásokat a beszámolóban a II. fejezet 1. pontja szerinti bontásban kell szerepeltetni.</t>
        </r>
      </text>
    </comment>
    <comment ref="A180" authorId="0" shapeId="0" xr:uid="{00000000-0006-0000-0300-0000AB000000}">
      <text>
        <r>
          <rPr>
            <b/>
            <sz val="9"/>
            <color indexed="81"/>
            <rFont val="Tahoma"/>
            <family val="2"/>
            <charset val="238"/>
          </rPr>
          <t>jegyzono:</t>
        </r>
        <r>
          <rPr>
            <sz val="9"/>
            <color indexed="81"/>
            <rFont val="Tahoma"/>
            <family val="2"/>
            <charset val="238"/>
          </rPr>
          <t xml:space="preserve">
Ezen a rovaton kell elszámolni a visszafizetési kötelezettség mellett működési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181" authorId="0" shapeId="0" xr:uid="{00000000-0006-0000-0300-0000AC000000}">
      <text>
        <r>
          <rPr>
            <b/>
            <sz val="9"/>
            <color indexed="81"/>
            <rFont val="Tahoma"/>
            <family val="2"/>
            <charset val="238"/>
          </rPr>
          <t>jegyzono:</t>
        </r>
        <r>
          <rPr>
            <sz val="9"/>
            <color indexed="81"/>
            <rFont val="Tahoma"/>
            <family val="2"/>
            <charset val="238"/>
          </rPr>
          <t xml:space="preserve">
Ezen a rovaton kell elszámolni
a) az államháztartáson belüli szervezetek számára működési célból végleges jelleggel nyújtott támogatásokat és más ellenérték nélküli kifizetéseket, a központi, irányító szervi támogatás és az Ávr. 34. §-a alapján előirányzat-átcsoportosítással teljesítendő ügyletek kivételével, és
b) a működési célú támogatások államháztartáson belülről bevételként végleges jelleggel kapott támogatások és más ellenérték nélküli kifizetések bármely okból a bevétel elszámolását követő években történő visszafizetését a K502. Elvonások és befizetések rovaton elszámolandó kiadások kivételével.
A rovaton elszámolt kiadásokat a beszámolóban a II. fejezet 1. pontja szerinti bontásban kell szerepeltetni.</t>
        </r>
      </text>
    </comment>
    <comment ref="A182" authorId="0" shapeId="0" xr:uid="{00000000-0006-0000-0300-0000AD000000}">
      <text>
        <r>
          <rPr>
            <b/>
            <sz val="9"/>
            <color indexed="81"/>
            <rFont val="Tahoma"/>
            <family val="2"/>
            <charset val="238"/>
          </rPr>
          <t>jegyzono:</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183" authorId="0" shapeId="0" xr:uid="{00000000-0006-0000-0300-0000AE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támogatásokat, kölcsönöket függetlenül attól, hogy azt terheli-e kamat vagy más költség, díj.
A rovaton elszámolt kiadásokat a beszámolóban a II. fejezet 2. pontja szerinti bontásban kell szerepeltetni.</t>
        </r>
      </text>
    </comment>
    <comment ref="A184" authorId="0" shapeId="0" xr:uid="{00000000-0006-0000-0300-0000AF000000}">
      <text>
        <r>
          <rPr>
            <b/>
            <sz val="9"/>
            <color indexed="81"/>
            <rFont val="Tahoma"/>
            <family val="2"/>
            <charset val="238"/>
          </rPr>
          <t>jegyzono:</t>
        </r>
        <r>
          <rPr>
            <sz val="9"/>
            <color indexed="81"/>
            <rFont val="Tahoma"/>
            <family val="2"/>
            <charset val="238"/>
          </rPr>
          <t xml:space="preserve">
Ezen a rovaton kell elszámolni azokat az államháztartáson kívüli szervezetek, személyek számára teljesített támogatásokat, amelyek célja, hogy egyes meghatározott termékek vagy szolgáltatások fogyasztói árában kedvezményt biztosítsanak, így különösen a gyógyszer és gyógyászati segédeszköz támogatásokat a gyógyfürdő és egyéb gyógyászati támogatásokat és a szociálpolitikai menetdíj-támogatásokat.</t>
        </r>
      </text>
    </comment>
    <comment ref="A185" authorId="0" shapeId="0" xr:uid="{00000000-0006-0000-0300-0000B0000000}">
      <text>
        <r>
          <rPr>
            <b/>
            <sz val="9"/>
            <color indexed="81"/>
            <rFont val="Tahoma"/>
            <family val="2"/>
            <charset val="238"/>
          </rPr>
          <t>jegyzono:</t>
        </r>
        <r>
          <rPr>
            <sz val="9"/>
            <color indexed="81"/>
            <rFont val="Tahoma"/>
            <family val="2"/>
            <charset val="238"/>
          </rPr>
          <t xml:space="preserve">
Ezen a rovaton kell elszámolni azokat az államháztartáson kívüli szervezetek, személyek számára teljesített támogatásokat, amelyek meghatározott rendeltetéssel felvett hitelek kamatfizetési terheinek enyhítését szolgálják, így különösen a lakástámogatásokat, a mezőgazdasági hitelek kamattámogatását, a Széchenyi Hitelprogramok konstrukciói és a hallgatói hitelrendszer keretében nyújtott kamattámogatásokat, a kötött segélyhitelekhez kapcsolódó kamattámogatást.</t>
        </r>
      </text>
    </comment>
    <comment ref="A186" authorId="0" shapeId="0" xr:uid="{00000000-0006-0000-0300-0000B1000000}">
      <text>
        <r>
          <rPr>
            <b/>
            <sz val="9"/>
            <color indexed="81"/>
            <rFont val="Tahoma"/>
            <family val="2"/>
            <charset val="238"/>
          </rPr>
          <t>jegyzono:</t>
        </r>
        <r>
          <rPr>
            <sz val="9"/>
            <color indexed="81"/>
            <rFont val="Tahoma"/>
            <family val="2"/>
            <charset val="238"/>
          </rPr>
          <t xml:space="preserve">
Ezen a rovaton kell elszámolni
a) az államháztartáson kívüli szervezetek, személyek számára a K509. Árkiegészítések, ártámogatások és a K510. Kamattámogatások rovatokba nem besorolható, működési célból végleges jelleggel nyújtott támogatásokat és más ellenérték nélküli kifizetéseket, ide értve a közcélú felajánlásokat, adományokat, a segélyeket, az agrár és a bűncselekmények áldozatainak fizetett kárenyhítéseket, valamint a bevett egyházaknak átadásra nem került ingatlanok utáni járadékot is, és
b) az államháztartáson kívüli szervezetektől, személyektől működési célú átvett pénzeszközként kapott bevételek bármely okból a bevétel elszámolását követő években történő visszafizetését.
A rovaton elszámolt kiadásokat a beszámolóban a II. fejezet 2. pontja szerinti bontásban kell szerepeltetni.</t>
        </r>
      </text>
    </comment>
    <comment ref="A187" authorId="0" shapeId="0" xr:uid="{00000000-0006-0000-0300-0000B2000000}">
      <text>
        <r>
          <rPr>
            <b/>
            <sz val="9"/>
            <color indexed="81"/>
            <rFont val="Tahoma"/>
            <family val="2"/>
            <charset val="238"/>
          </rPr>
          <t>jegyzono:</t>
        </r>
        <r>
          <rPr>
            <sz val="9"/>
            <color indexed="81"/>
            <rFont val="Tahoma"/>
            <family val="2"/>
            <charset val="238"/>
          </rPr>
          <t xml:space="preserve">
Ezen a rovaton kell elszámolni az Áht. 15. § (3) bekezdése, 21. §-a és 23. § (3) bekezdése szerinti tartalékokat, valamint az Egészségbiztosítási Alap esetén a természetbeni ellátások céltartalékát.</t>
        </r>
      </text>
    </comment>
    <comment ref="A191" authorId="0" shapeId="0" xr:uid="{00000000-0006-0000-0300-0000B3000000}">
      <text>
        <r>
          <rPr>
            <b/>
            <sz val="9"/>
            <color indexed="81"/>
            <rFont val="Tahoma"/>
            <family val="2"/>
            <charset val="238"/>
          </rPr>
          <t>jegyzono:</t>
        </r>
        <r>
          <rPr>
            <sz val="9"/>
            <color indexed="81"/>
            <rFont val="Tahoma"/>
            <family val="2"/>
            <charset val="238"/>
          </rPr>
          <t xml:space="preserve">
Ezen a rovaton kell elszámolni az immateriális javak vételárát.</t>
        </r>
      </text>
    </comment>
    <comment ref="A192" authorId="0" shapeId="0" xr:uid="{00000000-0006-0000-0300-0000B4000000}">
      <text>
        <r>
          <rPr>
            <b/>
            <sz val="9"/>
            <color indexed="81"/>
            <rFont val="Tahoma"/>
            <family val="2"/>
            <charset val="238"/>
          </rPr>
          <t>jegyzono:</t>
        </r>
        <r>
          <rPr>
            <sz val="9"/>
            <color indexed="81"/>
            <rFont val="Tahoma"/>
            <family val="2"/>
            <charset val="238"/>
          </rPr>
          <t xml:space="preserve">
Ezen a rovaton kell elszámolni az ingatlanok és az ingatlanhoz kapcsolódó vagyoni értékű jogok bekerülési értékébe beszámító kiadásokat.
A rovaton elszámolt kiadásokat a beszámolóban a következő bontásban kell szerepeltetni:
a) ebből: termőföld-vásárlás kiadásai.</t>
        </r>
      </text>
    </comment>
    <comment ref="A193" authorId="0" shapeId="0" xr:uid="{00000000-0006-0000-0300-0000B5000000}">
      <text>
        <r>
          <rPr>
            <b/>
            <sz val="9"/>
            <color indexed="81"/>
            <rFont val="Tahoma"/>
            <family val="2"/>
            <charset val="238"/>
          </rPr>
          <t>jegyzono:</t>
        </r>
        <r>
          <rPr>
            <sz val="9"/>
            <color indexed="81"/>
            <rFont val="Tahoma"/>
            <family val="2"/>
            <charset val="238"/>
          </rPr>
          <t xml:space="preserve">
Ezen a rovaton kell elszámolni a befektetett eszköznek minősülő informatikai eszközök, nem mechanikus működésű bolti kártyaleolvasó (POS) terminálok bekerülési értékébe beszámító kiadásokat.</t>
        </r>
      </text>
    </comment>
    <comment ref="A194" authorId="0" shapeId="0" xr:uid="{00000000-0006-0000-0300-0000B6000000}">
      <text>
        <r>
          <rPr>
            <b/>
            <sz val="9"/>
            <color indexed="81"/>
            <rFont val="Tahoma"/>
            <family val="2"/>
            <charset val="238"/>
          </rPr>
          <t>jegyzono:</t>
        </r>
        <r>
          <rPr>
            <sz val="9"/>
            <color indexed="81"/>
            <rFont val="Tahoma"/>
            <family val="2"/>
            <charset val="238"/>
          </rPr>
          <t xml:space="preserve">
Ezen a rovaton kell elszámolni az ingatlannak és informatikai eszköznek nem minősülő tárgyi eszközök bekerülési értékébe beszámító kiadásokat.</t>
        </r>
      </text>
    </comment>
    <comment ref="A195" authorId="0" shapeId="0" xr:uid="{00000000-0006-0000-0300-0000B7000000}">
      <text>
        <r>
          <rPr>
            <b/>
            <sz val="9"/>
            <color indexed="81"/>
            <rFont val="Tahoma"/>
            <family val="2"/>
            <charset val="238"/>
          </rPr>
          <t>jegyzono:</t>
        </r>
        <r>
          <rPr>
            <sz val="9"/>
            <color indexed="81"/>
            <rFont val="Tahoma"/>
            <family val="2"/>
            <charset val="238"/>
          </rPr>
          <t xml:space="preserve">
Ezen a rovaton kell elszámolni a részesedés – függetlenül attól, hogy azt a befektetett vagy a forgóeszközök között mutatják ki – bekerülési értékébe beszámító kiadásokat vásárlás, alapítás esetén.</t>
        </r>
      </text>
    </comment>
    <comment ref="A196" authorId="0" shapeId="0" xr:uid="{00000000-0006-0000-0300-0000B8000000}">
      <text>
        <r>
          <rPr>
            <b/>
            <sz val="9"/>
            <color indexed="81"/>
            <rFont val="Tahoma"/>
            <family val="2"/>
            <charset val="238"/>
          </rPr>
          <t>jegyzono:</t>
        </r>
        <r>
          <rPr>
            <sz val="9"/>
            <color indexed="81"/>
            <rFont val="Tahoma"/>
            <family val="2"/>
            <charset val="238"/>
          </rPr>
          <t xml:space="preserve">
Ezen a rovaton kell elszámolni a korábban megszerzett részesedéshez – függetlenül attól, hogy azt a befektetett vagy a forgóeszközök között mutatják ki – kapcsolódó tőkeemelést, ha a tőkeemelés pénzeszköz átadásával jár.</t>
        </r>
      </text>
    </comment>
    <comment ref="A197" authorId="0" shapeId="0" xr:uid="{00000000-0006-0000-0300-0000B9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199" authorId="0" shapeId="0" xr:uid="{00000000-0006-0000-0300-0000BA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0" authorId="0" shapeId="0" xr:uid="{00000000-0006-0000-0300-0000BB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1" authorId="0" shapeId="0" xr:uid="{00000000-0006-0000-0300-0000BC000000}">
      <text>
        <r>
          <rPr>
            <b/>
            <sz val="9"/>
            <color indexed="81"/>
            <rFont val="Tahoma"/>
            <family val="2"/>
            <charset val="238"/>
          </rPr>
          <t>jegyzono:</t>
        </r>
        <r>
          <rPr>
            <sz val="9"/>
            <color indexed="81"/>
            <rFont val="Tahoma"/>
            <family val="2"/>
            <charset val="238"/>
          </rPr>
          <t xml:space="preserve">
Ezen a rovaton kell elszámolni az ingatlannak és informatikai eszköznek nem minősülő tárgyi eszközök értékét növelő felújítások kiadásait.</t>
        </r>
      </text>
    </comment>
    <comment ref="A202" authorId="0" shapeId="0" xr:uid="{00000000-0006-0000-0300-0000BD000000}">
      <text>
        <r>
          <rPr>
            <b/>
            <sz val="9"/>
            <color indexed="81"/>
            <rFont val="Tahoma"/>
            <family val="2"/>
            <charset val="238"/>
          </rPr>
          <t>jegyzono:</t>
        </r>
        <r>
          <rPr>
            <sz val="9"/>
            <color indexed="81"/>
            <rFont val="Tahoma"/>
            <family val="2"/>
            <charset val="238"/>
          </rPr>
          <t xml:space="preserve">
Ezen a rovaton kell elszámolni a felújítások teljesítése során a termék, szolgáltatás beszerzőjére áthárított előzetesen felszámított általános forgalmi adót.</t>
        </r>
      </text>
    </comment>
    <comment ref="A204" authorId="0" shapeId="0" xr:uid="{00000000-0006-0000-0300-0000BE000000}">
      <text>
        <r>
          <rPr>
            <b/>
            <sz val="9"/>
            <color indexed="81"/>
            <rFont val="Tahoma"/>
            <family val="2"/>
            <charset val="238"/>
          </rPr>
          <t>jegyzono:</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kifizetéseket.</t>
        </r>
      </text>
    </comment>
    <comment ref="A205" authorId="0" shapeId="0" xr:uid="{00000000-0006-0000-0300-0000BF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felhalmozási célból nyújtott támogatásokat, kölcsönöket függetlenül attól, hogy azt terheli-e kamat vagy más költség, díj.
A rovaton elszámolt kiadásokat a beszámolóban a II. fejezet 1. pontja szerinti bontásban kell szerepeltetni.</t>
        </r>
      </text>
    </comment>
    <comment ref="A206" authorId="0" shapeId="0" xr:uid="{00000000-0006-0000-0300-0000C0000000}">
      <text>
        <r>
          <rPr>
            <b/>
            <sz val="9"/>
            <color indexed="81"/>
            <rFont val="Tahoma"/>
            <family val="2"/>
            <charset val="238"/>
          </rPr>
          <t>jegyzono:</t>
        </r>
        <r>
          <rPr>
            <sz val="9"/>
            <color indexed="81"/>
            <rFont val="Tahoma"/>
            <family val="2"/>
            <charset val="238"/>
          </rPr>
          <t xml:space="preserve">
Ezen a rovaton kell elszámolni a visszafizetési kötelezettség mellett felhalmozási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207" authorId="0" shapeId="0" xr:uid="{00000000-0006-0000-0300-0000C1000000}">
      <text>
        <r>
          <rPr>
            <b/>
            <sz val="9"/>
            <color indexed="81"/>
            <rFont val="Tahoma"/>
            <family val="2"/>
            <charset val="238"/>
          </rPr>
          <t>jegyzono:</t>
        </r>
        <r>
          <rPr>
            <sz val="9"/>
            <color indexed="81"/>
            <rFont val="Tahoma"/>
            <family val="2"/>
            <charset val="238"/>
          </rPr>
          <t xml:space="preserve">
Ezen a rovaton kell elszámolni
a) az államháztartáson belüli szervezetek számára felhalmozási célból végleges jelleggel nyújtott támogatásokat és más ellenérték nélküli kifizetéseket, a központi, irányító szervi támogatás és az Ávr. 34. §-a alapján előirányzat-átcsoportosítással teljesítendő ügyletek kivételével, és
b) a felhalmozási célú támogatások államháztartáson belülről bevételként végleges jelleggel kapott támogatások és más ellenérték nélküli kifizetések, valamint a felhalmozási bevételek – államháztartáson belüli – bármely okból a bevétel elszámolását követő években történő visszafizetését.
A rovaton elszámolt kiadásokat a beszámolóban a II. fejezet 1. pontja szerinti bontásban kell szerepeltetni.</t>
        </r>
      </text>
    </comment>
    <comment ref="A208" authorId="0" shapeId="0" xr:uid="{00000000-0006-0000-0300-0000C2000000}">
      <text>
        <r>
          <rPr>
            <b/>
            <sz val="9"/>
            <color indexed="81"/>
            <rFont val="Tahoma"/>
            <family val="2"/>
            <charset val="238"/>
          </rPr>
          <t>jegyzono:</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209" authorId="0" shapeId="0" xr:uid="{00000000-0006-0000-0300-0000C3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támogatásokat, kölcsönöket függetlenül attól, hogy azt terheli-e kamat vagy más költség, díj.
A rovaton elszámolt kiadásokat a beszámolóban a II. fejezet 2. pontja szerinti bontásban kell szerepeltetni.</t>
        </r>
      </text>
    </comment>
    <comment ref="A210" authorId="0" shapeId="0" xr:uid="{00000000-0006-0000-0300-0000C4000000}">
      <text>
        <r>
          <rPr>
            <b/>
            <sz val="9"/>
            <color indexed="81"/>
            <rFont val="Tahoma"/>
            <family val="2"/>
            <charset val="238"/>
          </rPr>
          <t>jegyzono:</t>
        </r>
        <r>
          <rPr>
            <sz val="9"/>
            <color indexed="81"/>
            <rFont val="Tahoma"/>
            <family val="2"/>
            <charset val="238"/>
          </rPr>
          <t xml:space="preserve">
Ezen a rovaton kell elszámolni a foglalkoztatottak lakásépítésének, lakásvásárlásának munkáltatói támogatására végleges jelleggel juttatott támogatásokat, valamint a helyi önkormányzatok helyi lakásépítési és vásárlási támogatását a kamattámogatások kivételével.</t>
        </r>
      </text>
    </comment>
    <comment ref="A211" authorId="0" shapeId="0" xr:uid="{00000000-0006-0000-0300-0000C5000000}">
      <text>
        <r>
          <rPr>
            <b/>
            <sz val="9"/>
            <color indexed="81"/>
            <rFont val="Tahoma"/>
            <family val="2"/>
            <charset val="238"/>
          </rPr>
          <t>jegyzono:</t>
        </r>
        <r>
          <rPr>
            <sz val="9"/>
            <color indexed="81"/>
            <rFont val="Tahoma"/>
            <family val="2"/>
            <charset val="238"/>
          </rPr>
          <t xml:space="preserve">
Ezen a rovaton kell elszámolni
a) a lakástámogatások kivételével az államháztartáson kívüli szervezetek, személyek számára felhalmozási célból végleges jelleggel nyújtott támogatásokat, és
b) a felhalmozási célú átvett pénzeszközként kapott támogatások és a felhalmozási bevételek – államháztartáson kívüli – bármely okból a bevétel elszámolását követő években történő visszafizetését.
A rovaton elszámolt kiadásokat a beszámolóban a II. fejezet 2. pontja szerinti bontásban kell szerepeltetni.</t>
        </r>
      </text>
    </comment>
    <comment ref="A215" authorId="0" shapeId="0" xr:uid="{00000000-0006-0000-0300-0000C6000000}">
      <text>
        <r>
          <rPr>
            <b/>
            <sz val="9"/>
            <color indexed="81"/>
            <rFont val="Tahoma"/>
            <family val="2"/>
            <charset val="238"/>
          </rPr>
          <t>jegyzono:</t>
        </r>
        <r>
          <rPr>
            <sz val="9"/>
            <color indexed="81"/>
            <rFont val="Tahoma"/>
            <family val="2"/>
            <charset val="238"/>
          </rPr>
          <t xml:space="preserve">
Ezen a rovaton kell elszámolni a költségvetési éven túlra belföldről felvett hitelek, kölcsönök tőketörlesztését az azokhoz kapcsolódó fedezeti ügyletek lezárásával együtt (kivéve a kamatfedezeti ügyleteket).
A rovaton elszámolt kiadásokat a beszámolóban a következő bontásban kell szerepeltetni:
a) ebből: pénzügyi vállalkozás,
b) ebből: fedezeti ügyletek nettó kiadásai.</t>
        </r>
      </text>
    </comment>
    <comment ref="A216" authorId="0" shapeId="0" xr:uid="{00000000-0006-0000-0300-0000C7000000}">
      <text>
        <r>
          <rPr>
            <b/>
            <sz val="9"/>
            <color indexed="81"/>
            <rFont val="Tahoma"/>
            <family val="2"/>
            <charset val="238"/>
          </rPr>
          <t>jegyzono:</t>
        </r>
        <r>
          <rPr>
            <sz val="9"/>
            <color indexed="81"/>
            <rFont val="Tahoma"/>
            <family val="2"/>
            <charset val="238"/>
          </rPr>
          <t xml:space="preserve">
Ezen a rovaton kell elszámolni a folyószámla-, rulírozó- és a munkabér-megelőlegezési hitelek, kölcsönök tőketörlesztését.</t>
        </r>
      </text>
    </comment>
    <comment ref="A217" authorId="0" shapeId="0" xr:uid="{00000000-0006-0000-0300-0000C8000000}">
      <text>
        <r>
          <rPr>
            <b/>
            <sz val="9"/>
            <color indexed="81"/>
            <rFont val="Tahoma"/>
            <family val="2"/>
            <charset val="238"/>
          </rPr>
          <t>jegyzono:</t>
        </r>
        <r>
          <rPr>
            <sz val="9"/>
            <color indexed="81"/>
            <rFont val="Tahoma"/>
            <family val="2"/>
            <charset val="238"/>
          </rPr>
          <t xml:space="preserve">
Ezen a rovaton kell elszámolni
a) a költségvetési éven belülre felvett hitelek, kölcsönök tőketörlesztését a likviditási célú hitelek, kölcsönök kivételével az azokhoz kapcsolódó fedezeti ügyletek lezárásával együtt (kivéve a kamatfedezeti ügyleteket), és
b) a Stabilitási tv. 3. § (1) bekezdés e) pontja szerinti ügyletek keretében az eszközök visszavásárlásáért fizetett visszavásárlási árat a korábban kapott eladási ár mértékéig.
A rovaton elszámolt kiadásokat a beszámolóban a következő bontásban kell szerepeltetni:
a) ebből: pénzügyi vállalkozás,
b) ebből: fedezeti ügyletek nettó kiadásai.</t>
        </r>
      </text>
    </comment>
    <comment ref="A219" authorId="0" shapeId="0" xr:uid="{00000000-0006-0000-0300-0000C9000000}">
      <text>
        <r>
          <rPr>
            <b/>
            <sz val="9"/>
            <color indexed="81"/>
            <rFont val="Tahoma"/>
            <family val="2"/>
            <charset val="238"/>
          </rPr>
          <t>jegyzono:</t>
        </r>
        <r>
          <rPr>
            <sz val="9"/>
            <color indexed="81"/>
            <rFont val="Tahoma"/>
            <family val="2"/>
            <charset val="238"/>
          </rPr>
          <t xml:space="preserve">
Ezen a rovaton kell elszámolni a forgóeszközök között kimutatott, belföldön kibocsátott vásárolt hitelviszonyt megtestesítő értékpapírok – ide értve a befektetési jegyeket és a kárpótlási jegyeket is – vételárát.
A rovaton elszámolt kiadásokat a beszámolóban a következő bontásban kell szerepeltetni:
a) ebből: befektetési jegyek,
b) ebből: kárpótlási jegyek.</t>
        </r>
      </text>
    </comment>
    <comment ref="A220" authorId="0" shapeId="0" xr:uid="{00000000-0006-0000-0300-0000CA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
b) ebből: befektetési jegyek,
c) ebből: kárpótlási jegyek.</t>
        </r>
      </text>
    </comment>
    <comment ref="A221" authorId="0" shapeId="0" xr:uid="{00000000-0006-0000-0300-0000CB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vásárolt hitelviszonyt megtestesítő értékpapírok vételárát.</t>
        </r>
      </text>
    </comment>
    <comment ref="A222" authorId="0" shapeId="0" xr:uid="{00000000-0006-0000-0300-0000CC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23" authorId="0" shapeId="0" xr:uid="{00000000-0006-0000-0300-0000CD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folyósítását.</t>
        </r>
      </text>
    </comment>
    <comment ref="A224" authorId="0" shapeId="0" xr:uid="{00000000-0006-0000-0300-0000CE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visszafizetésével kapcsolatban felmerülő kiadásokat.</t>
        </r>
      </text>
    </comment>
    <comment ref="A225" authorId="0" shapeId="0" xr:uid="{00000000-0006-0000-0300-0000CF000000}">
      <text>
        <r>
          <rPr>
            <b/>
            <sz val="9"/>
            <color indexed="81"/>
            <rFont val="Tahoma"/>
            <family val="2"/>
            <charset val="238"/>
          </rPr>
          <t>jegyzono:</t>
        </r>
        <r>
          <rPr>
            <sz val="9"/>
            <color indexed="81"/>
            <rFont val="Tahoma"/>
            <family val="2"/>
            <charset val="238"/>
          </rPr>
          <t xml:space="preserve">
Ezen a rovaton kell elszámolni az Áht. 73. § (1) bekezdés ae) pontja szerinti központi, irányító szervi támogatás, valamint a központi kezelésű előirányzatok kiadásai finanszírozására szolgáló központi pénzellátás folyósítását.</t>
        </r>
      </text>
    </comment>
    <comment ref="A226" authorId="0" shapeId="0" xr:uid="{00000000-0006-0000-0300-0000D0000000}">
      <text>
        <r>
          <rPr>
            <b/>
            <sz val="9"/>
            <color indexed="81"/>
            <rFont val="Tahoma"/>
            <family val="2"/>
            <charset val="238"/>
          </rPr>
          <t>jegyzono:</t>
        </r>
        <r>
          <rPr>
            <sz val="9"/>
            <color indexed="81"/>
            <rFont val="Tahoma"/>
            <family val="2"/>
            <charset val="238"/>
          </rPr>
          <t xml:space="preserve">
Ezen a rovaton kell elszámolni a szabad pénzeszközök betétként való elhelyezését.</t>
        </r>
      </text>
    </comment>
    <comment ref="A227" authorId="0" shapeId="0" xr:uid="{00000000-0006-0000-0300-0000D1000000}">
      <text>
        <r>
          <rPr>
            <b/>
            <sz val="9"/>
            <color indexed="81"/>
            <rFont val="Tahoma"/>
            <family val="2"/>
            <charset val="238"/>
          </rPr>
          <t>jegyzono:</t>
        </r>
        <r>
          <rPr>
            <sz val="9"/>
            <color indexed="81"/>
            <rFont val="Tahoma"/>
            <family val="2"/>
            <charset val="238"/>
          </rPr>
          <t xml:space="preserve">
Ezen a rovaton kell elszámolni a pénzügyi lízing keretében beszerzett eszközök lízingszerződésben kikötött tőkerésze törlesztését.</t>
        </r>
      </text>
    </comment>
    <comment ref="A228" authorId="0" shapeId="0" xr:uid="{00000000-0006-0000-0300-0000D2000000}">
      <text>
        <r>
          <rPr>
            <b/>
            <sz val="9"/>
            <color indexed="81"/>
            <rFont val="Tahoma"/>
            <family val="2"/>
            <charset val="238"/>
          </rPr>
          <t>jegyzono:</t>
        </r>
        <r>
          <rPr>
            <sz val="9"/>
            <color indexed="81"/>
            <rFont val="Tahoma"/>
            <family val="2"/>
            <charset val="238"/>
          </rPr>
          <t xml:space="preserve">
Ezen a rovaton kell elszámolni az Áht. 73. § (1) bekezdés b) pont bb)–bd) pontjában foglalt finanszírozási célú pénzügyi műveletek kiadásait.</t>
        </r>
      </text>
    </comment>
    <comment ref="A230" authorId="0" shapeId="0" xr:uid="{00000000-0006-0000-0300-0000D3000000}">
      <text>
        <r>
          <rPr>
            <b/>
            <sz val="9"/>
            <color indexed="81"/>
            <rFont val="Tahoma"/>
            <family val="2"/>
            <charset val="238"/>
          </rPr>
          <t>jegyzono:</t>
        </r>
        <r>
          <rPr>
            <sz val="9"/>
            <color indexed="81"/>
            <rFont val="Tahoma"/>
            <family val="2"/>
            <charset val="238"/>
          </rPr>
          <t xml:space="preserve">
Ezen a rovaton kell elszámolni a forgóeszközök között kimutatott, külföldön kibocsátott vásárolt hitelviszonyt megtestesítő értékpapírok vételárát.</t>
        </r>
      </text>
    </comment>
    <comment ref="A231" authorId="0" shapeId="0" xr:uid="{00000000-0006-0000-0300-0000D4000000}">
      <text>
        <r>
          <rPr>
            <b/>
            <sz val="9"/>
            <color indexed="81"/>
            <rFont val="Tahoma"/>
            <family val="2"/>
            <charset val="238"/>
          </rPr>
          <t>jegyzono:</t>
        </r>
        <r>
          <rPr>
            <sz val="9"/>
            <color indexed="81"/>
            <rFont val="Tahoma"/>
            <family val="2"/>
            <charset val="238"/>
          </rPr>
          <t xml:space="preserve">
Ezen a rovaton kell elszámolni a befektetett eszközök között kimutatott, külföldön kibocsátott vásárolt hitelviszonyt megtestesítő értékpapírok vételárát.</t>
        </r>
      </text>
    </comment>
    <comment ref="A232" authorId="0" shapeId="0" xr:uid="{00000000-0006-0000-0300-0000D5000000}">
      <text>
        <r>
          <rPr>
            <b/>
            <sz val="9"/>
            <color indexed="81"/>
            <rFont val="Tahoma"/>
            <family val="2"/>
            <charset val="238"/>
          </rPr>
          <t>jegyzono:</t>
        </r>
        <r>
          <rPr>
            <sz val="9"/>
            <color indexed="81"/>
            <rFont val="Tahoma"/>
            <family val="2"/>
            <charset val="238"/>
          </rPr>
          <t xml:space="preserve">
Ezen a rovaton kell elszámolni a külföldön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33" authorId="0" shapeId="0" xr:uid="{00000000-0006-0000-0300-0000D6000000}">
      <text>
        <r>
          <rPr>
            <b/>
            <sz val="9"/>
            <color indexed="81"/>
            <rFont val="Tahoma"/>
            <family val="2"/>
            <charset val="238"/>
          </rPr>
          <t>jegyzono:</t>
        </r>
        <r>
          <rPr>
            <sz val="9"/>
            <color indexed="81"/>
            <rFont val="Tahoma"/>
            <family val="2"/>
            <charset val="238"/>
          </rPr>
          <t xml:space="preserve">
Ezen a rovaton kell elszámolni a külföldről felvett hitelek, kölcsönök tőketörlesztését az azokhoz kapcsolódó fedezeti ügyletek lezárásával együtt (kivéve a kamatfedezeti ügyleteket).
A rovaton elszámolt kiadásokat a beszámolóban a következő bontásban kell szerepeltetni:
a) ebből: nemzetközi fejlesztési szervezetek,
b) ebből: más kormányok,
c) ebből: külföldi pénzintézetek,
d) ebből: fedezeti ügyletek nettó kiadásai.</t>
        </r>
      </text>
    </comment>
    <comment ref="A234" authorId="0" shapeId="0" xr:uid="{00000000-0006-0000-0300-0000D7000000}">
      <text>
        <r>
          <rPr>
            <b/>
            <sz val="9"/>
            <color indexed="81"/>
            <rFont val="Tahoma"/>
            <family val="2"/>
            <charset val="238"/>
          </rPr>
          <t>jegyzono:</t>
        </r>
        <r>
          <rPr>
            <sz val="9"/>
            <color indexed="81"/>
            <rFont val="Tahoma"/>
            <family val="2"/>
            <charset val="238"/>
          </rPr>
          <t xml:space="preserve">
Ezen a rovaton kell elszámolni a származékos ügyletek hitelek, kölcsönök, értékpapírok értékében ki nem mutatott és a kamatok között el nem számolt kiadásait, így
a) a lezárt nem kamatfedezeti célú, egyéb fedezeti ügyletek (határidős, opciós, swap és azonnali ügyletek) veszteségét,
b) a nem fedezeti célú határidős, opciós ügyletek és swap ügyletek határidős része esetén az ügylet zárása (lejárata, ellenügylet kötése, lejárat előtti megszüntetése) időpontjában érvényes árfolyam és a kötési (határidős) árfolyam közötti veszteségjellegű különbözetet, és
c) a kiírt opcióért fizetett opciós díjat.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jegyzono</author>
  </authors>
  <commentList>
    <comment ref="C3" authorId="0" shapeId="0" xr:uid="{00000000-0006-0000-0400-000001000000}">
      <text>
        <r>
          <rPr>
            <b/>
            <sz val="9"/>
            <color indexed="81"/>
            <rFont val="Tahoma"/>
            <family val="2"/>
            <charset val="238"/>
          </rPr>
          <t>jegyzono:</t>
        </r>
        <r>
          <rPr>
            <sz val="9"/>
            <color indexed="81"/>
            <rFont val="Tahoma"/>
            <family val="2"/>
            <charset val="238"/>
          </rPr>
          <t xml:space="preserve">
régi szakfeladat: 910123
</t>
        </r>
      </text>
    </comment>
    <comment ref="G3" authorId="0" shapeId="0" xr:uid="{00000000-0006-0000-0400-000002000000}">
      <text>
        <r>
          <rPr>
            <b/>
            <sz val="9"/>
            <color indexed="81"/>
            <rFont val="Tahoma"/>
            <family val="2"/>
            <charset val="238"/>
          </rPr>
          <t>jegyzono:</t>
        </r>
        <r>
          <rPr>
            <sz val="9"/>
            <color indexed="81"/>
            <rFont val="Tahoma"/>
            <family val="2"/>
            <charset val="238"/>
          </rPr>
          <t xml:space="preserve">
régi szakfeladat: 890505</t>
        </r>
      </text>
    </comment>
    <comment ref="I3" authorId="0" shapeId="0" xr:uid="{00000000-0006-0000-0400-000003000000}">
      <text>
        <r>
          <rPr>
            <b/>
            <sz val="9"/>
            <color indexed="81"/>
            <rFont val="Tahoma"/>
            <family val="2"/>
            <charset val="238"/>
          </rPr>
          <t>jegyzono:</t>
        </r>
        <r>
          <rPr>
            <sz val="9"/>
            <color indexed="81"/>
            <rFont val="Tahoma"/>
            <family val="2"/>
            <charset val="238"/>
          </rPr>
          <t xml:space="preserve">
régi szakfeladat: 851011</t>
        </r>
      </text>
    </comment>
    <comment ref="L3" authorId="0" shapeId="0" xr:uid="{00000000-0006-0000-0400-000004000000}">
      <text>
        <r>
          <rPr>
            <b/>
            <sz val="9"/>
            <color indexed="81"/>
            <rFont val="Tahoma"/>
            <family val="2"/>
            <charset val="238"/>
          </rPr>
          <t>jegyzono:</t>
        </r>
        <r>
          <rPr>
            <sz val="9"/>
            <color indexed="81"/>
            <rFont val="Tahoma"/>
            <family val="2"/>
            <charset val="238"/>
          </rPr>
          <t xml:space="preserve">
régi szakfeladat: 562912</t>
        </r>
      </text>
    </comment>
    <comment ref="N3" authorId="0" shapeId="0" xr:uid="{00000000-0006-0000-0400-000005000000}">
      <text>
        <r>
          <rPr>
            <b/>
            <sz val="9"/>
            <color indexed="81"/>
            <rFont val="Tahoma"/>
            <family val="2"/>
            <charset val="238"/>
          </rPr>
          <t>jegyzono:</t>
        </r>
        <r>
          <rPr>
            <sz val="9"/>
            <color indexed="81"/>
            <rFont val="Tahoma"/>
            <family val="2"/>
            <charset val="238"/>
          </rPr>
          <t xml:space="preserve">
régi szakfeladat: 841112 és 841126</t>
        </r>
      </text>
    </comment>
    <comment ref="R3" authorId="0" shapeId="0" xr:uid="{00000000-0006-0000-0400-000006000000}">
      <text>
        <r>
          <rPr>
            <b/>
            <sz val="9"/>
            <color indexed="81"/>
            <rFont val="Tahoma"/>
            <family val="2"/>
            <charset val="238"/>
          </rPr>
          <t>jegyzono:</t>
        </r>
        <r>
          <rPr>
            <sz val="9"/>
            <color indexed="81"/>
            <rFont val="Tahoma"/>
            <family val="2"/>
            <charset val="238"/>
          </rPr>
          <t xml:space="preserve">
régi szakfeladat: 841133
</t>
        </r>
      </text>
    </comment>
    <comment ref="U3" authorId="0" shapeId="0" xr:uid="{00000000-0006-0000-0400-000007000000}">
      <text>
        <r>
          <rPr>
            <b/>
            <sz val="9"/>
            <color indexed="81"/>
            <rFont val="Tahoma"/>
            <family val="2"/>
            <charset val="238"/>
          </rPr>
          <t>jegyzono:</t>
        </r>
        <r>
          <rPr>
            <sz val="9"/>
            <color indexed="81"/>
            <rFont val="Tahoma"/>
            <family val="2"/>
            <charset val="238"/>
          </rPr>
          <t xml:space="preserve">
régi sakfeladat: 841126
</t>
        </r>
      </text>
    </comment>
    <comment ref="V3" authorId="0" shapeId="0" xr:uid="{00000000-0006-0000-0400-000008000000}">
      <text>
        <r>
          <rPr>
            <b/>
            <sz val="9"/>
            <color indexed="81"/>
            <rFont val="Tahoma"/>
            <family val="2"/>
            <charset val="238"/>
          </rPr>
          <t>jegyzono:</t>
        </r>
        <r>
          <rPr>
            <sz val="9"/>
            <color indexed="81"/>
            <rFont val="Tahoma"/>
            <family val="2"/>
            <charset val="238"/>
          </rPr>
          <t xml:space="preserve">
Régi szakfeladat: 960302</t>
        </r>
      </text>
    </comment>
    <comment ref="W3" authorId="0" shapeId="0" xr:uid="{00000000-0006-0000-0400-000009000000}">
      <text>
        <r>
          <rPr>
            <b/>
            <sz val="9"/>
            <color indexed="81"/>
            <rFont val="Tahoma"/>
            <family val="2"/>
            <charset val="238"/>
          </rPr>
          <t>jegyzono:</t>
        </r>
        <r>
          <rPr>
            <sz val="9"/>
            <color indexed="81"/>
            <rFont val="Tahoma"/>
            <family val="2"/>
            <charset val="238"/>
          </rPr>
          <t xml:space="preserve">
régi szakfeladat: 680002
</t>
        </r>
      </text>
    </comment>
    <comment ref="X3" authorId="0" shapeId="0" xr:uid="{00000000-0006-0000-0400-00000A000000}">
      <text>
        <r>
          <rPr>
            <b/>
            <sz val="9"/>
            <color indexed="81"/>
            <rFont val="Tahoma"/>
            <family val="2"/>
            <charset val="238"/>
          </rPr>
          <t>jegyzono:</t>
        </r>
        <r>
          <rPr>
            <sz val="9"/>
            <color indexed="81"/>
            <rFont val="Tahoma"/>
            <family val="2"/>
            <charset val="238"/>
          </rPr>
          <t xml:space="preserve">
Régi szakfeladat: 841901
</t>
        </r>
      </text>
    </comment>
    <comment ref="Z3" authorId="0" shapeId="0" xr:uid="{00000000-0006-0000-0400-00000B000000}">
      <text>
        <r>
          <rPr>
            <b/>
            <sz val="9"/>
            <color indexed="81"/>
            <rFont val="Tahoma"/>
            <family val="2"/>
            <charset val="238"/>
          </rPr>
          <t>jegyzono:</t>
        </r>
        <r>
          <rPr>
            <sz val="9"/>
            <color indexed="81"/>
            <rFont val="Tahoma"/>
            <family val="2"/>
            <charset val="238"/>
          </rPr>
          <t xml:space="preserve">
régi szakfeladat: 841907
</t>
        </r>
      </text>
    </comment>
    <comment ref="AA3" authorId="0" shapeId="0" xr:uid="{00000000-0006-0000-0400-00000C000000}">
      <text>
        <r>
          <rPr>
            <b/>
            <sz val="9"/>
            <color indexed="81"/>
            <rFont val="Tahoma"/>
            <family val="2"/>
            <charset val="238"/>
          </rPr>
          <t>jegyzono:</t>
        </r>
        <r>
          <rPr>
            <sz val="9"/>
            <color indexed="81"/>
            <rFont val="Tahoma"/>
            <family val="2"/>
            <charset val="238"/>
          </rPr>
          <t xml:space="preserve">
régi szakfeladat: 890441
</t>
        </r>
      </text>
    </comment>
    <comment ref="AB3" authorId="0" shapeId="0" xr:uid="{00000000-0006-0000-0400-00000D000000}">
      <text>
        <r>
          <rPr>
            <b/>
            <sz val="9"/>
            <color indexed="81"/>
            <rFont val="Tahoma"/>
            <family val="2"/>
            <charset val="238"/>
          </rPr>
          <t>jegyzono:</t>
        </r>
        <r>
          <rPr>
            <sz val="9"/>
            <color indexed="81"/>
            <rFont val="Tahoma"/>
            <family val="2"/>
            <charset val="238"/>
          </rPr>
          <t xml:space="preserve">
régi szakfeladat: 522001
</t>
        </r>
      </text>
    </comment>
    <comment ref="AC3" authorId="0" shapeId="0" xr:uid="{00000000-0006-0000-0400-00000E000000}">
      <text>
        <r>
          <rPr>
            <b/>
            <sz val="9"/>
            <color indexed="81"/>
            <rFont val="Tahoma"/>
            <family val="2"/>
            <charset val="238"/>
          </rPr>
          <t>jegyzono:</t>
        </r>
        <r>
          <rPr>
            <sz val="9"/>
            <color indexed="81"/>
            <rFont val="Tahoma"/>
            <family val="2"/>
            <charset val="238"/>
          </rPr>
          <t xml:space="preserve">
régi szakfeladat: 382101</t>
        </r>
      </text>
    </comment>
    <comment ref="AD3" authorId="0" shapeId="0" xr:uid="{00000000-0006-0000-0400-00000F000000}">
      <text>
        <r>
          <rPr>
            <b/>
            <sz val="9"/>
            <color indexed="81"/>
            <rFont val="Tahoma"/>
            <family val="2"/>
            <charset val="238"/>
          </rPr>
          <t>jegyzono:</t>
        </r>
        <r>
          <rPr>
            <sz val="9"/>
            <color indexed="81"/>
            <rFont val="Tahoma"/>
            <family val="2"/>
            <charset val="238"/>
          </rPr>
          <t xml:space="preserve">
régi szakfeladat: 841402
</t>
        </r>
      </text>
    </comment>
    <comment ref="AE3" authorId="0" shapeId="0" xr:uid="{00000000-0006-0000-0400-000010000000}">
      <text>
        <r>
          <rPr>
            <b/>
            <sz val="9"/>
            <color indexed="81"/>
            <rFont val="Tahoma"/>
            <family val="2"/>
            <charset val="238"/>
          </rPr>
          <t>jegyzono:</t>
        </r>
        <r>
          <rPr>
            <sz val="9"/>
            <color indexed="81"/>
            <rFont val="Tahoma"/>
            <family val="2"/>
            <charset val="238"/>
          </rPr>
          <t xml:space="preserve">
régi szakfeladat: 841403
</t>
        </r>
      </text>
    </comment>
    <comment ref="AF3" authorId="0" shapeId="0" xr:uid="{00000000-0006-0000-0400-000011000000}">
      <text>
        <r>
          <rPr>
            <b/>
            <sz val="9"/>
            <color indexed="81"/>
            <rFont val="Tahoma"/>
            <family val="2"/>
            <charset val="238"/>
          </rPr>
          <t>jegyzono:</t>
        </r>
        <r>
          <rPr>
            <sz val="9"/>
            <color indexed="81"/>
            <rFont val="Tahoma"/>
            <family val="2"/>
            <charset val="238"/>
          </rPr>
          <t xml:space="preserve">
régi szakfeladat: 862101</t>
        </r>
      </text>
    </comment>
    <comment ref="AG3" authorId="0" shapeId="0" xr:uid="{00000000-0006-0000-0400-000012000000}">
      <text>
        <r>
          <rPr>
            <b/>
            <sz val="9"/>
            <color indexed="81"/>
            <rFont val="Tahoma"/>
            <family val="2"/>
            <charset val="238"/>
          </rPr>
          <t>jegyzono:</t>
        </r>
        <r>
          <rPr>
            <sz val="9"/>
            <color indexed="81"/>
            <rFont val="Tahoma"/>
            <family val="2"/>
            <charset val="238"/>
          </rPr>
          <t xml:space="preserve">
régi szakfeladat: 862301
</t>
        </r>
      </text>
    </comment>
    <comment ref="AH3" authorId="0" shapeId="0" xr:uid="{00000000-0006-0000-0400-000013000000}">
      <text>
        <r>
          <rPr>
            <b/>
            <sz val="9"/>
            <color indexed="81"/>
            <rFont val="Tahoma"/>
            <family val="2"/>
            <charset val="238"/>
          </rPr>
          <t>jegyzono:</t>
        </r>
        <r>
          <rPr>
            <sz val="9"/>
            <color indexed="81"/>
            <rFont val="Tahoma"/>
            <family val="2"/>
            <charset val="238"/>
          </rPr>
          <t xml:space="preserve">
régi szakfeladat: 869041
</t>
        </r>
      </text>
    </comment>
    <comment ref="AI3" authorId="0" shapeId="0" xr:uid="{00000000-0006-0000-0400-000014000000}">
      <text>
        <r>
          <rPr>
            <b/>
            <sz val="9"/>
            <color indexed="81"/>
            <rFont val="Tahoma"/>
            <family val="2"/>
            <charset val="238"/>
          </rPr>
          <t>jegyzono:</t>
        </r>
        <r>
          <rPr>
            <sz val="9"/>
            <color indexed="81"/>
            <rFont val="Tahoma"/>
            <family val="2"/>
            <charset val="238"/>
          </rPr>
          <t xml:space="preserve">
régi szakfeladat: 931102
</t>
        </r>
      </text>
    </comment>
    <comment ref="AK3" authorId="0" shapeId="0" xr:uid="{00000000-0006-0000-0400-000015000000}">
      <text>
        <r>
          <rPr>
            <b/>
            <sz val="9"/>
            <color indexed="81"/>
            <rFont val="Tahoma"/>
            <family val="2"/>
            <charset val="238"/>
          </rPr>
          <t>jegyzono:</t>
        </r>
        <r>
          <rPr>
            <sz val="9"/>
            <color indexed="81"/>
            <rFont val="Tahoma"/>
            <family val="2"/>
            <charset val="238"/>
          </rPr>
          <t xml:space="preserve">
régi szakfeladat: 910502</t>
        </r>
      </text>
    </comment>
    <comment ref="AM3" authorId="0" shapeId="0" xr:uid="{00000000-0006-0000-0400-000016000000}">
      <text>
        <r>
          <rPr>
            <b/>
            <sz val="9"/>
            <color indexed="81"/>
            <rFont val="Tahoma"/>
            <family val="2"/>
            <charset val="238"/>
          </rPr>
          <t>jegyzono:</t>
        </r>
        <r>
          <rPr>
            <sz val="9"/>
            <color indexed="81"/>
            <rFont val="Tahoma"/>
            <family val="2"/>
            <charset val="238"/>
          </rPr>
          <t xml:space="preserve">
régi szakfeladat: 581400</t>
        </r>
      </text>
    </comment>
    <comment ref="AN3" authorId="0" shapeId="0" xr:uid="{00000000-0006-0000-0400-000017000000}">
      <text>
        <r>
          <rPr>
            <b/>
            <sz val="9"/>
            <color indexed="81"/>
            <rFont val="Tahoma"/>
            <family val="2"/>
            <charset val="238"/>
          </rPr>
          <t>jegyzono:</t>
        </r>
        <r>
          <rPr>
            <sz val="9"/>
            <color indexed="81"/>
            <rFont val="Tahoma"/>
            <family val="2"/>
            <charset val="238"/>
          </rPr>
          <t xml:space="preserve">
régi szakfeladat: 562912</t>
        </r>
      </text>
    </comment>
    <comment ref="AP3" authorId="0" shapeId="0" xr:uid="{00000000-0006-0000-0400-000018000000}">
      <text>
        <r>
          <rPr>
            <b/>
            <sz val="9"/>
            <color indexed="81"/>
            <rFont val="Tahoma"/>
            <family val="2"/>
            <charset val="238"/>
          </rPr>
          <t>jegyzono:</t>
        </r>
        <r>
          <rPr>
            <sz val="9"/>
            <color indexed="81"/>
            <rFont val="Tahoma"/>
            <family val="2"/>
            <charset val="238"/>
          </rPr>
          <t xml:space="preserve">
régi szakfeladat: 882116</t>
        </r>
      </text>
    </comment>
    <comment ref="AU3" authorId="0" shapeId="0" xr:uid="{00000000-0006-0000-0400-000019000000}">
      <text>
        <r>
          <rPr>
            <b/>
            <sz val="9"/>
            <color indexed="81"/>
            <rFont val="Tahoma"/>
            <family val="2"/>
            <charset val="238"/>
          </rPr>
          <t>jegyzono:</t>
        </r>
        <r>
          <rPr>
            <sz val="9"/>
            <color indexed="81"/>
            <rFont val="Tahoma"/>
            <family val="2"/>
            <charset val="238"/>
          </rPr>
          <t xml:space="preserve">
régi szakfeladat: 882124 és 882117 és 882119</t>
        </r>
      </text>
    </comment>
    <comment ref="AV3" authorId="0" shapeId="0" xr:uid="{00000000-0006-0000-0400-00001A000000}">
      <text>
        <r>
          <rPr>
            <b/>
            <sz val="9"/>
            <color indexed="81"/>
            <rFont val="Tahoma"/>
            <family val="2"/>
            <charset val="238"/>
          </rPr>
          <t>jegyzono:</t>
        </r>
        <r>
          <rPr>
            <sz val="9"/>
            <color indexed="81"/>
            <rFont val="Tahoma"/>
            <family val="2"/>
            <charset val="238"/>
          </rPr>
          <t xml:space="preserve">
régi szakfeladat: 889921
</t>
        </r>
      </text>
    </comment>
    <comment ref="AX3" authorId="0" shapeId="0" xr:uid="{00000000-0006-0000-0400-00001B000000}">
      <text>
        <r>
          <rPr>
            <b/>
            <sz val="9"/>
            <color indexed="81"/>
            <rFont val="Tahoma"/>
            <family val="2"/>
            <charset val="238"/>
          </rPr>
          <t>jegyzono:</t>
        </r>
        <r>
          <rPr>
            <sz val="9"/>
            <color indexed="81"/>
            <rFont val="Tahoma"/>
            <family val="2"/>
            <charset val="238"/>
          </rPr>
          <t xml:space="preserve">
régi szakfeladat: 882203
</t>
        </r>
      </text>
    </comment>
    <comment ref="C4" authorId="0" shapeId="0" xr:uid="{00000000-0006-0000-0400-00001C000000}">
      <text>
        <r>
          <rPr>
            <b/>
            <sz val="9"/>
            <color indexed="81"/>
            <rFont val="Tahoma"/>
            <family val="2"/>
            <charset val="238"/>
          </rPr>
          <t>jegyzono:</t>
        </r>
        <r>
          <rPr>
            <sz val="9"/>
            <color indexed="81"/>
            <rFont val="Tahoma"/>
            <family val="2"/>
            <charset val="238"/>
          </rPr>
          <t xml:space="preserve">
Ide tartozik:
- a rendelkezésre bocsátással (a könyvtárak gyűjteményének használókhoz való eljuttatása helyben használat, kölcsönzés és könyvtárközi kölcsönzés útján), a könyvtári tájékoztatással (a használóknak szóló információ-szolgáltatás, amelynek speciális feladata az adott könyvtár és a könyvtári rendszer dokumentumairól és szolgáltatásairól való tájékoztatás),
- a megrendelhető könyvtári szolgáltatásokkal (a megyei és nagyobb városi könyvtárak által nyújtott könyvtári szolgáltatások, olyan kistelepülések számára, ahol az önkormányzat nem tart fenn könyvtárat), illetve
- a könyvtárak közönségkapcsolati és egyéb tevékenységével összefüggő feladatok ellátása.</t>
        </r>
      </text>
    </comment>
    <comment ref="G4" authorId="0" shapeId="0" xr:uid="{00000000-0006-0000-0400-00001D000000}">
      <text>
        <r>
          <rPr>
            <b/>
            <sz val="9"/>
            <color indexed="81"/>
            <rFont val="Tahoma"/>
            <family val="2"/>
            <charset val="238"/>
          </rPr>
          <t>jegyzono:</t>
        </r>
        <r>
          <rPr>
            <sz val="9"/>
            <color indexed="81"/>
            <rFont val="Tahoma"/>
            <family val="2"/>
            <charset val="238"/>
          </rPr>
          <t xml:space="preserve">
  Ide tartozik:
- az egyes intézmények helyiségeinek közművelődési célú és egyéb közösségi programokra, rendezvényekre való rendelkezésre bocsátását biztosító tevékenységekkel összefüggő feladatok ellátása.</t>
        </r>
      </text>
    </comment>
    <comment ref="I4" authorId="0" shapeId="0" xr:uid="{00000000-0006-0000-0400-00001E000000}">
      <text>
        <r>
          <rPr>
            <b/>
            <sz val="9"/>
            <color indexed="81"/>
            <rFont val="Tahoma"/>
            <family val="2"/>
            <charset val="238"/>
          </rPr>
          <t>jegyzono:</t>
        </r>
        <r>
          <rPr>
            <sz val="9"/>
            <color indexed="81"/>
            <rFont val="Tahoma"/>
            <family val="2"/>
            <charset val="238"/>
          </rPr>
          <t xml:space="preserve">
Ide tartozik:
- az óvodai nevelés, ellátás (beleértve a sajátos nevelési igényű gyermekek óvodai nevelését ellátását és a nemzetiségi óvodai nevelést, ellátást is) köznevelési törvény szerinti működtetési feladatainak ellátása.</t>
        </r>
      </text>
    </comment>
    <comment ref="L4" authorId="0" shapeId="0" xr:uid="{00000000-0006-0000-0400-00001F000000}">
      <text>
        <r>
          <rPr>
            <b/>
            <sz val="9"/>
            <color indexed="81"/>
            <rFont val="Tahoma"/>
            <family val="2"/>
            <charset val="238"/>
          </rPr>
          <t>jegyzono:</t>
        </r>
        <r>
          <rPr>
            <sz val="9"/>
            <color indexed="81"/>
            <rFont val="Tahoma"/>
            <family val="2"/>
            <charset val="238"/>
          </rPr>
          <t xml:space="preserve">
Ide tartozik:
- az óvodai ellátottak részére az intézményi étkeztetés keretében biztosított étkezéssel összefüggő
feladatok ellátása.
Nem ebbe a funkcióba tartozik:
- a gyermekek részére rászorultsági alapon nyújtott étkezési támogatás (104053).
Az e funkcióba sorolt alaptevékenységek pénzügyi számvitel szerinti önköltségét és
eredményszemléletű bevételét az 562912 szakfeladaton el kell számolni.</t>
        </r>
      </text>
    </comment>
    <comment ref="N4" authorId="0" shapeId="0" xr:uid="{00000000-0006-0000-0400-000020000000}">
      <text>
        <r>
          <rPr>
            <b/>
            <sz val="9"/>
            <color indexed="81"/>
            <rFont val="Tahoma"/>
            <family val="2"/>
            <charset val="238"/>
          </rPr>
          <t>jegyzono:</t>
        </r>
        <r>
          <rPr>
            <sz val="9"/>
            <color indexed="81"/>
            <rFont val="Tahoma"/>
            <family val="2"/>
            <charset val="238"/>
          </rPr>
          <t xml:space="preserve">
  Ide tartozik:
- az önkormányzatok képviselőtestületeinek, bizottságainak működésével összefüggő feladatok, valamint az önkormányzati hivatalok és társulások igazgatási szervei általános igazgatási feladatainak ellátása.
Nem ebbe a funkcióba tartozik:
- az önkormányzati hivatalok és társulások igazgatási szervei szakigazgatási feladatainak ellátása.</t>
        </r>
      </text>
    </comment>
    <comment ref="R4" authorId="0" shapeId="0" xr:uid="{00000000-0006-0000-0400-000021000000}">
      <text>
        <r>
          <rPr>
            <b/>
            <sz val="9"/>
            <color indexed="81"/>
            <rFont val="Tahoma"/>
            <family val="2"/>
            <charset val="238"/>
          </rPr>
          <t>jegyzono:</t>
        </r>
        <r>
          <rPr>
            <sz val="9"/>
            <color indexed="81"/>
            <rFont val="Tahoma"/>
            <family val="2"/>
            <charset val="238"/>
          </rPr>
          <t xml:space="preserve">
  Ide tartozik:
- az adók, vámok, jövedéki adók kiszabásával, ellenőrzésével, beszedésével, behajtásával összefüggő feladatok ellátása központi kormányzati és önkormányzati szinten.
Nem ebbe a funkcióba tartozik:
- az adó-, vám- és jövedéki szabályozás feladatainak ellátása (minisztérium).</t>
        </r>
      </text>
    </comment>
    <comment ref="U4" authorId="0" shapeId="0" xr:uid="{00000000-0006-0000-0400-000022000000}">
      <text>
        <r>
          <rPr>
            <b/>
            <sz val="9"/>
            <color indexed="81"/>
            <rFont val="Tahoma"/>
            <family val="2"/>
            <charset val="238"/>
          </rPr>
          <t>jegyzono:</t>
        </r>
        <r>
          <rPr>
            <sz val="9"/>
            <color indexed="81"/>
            <rFont val="Tahoma"/>
            <family val="2"/>
            <charset val="238"/>
          </rPr>
          <t xml:space="preserve">
  Ide tartozik:
- az önkormányzatok képviselőtestületeinek, bizottságainak működésével összefüggő feladatok, valamint az önkormányzati hivatalok és társulások igazgatási szervei általános igazgatási feladatainak ellátása.
Nem ebbe a funkcióba tartozik:
- az önkormányzati hivatalok és társulások igazgatási szervei szakigazgatási feladatainak ellátása.</t>
        </r>
      </text>
    </comment>
    <comment ref="V4" authorId="0" shapeId="0" xr:uid="{00000000-0006-0000-0400-000023000000}">
      <text>
        <r>
          <rPr>
            <b/>
            <sz val="9"/>
            <color indexed="81"/>
            <rFont val="Tahoma"/>
            <family val="2"/>
            <charset val="238"/>
          </rPr>
          <t>jegyzono:</t>
        </r>
        <r>
          <rPr>
            <sz val="9"/>
            <color indexed="81"/>
            <rFont val="Tahoma"/>
            <family val="2"/>
            <charset val="238"/>
          </rPr>
          <t xml:space="preserve">
  Ide tartozik:
- a köztemetők fenntartásával és működtetésével összefüggő feladatok ellátása.</t>
        </r>
      </text>
    </comment>
    <comment ref="W4" authorId="0" shapeId="0" xr:uid="{00000000-0006-0000-0400-000024000000}">
      <text>
        <r>
          <rPr>
            <b/>
            <sz val="9"/>
            <color indexed="81"/>
            <rFont val="Tahoma"/>
            <family val="2"/>
            <charset val="238"/>
          </rPr>
          <t>jegyzono:</t>
        </r>
        <r>
          <rPr>
            <sz val="9"/>
            <color indexed="81"/>
            <rFont val="Tahoma"/>
            <family val="2"/>
            <charset val="238"/>
          </rPr>
          <t xml:space="preserve">
Ide tartozik:
- az önkormányzati vagyon - ingatlanok és más vagyontárgyak, vagyoni értékű jogok - üzleti célú használatba, haszonbérbe adásával, állagmegóvásával, felújításával, adás-vételével és más módon történő hasznosításával, kezelésével összefüggő feladatok ellátása.
Nem ebbe a funkcióba tartozik:
- a más közfeladat ellátásával összefüggő, annak részét képező vagyongazdálkodási feladatok.</t>
        </r>
      </text>
    </comment>
    <comment ref="X4" authorId="0" shapeId="0" xr:uid="{00000000-0006-0000-0400-000025000000}">
      <text>
        <r>
          <rPr>
            <b/>
            <sz val="9"/>
            <color indexed="81"/>
            <rFont val="Tahoma"/>
            <family val="2"/>
            <charset val="238"/>
          </rPr>
          <t>jegyzono:</t>
        </r>
        <r>
          <rPr>
            <sz val="9"/>
            <color indexed="81"/>
            <rFont val="Tahoma"/>
            <family val="2"/>
            <charset val="238"/>
          </rPr>
          <t xml:space="preserve">
  Ide tartozik:
- az önkormányzatok funkcióhoz nem köthető elszámolásai a központi költségvetéssel.
Technikai- pénzforgalmi funkció, alapító okiratban nem szerepeltethető.</t>
        </r>
      </text>
    </comment>
    <comment ref="Z4" authorId="0" shapeId="0" xr:uid="{00000000-0006-0000-0400-000026000000}">
      <text>
        <r>
          <rPr>
            <b/>
            <sz val="9"/>
            <color indexed="81"/>
            <rFont val="Tahoma"/>
            <family val="2"/>
            <charset val="238"/>
          </rPr>
          <t>jegyzono:</t>
        </r>
        <r>
          <rPr>
            <sz val="9"/>
            <color indexed="81"/>
            <rFont val="Tahoma"/>
            <family val="2"/>
            <charset val="238"/>
          </rPr>
          <t xml:space="preserve">
Ide tartozik:
- a költségvetési maradvány, vállalkozási maradvány igénybevétele, az államháztartás központi alrendszerében a központi támogatás, az önkormányzat alrendszerében az irányító szerv által nyújtott támogatás.
Technikai- pénzforgalmi funkció, alapító okiratban nem szerepeltethető.</t>
        </r>
      </text>
    </comment>
    <comment ref="AA4" authorId="0" shapeId="0" xr:uid="{00000000-0006-0000-0400-000027000000}">
      <text>
        <r>
          <rPr>
            <b/>
            <sz val="9"/>
            <color indexed="81"/>
            <rFont val="Tahoma"/>
            <family val="2"/>
            <charset val="238"/>
          </rPr>
          <t>jegyzono:</t>
        </r>
        <r>
          <rPr>
            <sz val="9"/>
            <color indexed="81"/>
            <rFont val="Tahoma"/>
            <family val="2"/>
            <charset val="238"/>
          </rPr>
          <t xml:space="preserve">
  Ide tartozik:
- a Start-munka program - Téli közfoglalkoztatás keretében - külön kormányrendelet alapján - szervezett foglalkoztatással összefüggő feladatok ellátása, kifizetések teljesítése.</t>
        </r>
      </text>
    </comment>
    <comment ref="AB4" authorId="0" shapeId="0" xr:uid="{00000000-0006-0000-0400-000028000000}">
      <text>
        <r>
          <rPr>
            <b/>
            <sz val="9"/>
            <color indexed="81"/>
            <rFont val="Tahoma"/>
            <family val="2"/>
            <charset val="238"/>
          </rPr>
          <t>jegyzono:</t>
        </r>
        <r>
          <rPr>
            <sz val="9"/>
            <color indexed="81"/>
            <rFont val="Tahoma"/>
            <family val="2"/>
            <charset val="238"/>
          </rPr>
          <t xml:space="preserve">
  Ide tartozik:
- a közutak, hidak, alagutak üzemeltetésével, fenntartásával összefüggő feladatok ellátása.</t>
        </r>
      </text>
    </comment>
    <comment ref="AC4" authorId="0" shapeId="0" xr:uid="{00000000-0006-0000-0400-000029000000}">
      <text>
        <r>
          <rPr>
            <b/>
            <sz val="9"/>
            <color indexed="81"/>
            <rFont val="Tahoma"/>
            <family val="2"/>
            <charset val="238"/>
          </rPr>
          <t>jegyzono:</t>
        </r>
        <r>
          <rPr>
            <sz val="9"/>
            <color indexed="81"/>
            <rFont val="Tahoma"/>
            <family val="2"/>
            <charset val="238"/>
          </rPr>
          <t xml:space="preserve">
  Ide tartozik:
- a nem veszélyes hulladék lerakásával, illetve égetésével (olyan üzemben, amely megfelel a nem
veszélyes hulladékok égetésére előírt normáknak és követelményeknek), valamint a mezőgazdasági hulladék kémiai vagy biológiai redukciójával és hasonló kezelési tevékenységek végzésével, komposztálással, ártalmatlanításával összefüggő feladatok ellátása.</t>
        </r>
      </text>
    </comment>
    <comment ref="AD4" authorId="0" shapeId="0" xr:uid="{00000000-0006-0000-0400-00002A000000}">
      <text>
        <r>
          <rPr>
            <b/>
            <sz val="9"/>
            <color indexed="81"/>
            <rFont val="Tahoma"/>
            <family val="2"/>
            <charset val="238"/>
          </rPr>
          <t>jegyzono:</t>
        </r>
        <r>
          <rPr>
            <sz val="9"/>
            <color indexed="81"/>
            <rFont val="Tahoma"/>
            <family val="2"/>
            <charset val="238"/>
          </rPr>
          <t xml:space="preserve">
  Ide tartozik:
- települési közvilágítás kiépítésével, fenntartásával, üzemeltetésével összefüggő feladatok ellátása.</t>
        </r>
      </text>
    </comment>
    <comment ref="AE4" authorId="0" shapeId="0" xr:uid="{00000000-0006-0000-0400-00002B000000}">
      <text>
        <r>
          <rPr>
            <b/>
            <sz val="9"/>
            <color indexed="81"/>
            <rFont val="Tahoma"/>
            <family val="2"/>
            <charset val="238"/>
          </rPr>
          <t>jegyzono:</t>
        </r>
        <r>
          <rPr>
            <sz val="9"/>
            <color indexed="81"/>
            <rFont val="Tahoma"/>
            <family val="2"/>
            <charset val="238"/>
          </rPr>
          <t xml:space="preserve">
  Ide tartozik:
- a város- és községgazdálkodás más funkcióba nem sorolható, egyéb feladataival összefüggő
feladatok ellátása.</t>
        </r>
      </text>
    </comment>
    <comment ref="AF4" authorId="0" shapeId="0" xr:uid="{00000000-0006-0000-0400-00002C000000}">
      <text>
        <r>
          <rPr>
            <b/>
            <sz val="9"/>
            <color indexed="81"/>
            <rFont val="Tahoma"/>
            <family val="2"/>
            <charset val="238"/>
          </rPr>
          <t>jegyzono:</t>
        </r>
        <r>
          <rPr>
            <sz val="9"/>
            <color indexed="81"/>
            <rFont val="Tahoma"/>
            <family val="2"/>
            <charset val="238"/>
          </rPr>
          <t xml:space="preserve">
  Ide tartozik:
- a beteg vizsgálatával, egészségi állapotának észlelésével és ellenőrzésével, rendszeres,
alkalomszerű és azonnali sürgősségi beavatkozások elvégzésével, gyógyszer és gyógyászati segédeszköz rendelésével, valamint járóbeteg-szakellátásba vagy fekvőbeteg-gyógyintézetbe történő beutalásával összefüggő feladatok ellátása.
</t>
        </r>
      </text>
    </comment>
    <comment ref="AG4" authorId="0" shapeId="0" xr:uid="{00000000-0006-0000-0400-00002D000000}">
      <text>
        <r>
          <rPr>
            <b/>
            <sz val="9"/>
            <color indexed="81"/>
            <rFont val="Tahoma"/>
            <family val="2"/>
            <charset val="238"/>
          </rPr>
          <t>jegyzono:</t>
        </r>
        <r>
          <rPr>
            <sz val="9"/>
            <color indexed="81"/>
            <rFont val="Tahoma"/>
            <family val="2"/>
            <charset val="238"/>
          </rPr>
          <t xml:space="preserve">
  Ide tartozik:
- az egészségügyi alapellátás körében megszervezett fogorvosi alapellátással összefüggő feladatok ellátása.</t>
        </r>
      </text>
    </comment>
    <comment ref="AH4" authorId="0" shapeId="0" xr:uid="{00000000-0006-0000-0400-00002E000000}">
      <text>
        <r>
          <rPr>
            <b/>
            <sz val="9"/>
            <color indexed="81"/>
            <rFont val="Tahoma"/>
            <family val="2"/>
            <charset val="238"/>
          </rPr>
          <t>jegyzono:</t>
        </r>
        <r>
          <rPr>
            <sz val="9"/>
            <color indexed="81"/>
            <rFont val="Tahoma"/>
            <family val="2"/>
            <charset val="238"/>
          </rPr>
          <t xml:space="preserve">
  Ide tartozik:
- a gyermekvállalás optimális körülményeinek elősegítése céljából az anya fogamzás előtti gondozásával, a genetikai tanácsadással, a termékenységi ciklus alatti gondozással, a családtervezési ismeretek és a fogamzásgátló módszerek megismertetésével, valamint a nők fokozott védelméhez szükséges összetett megelőzési tevékenységgel, egészségvédelemmel, valamint
- az anya és a 0-3 éves gyermek védőnői gondozásával összefüggő feladatok ellátása.</t>
        </r>
      </text>
    </comment>
    <comment ref="AI4" authorId="0" shapeId="0" xr:uid="{00000000-0006-0000-0400-00002F000000}">
      <text>
        <r>
          <rPr>
            <b/>
            <sz val="9"/>
            <color indexed="81"/>
            <rFont val="Tahoma"/>
            <family val="2"/>
            <charset val="238"/>
          </rPr>
          <t>jegyzono:</t>
        </r>
        <r>
          <rPr>
            <sz val="9"/>
            <color indexed="81"/>
            <rFont val="Tahoma"/>
            <family val="2"/>
            <charset val="238"/>
          </rPr>
          <t xml:space="preserve">
  Ide tartozik:
- nyitott és fedett pályás sportlétesítmények működésével (az azokhoz tartozó kisegítő létesítmények kiadásaival és bevételeivel együtt),
- sportlétesítmények felújításával, valamint az azokhoz tartozó kisegítő létesítmények beruházásaival, valamint
- a különböző sportágak versenyeire való felkészülést (illetve a szintentartást) biztosító sportlétesítmények (edzőtáborok) üzemeltetésével, működtetésével
összefüggő feladatok ellátása.
Az e funkcióba sorolt alaptevékenységek pénzügyi számvitel szerinti önköltségét és eredményszemléletű bevételét az 552002, 562915, illetve a 931101 és 931102 szakfeladatokon el kell számolni.</t>
        </r>
      </text>
    </comment>
    <comment ref="AK4" authorId="0" shapeId="0" xr:uid="{00000000-0006-0000-0400-000030000000}">
      <text>
        <r>
          <rPr>
            <b/>
            <sz val="9"/>
            <color indexed="81"/>
            <rFont val="Tahoma"/>
            <family val="2"/>
            <charset val="238"/>
          </rPr>
          <t>jegyzono:</t>
        </r>
        <r>
          <rPr>
            <sz val="9"/>
            <color indexed="81"/>
            <rFont val="Tahoma"/>
            <family val="2"/>
            <charset val="238"/>
          </rPr>
          <t xml:space="preserve">
 de tartozik:
- a település környezeti, szellemi, művészeti értékeinek, hagyományainak, helytörténetének, népművészetének, népi iparművészetének, szellemi kulturális örökségének feltárása, megismertetése, a helyi művelődési szokások és értéktárak, a magyar nyelv gondozása, gazdagítása, az egyetemes, a nemzeti, a nemzetiségi és más kisebbségi kultúra értékeinek megismertetése, az ünnepek kultúrájának gondozása.</t>
        </r>
      </text>
    </comment>
    <comment ref="AM4" authorId="0" shapeId="0" xr:uid="{00000000-0006-0000-0400-000031000000}">
      <text>
        <r>
          <rPr>
            <b/>
            <sz val="9"/>
            <color indexed="81"/>
            <rFont val="Tahoma"/>
            <family val="2"/>
            <charset val="238"/>
          </rPr>
          <t>jegyzono:</t>
        </r>
        <r>
          <rPr>
            <sz val="9"/>
            <color indexed="81"/>
            <rFont val="Tahoma"/>
            <family val="2"/>
            <charset val="238"/>
          </rPr>
          <t xml:space="preserve">
  Ide tartozik:
- a folyóirat, időszaki kiadvány, napilap, címtár, plakát, formanyomtatvány, reklámanyag, statisztikák papíralapú vagy on-line kiadásával összefüggő feladatok ellátása.</t>
        </r>
      </text>
    </comment>
    <comment ref="AN4" authorId="0" shapeId="0" xr:uid="{00000000-0006-0000-0400-000032000000}">
      <text>
        <r>
          <rPr>
            <b/>
            <sz val="9"/>
            <color indexed="81"/>
            <rFont val="Tahoma"/>
            <family val="2"/>
            <charset val="238"/>
          </rPr>
          <t>jegyzono:</t>
        </r>
        <r>
          <rPr>
            <sz val="9"/>
            <color indexed="81"/>
            <rFont val="Tahoma"/>
            <family val="2"/>
            <charset val="238"/>
          </rPr>
          <t xml:space="preserve">
  Ide tartozik:
- az óvodai ellátottak részére az intézményi étkeztetés keretében biztosított étkezéssel összefüggő
feladatok ellátása.
Nem ebbe a funkcióba tartozik:
- a gyermekek részére rászorultsági alapon nyújtott étkezési támogatás (104053).
Az e funkcióba sorolt alaptevékenységek pénzügyi számvitel szerinti önköltségét és
eredményszemléletű bevételét az 562912 szakfeladaton el kell számolni.</t>
        </r>
      </text>
    </comment>
    <comment ref="AP4" authorId="0" shapeId="0" xr:uid="{00000000-0006-0000-0400-000033000000}">
      <text>
        <r>
          <rPr>
            <b/>
            <sz val="9"/>
            <color indexed="81"/>
            <rFont val="Tahoma"/>
            <family val="2"/>
            <charset val="238"/>
          </rPr>
          <t>jegyzono:</t>
        </r>
        <r>
          <rPr>
            <sz val="9"/>
            <color indexed="81"/>
            <rFont val="Tahoma"/>
            <family val="2"/>
            <charset val="238"/>
          </rPr>
          <t xml:space="preserve">
  Ide tartozik:
- a betegséggel kapcsolatos pénzbeli juttatások teljesítése.
Támogatási típusú funkció, az alapító okiratban alaptevékenységként nem szerepelhet.</t>
        </r>
      </text>
    </comment>
    <comment ref="AU4" authorId="0" shapeId="0" xr:uid="{00000000-0006-0000-0400-000034000000}">
      <text>
        <r>
          <rPr>
            <b/>
            <sz val="9"/>
            <color indexed="81"/>
            <rFont val="Tahoma"/>
            <family val="2"/>
            <charset val="238"/>
          </rPr>
          <t>jegyzono:</t>
        </r>
        <r>
          <rPr>
            <sz val="9"/>
            <color indexed="81"/>
            <rFont val="Tahoma"/>
            <family val="2"/>
            <charset val="238"/>
          </rPr>
          <t xml:space="preserve">
  Ide tartozik:
- a rendszeres gyermekvédelmi kedvezmény alapján járó pénzbeli és természetbeni ellátások, az óvodáztatási támogatás, a gyermektartásdíj megelőlegezése, az életkezdési és az otthonteremtési támogatás kifizetése, teljesítése.
Támogatási típusú funkció, az alapító okiratban alaptevékenységként nem szerepelhet.</t>
        </r>
      </text>
    </comment>
    <comment ref="AV4" authorId="0" shapeId="0" xr:uid="{00000000-0006-0000-0400-000035000000}">
      <text>
        <r>
          <rPr>
            <b/>
            <sz val="9"/>
            <color indexed="81"/>
            <rFont val="Tahoma"/>
            <family val="2"/>
            <charset val="238"/>
          </rPr>
          <t>jegyzono:</t>
        </r>
        <r>
          <rPr>
            <sz val="9"/>
            <color indexed="81"/>
            <rFont val="Tahoma"/>
            <family val="2"/>
            <charset val="238"/>
          </rPr>
          <t xml:space="preserve">
  Ide tartozik:
- a koruk, egészségi állapotuk, fogyatékosságuk, pszichiátriai vagy szenvedélybetegségük, hajléktalanságuk miatt önmaguk, illetve eltartottjaik részére tartósan vagy átmeneti jelleggel étkezés biztosítására nem képes személyeknek nyújtott legalább napi egyszeri meleg étkezésével összefüggő feladatok ellátása, kifizetések teljesítése.
Az e funkcióba sorolt alaptevékenységek pénzügyi számvitel szerinti önköltségét és eredményszemléletű bevételét a 889921 szakfeladaton el kell számolni.
Feladatmutató: ellátottak száma a tárgyévben (fő)</t>
        </r>
      </text>
    </comment>
    <comment ref="AX4" authorId="0" shapeId="0" xr:uid="{00000000-0006-0000-0400-000036000000}">
      <text>
        <r>
          <rPr>
            <b/>
            <sz val="9"/>
            <color indexed="81"/>
            <rFont val="Tahoma"/>
            <family val="2"/>
            <charset val="238"/>
          </rPr>
          <t>jegyzono:</t>
        </r>
        <r>
          <rPr>
            <sz val="9"/>
            <color indexed="81"/>
            <rFont val="Tahoma"/>
            <family val="2"/>
            <charset val="238"/>
          </rPr>
          <t xml:space="preserve">
  Ide tartozik:
- a más funkcióba nem sorolt, egyéb szociális pénzbeli és természetbeni ellátásokkal, támogatásokkal összefüggő kifizetések teljesítése.
Támogatási típusú funkció, az alapító okiratban alaptevékenységként nem szerepelhet.</t>
        </r>
      </text>
    </comment>
    <comment ref="A7" authorId="0" shapeId="0" xr:uid="{00000000-0006-0000-0400-000037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és a megyei önkormányzatok részére a működés általános támogatására biztosított előirányzatból származó bevételeket.</t>
        </r>
      </text>
    </comment>
    <comment ref="A8" authorId="0" shapeId="0" xr:uid="{00000000-0006-0000-0400-000038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egyes köznevelési feladatainak támogatására biztosított előirányzatból származó bevételeket.</t>
        </r>
      </text>
    </comment>
    <comment ref="A9" authorId="0" shapeId="0" xr:uid="{00000000-0006-0000-0400-000039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szociális, gyermekjóléti és gyermekétkeztetési feladatainak támogatására biztosított előirányzatból származó bevételeket.</t>
        </r>
      </text>
    </comment>
    <comment ref="A10" authorId="0" shapeId="0" xr:uid="{00000000-0006-0000-0400-00003A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települési önkormányzatok kulturális feladatainak támogatására biztosított előirányzatból származó bevételeket.</t>
        </r>
      </text>
    </comment>
    <comment ref="A11" authorId="0" shapeId="0" xr:uid="{00000000-0006-0000-0400-00003B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a helyi önkormányzatok, helyi nemzetiségi önkormányzatok, társulások részére működési célra biztosított központosított előirányzatokból származó bevételeket.
</t>
        </r>
        <r>
          <rPr>
            <b/>
            <i/>
            <u/>
            <sz val="9"/>
            <color indexed="81"/>
            <rFont val="Tahoma"/>
            <family val="2"/>
            <charset val="238"/>
          </rPr>
          <t>A rovaton előirányzat nem tervezhető.</t>
        </r>
      </text>
    </comment>
    <comment ref="A12" authorId="0" shapeId="0" xr:uid="{00000000-0006-0000-0400-00003C000000}">
      <text>
        <r>
          <rPr>
            <b/>
            <sz val="9"/>
            <color indexed="81"/>
            <rFont val="Tahoma"/>
            <family val="2"/>
            <charset val="238"/>
          </rPr>
          <t>jegyzono:</t>
        </r>
        <r>
          <rPr>
            <sz val="9"/>
            <color indexed="81"/>
            <rFont val="Tahoma"/>
            <family val="2"/>
            <charset val="238"/>
          </rPr>
          <t xml:space="preserve">
Ezen a rovaton kell elszámolni a központi költségvetésről szóló törvényben meghatározott megyei önkormányzati tartalékból és a tartósan fizetésképtelen helyzetbe került helyi önkormányzatok adósságrendezésére irányuló hitelfelvétel visszterhes kamattámogatására, a pénzügyi gondnok díjára szolgáló előirányzatból származó bevételeket, valamint az Áht. 14. § (3) bekezdése szerinti fejezetében szereplő fejezeti tartalékból a helyi önkormányzatok működőképessége megőrzését szolgáló és más kiegészítő támogatások bevételeit.
</t>
        </r>
        <r>
          <rPr>
            <b/>
            <i/>
            <u/>
            <sz val="9"/>
            <color indexed="81"/>
            <rFont val="Tahoma"/>
            <family val="2"/>
            <charset val="238"/>
          </rPr>
          <t>A rovaton előirányzat nem tervezhető.</t>
        </r>
      </text>
    </comment>
    <comment ref="A13" authorId="0" shapeId="0" xr:uid="{00000000-0006-0000-0400-00003D000000}">
      <text>
        <r>
          <rPr>
            <b/>
            <sz val="9"/>
            <color indexed="81"/>
            <rFont val="Tahoma"/>
            <family val="2"/>
            <charset val="238"/>
          </rPr>
          <t>jegyzono:</t>
        </r>
        <r>
          <rPr>
            <sz val="9"/>
            <color indexed="81"/>
            <rFont val="Tahoma"/>
            <family val="2"/>
            <charset val="238"/>
          </rPr>
          <t xml:space="preserve">
Ezen a rovaton kell elszámolni
a) a helyi önkormányzat, a helyi nemzetiségi önkormányzat és a társulás részére a központi költségvetés Áht. 14. § (3) bekezdése szerinti fejezetéből folyósított támogatások jogosulatlan igénybevétele miatt a kiadás elszámolását követő években visszafizetett összegből származó bevételt,
b) a költségvetési maradványt és a vállalkozási maradványt terhelő befizetési kötelezettség teljesítéséből származó bevételt,
c) a tervezettet meghaladó többletbevétel utáni befizetésből származó bevételt, és
d) az Áht. 47. §-a szerinti befizetési kötelezettség teljesítéséből származó bevételt.</t>
        </r>
      </text>
    </comment>
    <comment ref="A14" authorId="0" shapeId="0" xr:uid="{00000000-0006-0000-0400-00003E000000}">
      <text>
        <r>
          <rPr>
            <b/>
            <sz val="9"/>
            <color indexed="81"/>
            <rFont val="Tahoma"/>
            <family val="2"/>
            <charset val="238"/>
          </rPr>
          <t>jegyzono:</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 eredeti kötelezett általi megtérítését.</t>
        </r>
      </text>
    </comment>
    <comment ref="A15" authorId="0" shapeId="0" xr:uid="{00000000-0006-0000-0400-00003F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működési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16" authorId="0" shapeId="0" xr:uid="{00000000-0006-0000-0400-000040000000}">
      <text>
        <r>
          <rPr>
            <b/>
            <sz val="9"/>
            <color indexed="81"/>
            <rFont val="Tahoma"/>
            <family val="2"/>
            <charset val="238"/>
          </rPr>
          <t>jegyzono:</t>
        </r>
        <r>
          <rPr>
            <sz val="9"/>
            <color indexed="81"/>
            <rFont val="Tahoma"/>
            <family val="2"/>
            <charset val="238"/>
          </rPr>
          <t xml:space="preserve">
Ezen a rovaton kell elszámolni az államháztartáson belüli szervezetektől visszafizetési kötelezettség mellett működési célból kapott támogatásokat, kölcsönöket függetlenül attól, hogy azokat terheli-e kamat vagy más költség, díj.
A rovaton elszámolt bevételeket a beszámolóban a II. fejezet 1. pontja szerinti bontásban kell szerepeltetni.</t>
        </r>
      </text>
    </comment>
    <comment ref="A17" authorId="0" shapeId="0" xr:uid="{00000000-0006-0000-0400-000041000000}">
      <text>
        <r>
          <rPr>
            <b/>
            <sz val="9"/>
            <color indexed="81"/>
            <rFont val="Tahoma"/>
            <family val="2"/>
            <charset val="238"/>
          </rPr>
          <t>jegyzono:</t>
        </r>
        <r>
          <rPr>
            <sz val="9"/>
            <color indexed="81"/>
            <rFont val="Tahoma"/>
            <family val="2"/>
            <charset val="238"/>
          </rPr>
          <t xml:space="preserve">
Ezen a rovaton kell elszámolni
a) az államháztartáson belüli szervezetektől működési célból, ellenérték nélkül, végleges jelleggel kapott bevételeket a központi, irányító szervi támogatás és az Ávr. 34. §-a alapján előirányzat-átcsoportosítással teljesítendő ügyletek kivételével, és
b) az államháztartáson belüli szervezetek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19" authorId="0" shapeId="0" xr:uid="{00000000-0006-0000-0400-000042000000}">
      <text>
        <r>
          <rPr>
            <b/>
            <sz val="9"/>
            <color indexed="81"/>
            <rFont val="Tahoma"/>
            <family val="2"/>
            <charset val="238"/>
          </rPr>
          <t>jegyzono:</t>
        </r>
        <r>
          <rPr>
            <sz val="9"/>
            <color indexed="81"/>
            <rFont val="Tahoma"/>
            <family val="2"/>
            <charset val="238"/>
          </rPr>
          <t xml:space="preserve">
Ezen a rovaton kell elszámolni
a) a központi költségvetésről szóló törvényben a helyi önkormányzatok, helyi nemzetiségi önkormányzatok, társulások részére felhalmozási célra biztosított központosított előirányzatokból származó bevételeket, és
b) a központi költségvetés Áht. 14. § (3) bekezdése szerinti fejezetéből biztosított vis maior támogatást.
A rovaton előirányzat a Lakossági közműfejlesztés támogatása jogcímen tervezhető.</t>
        </r>
      </text>
    </comment>
    <comment ref="A20" authorId="0" shapeId="0" xr:uid="{00000000-0006-0000-0400-000043000000}">
      <text>
        <r>
          <rPr>
            <b/>
            <sz val="9"/>
            <color indexed="81"/>
            <rFont val="Tahoma"/>
            <family val="2"/>
            <charset val="238"/>
          </rPr>
          <t>jegyzono:</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 eredeti kötelezett általi megtérítését.</t>
        </r>
      </text>
    </comment>
    <comment ref="A21" authorId="0" shapeId="0" xr:uid="{00000000-0006-0000-0400-000044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felhalmozási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22" authorId="0" shapeId="0" xr:uid="{00000000-0006-0000-0400-000045000000}">
      <text>
        <r>
          <rPr>
            <b/>
            <sz val="9"/>
            <color indexed="81"/>
            <rFont val="Tahoma"/>
            <family val="2"/>
            <charset val="238"/>
          </rPr>
          <t>jegyzono:</t>
        </r>
        <r>
          <rPr>
            <sz val="9"/>
            <color indexed="81"/>
            <rFont val="Tahoma"/>
            <family val="2"/>
            <charset val="238"/>
          </rPr>
          <t xml:space="preserve">
Ezen a rovaton kell elszámolni az államháztartáson belüli szervezetektől visszafizetési kötelezettség mellett felhalmozási célból kapott támogatásokat, kölcsönöket függetlenül attól, hogy azokat terheli-e kamat vagy más költség, díj.
A rovaton elszámolt bevételeket a beszámolóban a II. fejezet 1. pontja szerinti bontásban kell szerepeltetni.</t>
        </r>
      </text>
    </comment>
    <comment ref="A23" authorId="0" shapeId="0" xr:uid="{00000000-0006-0000-0400-000046000000}">
      <text>
        <r>
          <rPr>
            <b/>
            <sz val="9"/>
            <color indexed="81"/>
            <rFont val="Tahoma"/>
            <family val="2"/>
            <charset val="238"/>
          </rPr>
          <t>jegyzono:</t>
        </r>
        <r>
          <rPr>
            <sz val="9"/>
            <color indexed="81"/>
            <rFont val="Tahoma"/>
            <family val="2"/>
            <charset val="238"/>
          </rPr>
          <t xml:space="preserve">
Ezen a rovaton kell elszámolni
a) az államháztartáson belüli szervezetektől felhalmozási célból, ellenérték nélkül, végleges jelleggel kapott bevételeket a központi, irányító szervi támogatás és az Ávr. 34. §-a alapján előirányzat-átcsoportosítással teljesítendő ügyletek kivételével, és
b) az államháztartáson belüli szervezetek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26" authorId="0" shapeId="0" xr:uid="{00000000-0006-0000-0400-000047000000}">
      <text>
        <r>
          <rPr>
            <b/>
            <sz val="9"/>
            <color indexed="81"/>
            <rFont val="Tahoma"/>
            <family val="2"/>
            <charset val="238"/>
          </rPr>
          <t>jegyzono:</t>
        </r>
        <r>
          <rPr>
            <sz val="9"/>
            <color indexed="81"/>
            <rFont val="Tahoma"/>
            <family val="2"/>
            <charset val="238"/>
          </rPr>
          <t xml:space="preserve">
Ezen a rovaton kell elszámolni
a) a személyi jövedelemadót,
b) a magánszemély jogviszonyának megszűnéséhez kapcsolódó egyes jövedelmek különadóját, és
c) a termőföld bérbeadásából származó jövedelem utáni személyi jövedelemadót.
A rovaton elszámolt bevételeket a beszámolóban a fenti bontásban kell szerepeltetni.</t>
        </r>
      </text>
    </comment>
    <comment ref="A27" authorId="0" shapeId="0" xr:uid="{00000000-0006-0000-0400-000048000000}">
      <text>
        <r>
          <rPr>
            <b/>
            <sz val="9"/>
            <color indexed="81"/>
            <rFont val="Tahoma"/>
            <family val="2"/>
            <charset val="238"/>
          </rPr>
          <t>jegyzono:</t>
        </r>
        <r>
          <rPr>
            <sz val="9"/>
            <color indexed="81"/>
            <rFont val="Tahoma"/>
            <family val="2"/>
            <charset val="238"/>
          </rPr>
          <t xml:space="preserve">
Ezen a rovaton kell elszámolni
a) a társasági adót,
b) a társas vállalkozások különadóját,
c) a hitelintézetek és pénzügyi vállalkozások különadóját,
d) a hitelintézeti járadékot,
e) a pénzügyi szervezetek különadóját,
f) az energiaellátók jövedelemadóját,
g) a kisvállalati adót, és
h) a kisadózó vállalkozások tételes adóját.
A rovaton elszámolt bevételeket a beszámolóban a fenti bontásban kell szerepeltetni.</t>
        </r>
      </text>
    </comment>
    <comment ref="A28" authorId="0" shapeId="0" xr:uid="{00000000-0006-0000-0400-000049000000}">
      <text>
        <r>
          <rPr>
            <b/>
            <sz val="9"/>
            <color indexed="81"/>
            <rFont val="Tahoma"/>
            <family val="2"/>
            <charset val="238"/>
          </rPr>
          <t>jegyzono:</t>
        </r>
        <r>
          <rPr>
            <sz val="9"/>
            <color indexed="81"/>
            <rFont val="Tahoma"/>
            <family val="2"/>
            <charset val="238"/>
          </rPr>
          <t xml:space="preserve">
Ezen a rovaton kell elszámolni
a) a szociális hozzájárulási adót,
b) a nyugdíjjárulékot és az egészségbiztosítási járulékot, ide értve a megállapodás alapján fizetők járulékait is,
c) a korkedvezmény-biztosítási járulékot,
d) az egészségbiztosítási és munkaerőpiaci járulékot,
e) az egészségügyi szolgáltatási járulékot,
f) az egyszerűsített közteherviselési hozzájárulást,
g) a biztosítotti nyugdíjjárulékot, egészségbiztosítási járulékot,
h) a megállapodás alapján fizetők járulékait, és
i) a munkáltatói táppénz hozzájárulást.
A rovaton elszámolt bevételeket a beszámolóban a fenti bontásban kell szerepeltetni.</t>
        </r>
      </text>
    </comment>
    <comment ref="A29" authorId="0" shapeId="0" xr:uid="{00000000-0006-0000-0400-00004A000000}">
      <text>
        <r>
          <rPr>
            <b/>
            <sz val="9"/>
            <color indexed="81"/>
            <rFont val="Tahoma"/>
            <family val="2"/>
            <charset val="238"/>
          </rPr>
          <t>jegyzono:</t>
        </r>
        <r>
          <rPr>
            <sz val="9"/>
            <color indexed="81"/>
            <rFont val="Tahoma"/>
            <family val="2"/>
            <charset val="238"/>
          </rPr>
          <t xml:space="preserve">
Ezen a rovaton kell elszámolni
a) a szakképzési hozzájárulást,
b) a rehabilitációs hozzájárulást,
c) az egészségügyi hozzájárulást, és
d) az egyszerűsített foglalkoztatás utáni közterheket.
A rovaton elszámolt bevételeket a beszámolóban a fenti bontásban kell szerepeltetni.</t>
        </r>
      </text>
    </comment>
    <comment ref="A30" authorId="0" shapeId="0" xr:uid="{00000000-0006-0000-0400-00004B000000}">
      <text>
        <r>
          <rPr>
            <b/>
            <sz val="9"/>
            <color indexed="81"/>
            <rFont val="Tahoma"/>
            <family val="2"/>
            <charset val="238"/>
          </rPr>
          <t>jegyzono:</t>
        </r>
        <r>
          <rPr>
            <sz val="9"/>
            <color indexed="81"/>
            <rFont val="Tahoma"/>
            <family val="2"/>
            <charset val="238"/>
          </rPr>
          <t xml:space="preserve">
Ezen a rovaton kell elszámolni
a) az építményadót,
b) az épület után fizetett idegenforgalmi adót,
c) a magánszemélyek kommunális adóját,
d) a telekadót,
e) cégautóadót
f) a közművezetékek adóját, és
g) az öröklési és ajándékozási illetéket.
</t>
        </r>
        <r>
          <rPr>
            <b/>
            <i/>
            <u/>
            <sz val="9"/>
            <color indexed="81"/>
            <rFont val="Tahoma"/>
            <family val="2"/>
            <charset val="238"/>
          </rPr>
          <t>A rovaton elszámolt bevételeket a beszámolóban a fenti bontásban kell szerepeltetni.</t>
        </r>
      </text>
    </comment>
    <comment ref="A34" authorId="0" shapeId="0" xr:uid="{00000000-0006-0000-0400-00004C000000}">
      <text>
        <r>
          <rPr>
            <b/>
            <sz val="9"/>
            <color indexed="81"/>
            <rFont val="Tahoma"/>
            <family val="2"/>
            <charset val="238"/>
          </rPr>
          <t>jegyzono:</t>
        </r>
        <r>
          <rPr>
            <sz val="9"/>
            <color indexed="81"/>
            <rFont val="Tahoma"/>
            <family val="2"/>
            <charset val="238"/>
          </rPr>
          <t xml:space="preserve">
Ezen a rovaton kell elszámolni
a) az általános forgalmi adót,
b) a távközlési ágazatot terhelő különadót,
c) a kiskereskedői ágazatot terhelő különadót,
d) az energia ágazatot terhelő különadót,
e) a bank- és biztosítási ágazatot terhelő különadót,
f) a visszterhes vagyonátruházási illetéket,
g) az állandó jelleggel végzett iparűzési tevékenység után fizetett helyi iparűzési adót,
h) az ideiglenes jelleggel végzett tevékenység után fizetett helyi iparűzési adót,
i) az innovációs járulékot,
j) az egyszerűsített vállalkozói adót,
k) a gyógyszer forgalmazási jogosultak befizetéseit [2006. évi XCVIII. tv 36. § (1.) bek.],
l) a gyógyszer nagykereskedést végzők befizetéseit [2006. évi XCVIII. tv 36. § (2) bek.],
m)203 a gyógyszergyártók 10%-os befizetési kötelezettségét,
n) Gyógyszer és gyógyászati segédeszköz ismertetés utáni befizetéseket [2006. évi XCVIII. tv 36. § (4) bek.],
o) a Gyógyszertámogatás többletének sávos kockázatviseléséből származó bevételeket [2006. évi XCVIII. tv 42. §],
p) a népegészségügyi termékadót,
q) a távközlési adót,
r) a pénzügyi tranzakciós illetéket, és
s) a biztosítási adót.
A rovaton elszámolt bevételeket a beszámolóban a fenti bontásban kell szerepeltetni.</t>
        </r>
      </text>
    </comment>
    <comment ref="A37" authorId="0" shapeId="0" xr:uid="{00000000-0006-0000-0400-00004D000000}">
      <text>
        <r>
          <rPr>
            <b/>
            <sz val="9"/>
            <color indexed="81"/>
            <rFont val="Tahoma"/>
            <family val="2"/>
            <charset val="238"/>
          </rPr>
          <t>jegyzono:</t>
        </r>
        <r>
          <rPr>
            <sz val="9"/>
            <color indexed="81"/>
            <rFont val="Tahoma"/>
            <family val="2"/>
            <charset val="238"/>
          </rPr>
          <t xml:space="preserve">
Ezen a rovaton kell elszámolni
a) a jövedéki adót,
b) a regisztrációs adót, és
c) az energiaadót.
A rovaton elszámolt bevételeket a beszámolóban a fenti bontásban kell szerepeltetni.</t>
        </r>
      </text>
    </comment>
    <comment ref="A38" authorId="0" shapeId="0" xr:uid="{00000000-0006-0000-0400-00004E000000}">
      <text>
        <r>
          <rPr>
            <b/>
            <sz val="9"/>
            <color indexed="81"/>
            <rFont val="Tahoma"/>
            <family val="2"/>
            <charset val="238"/>
          </rPr>
          <t>jegyzono:</t>
        </r>
        <r>
          <rPr>
            <sz val="9"/>
            <color indexed="81"/>
            <rFont val="Tahoma"/>
            <family val="2"/>
            <charset val="238"/>
          </rPr>
          <t xml:space="preserve">
Ezen a rovaton a játékadó bevételeit kell elszámolni.</t>
        </r>
      </text>
    </comment>
    <comment ref="A39" authorId="0" shapeId="0" xr:uid="{00000000-0006-0000-0400-00004F000000}">
      <text>
        <r>
          <rPr>
            <b/>
            <sz val="9"/>
            <color indexed="81"/>
            <rFont val="Tahoma"/>
            <family val="2"/>
            <charset val="238"/>
          </rPr>
          <t>jegyzono:</t>
        </r>
        <r>
          <rPr>
            <sz val="9"/>
            <color indexed="81"/>
            <rFont val="Tahoma"/>
            <family val="2"/>
            <charset val="238"/>
          </rPr>
          <t xml:space="preserve">
Ezen a rovaton kell elszámolni
a) a belföldi gépjárművek adójának a központi költségvetést megillető részét,
b) a belföldi gépjárművek adójának a helyi önkormányzatot megillető részét,
c) a külföldi gépjárművek adóját, és
d) a gépjármű túlsúlydíjat.
</t>
        </r>
        <r>
          <rPr>
            <b/>
            <i/>
            <u/>
            <sz val="9"/>
            <color indexed="81"/>
            <rFont val="Tahoma"/>
            <family val="2"/>
            <charset val="238"/>
          </rPr>
          <t>A rovaton elszámolt bevételeket a beszámolóban a fenti bontásban kell szerepeltetni.</t>
        </r>
      </text>
    </comment>
    <comment ref="A43" authorId="0" shapeId="0" xr:uid="{00000000-0006-0000-0400-000050000000}">
      <text>
        <r>
          <rPr>
            <b/>
            <sz val="9"/>
            <color indexed="81"/>
            <rFont val="Tahoma"/>
            <family val="2"/>
            <charset val="238"/>
          </rPr>
          <t>jegyzono:</t>
        </r>
        <r>
          <rPr>
            <sz val="9"/>
            <color indexed="81"/>
            <rFont val="Tahoma"/>
            <family val="2"/>
            <charset val="238"/>
          </rPr>
          <t xml:space="preserve">
Ezen a rovaton kell elszámolni
a) a kulturális adót,
b) a baleseti adót,
c) a nukleáris létesítmények Központi Nukleáris Pénzügyi Alapba történő kötelező befizetéseit,
d) a környezetterhelési díjat,
e) a környezetvédelmi termékdíjakat,
f) a bérfőzési szeszadót,
g) a szerencsejáték szervezési díjat,
h) a tartózkodás után fizetett idegenforgalmi adót,
i</t>
        </r>
        <r>
          <rPr>
            <b/>
            <i/>
            <u/>
            <sz val="9"/>
            <color indexed="81"/>
            <rFont val="Tahoma"/>
            <family val="2"/>
            <charset val="238"/>
          </rPr>
          <t>) a talajterhelési díjat,</t>
        </r>
        <r>
          <rPr>
            <sz val="9"/>
            <color indexed="81"/>
            <rFont val="Tahoma"/>
            <family val="2"/>
            <charset val="238"/>
          </rPr>
          <t xml:space="preserve">
j) a vízkészletjárulékot,
k) az állami vadászjegyek díjait,
l) az erdővédelmi járulékot,
m) a földvédelmi járulékot,
n) a halászati haszonbérleti díjat,
o) a hulladéklerakási járulékot, és
p) </t>
        </r>
        <r>
          <rPr>
            <b/>
            <u/>
            <sz val="9"/>
            <color indexed="81"/>
            <rFont val="Tahoma"/>
            <family val="2"/>
            <charset val="238"/>
          </rPr>
          <t>a korábbi évek megszűnt adónemei áthúzódó fizetéseiből befolyt bevételeket.</t>
        </r>
        <r>
          <rPr>
            <sz val="9"/>
            <color indexed="81"/>
            <rFont val="Tahoma"/>
            <family val="2"/>
            <charset val="238"/>
          </rPr>
          <t xml:space="preserve">
</t>
        </r>
        <r>
          <rPr>
            <b/>
            <i/>
            <u/>
            <sz val="9"/>
            <color indexed="81"/>
            <rFont val="Tahoma"/>
            <family val="2"/>
            <charset val="238"/>
          </rPr>
          <t xml:space="preserve">
A rovaton elszámolt bevételeket a beszámolóban a fenti bontásban kell szerepeltetni.</t>
        </r>
      </text>
    </comment>
    <comment ref="A46" authorId="0" shapeId="0" xr:uid="{00000000-0006-0000-0400-000051000000}">
      <text>
        <r>
          <rPr>
            <b/>
            <sz val="9"/>
            <color indexed="81"/>
            <rFont val="Tahoma"/>
            <family val="2"/>
            <charset val="238"/>
          </rPr>
          <t>jegyzono:</t>
        </r>
        <r>
          <rPr>
            <sz val="9"/>
            <color indexed="81"/>
            <rFont val="Tahoma"/>
            <family val="2"/>
            <charset val="238"/>
          </rPr>
          <t xml:space="preserve">
Ezen a rovaton kell elszámolni
a) a cégnyilvántartás bevételeit,
b)</t>
        </r>
        <r>
          <rPr>
            <b/>
            <u/>
            <sz val="9"/>
            <color indexed="81"/>
            <rFont val="Tahoma"/>
            <family val="2"/>
            <charset val="238"/>
          </rPr>
          <t xml:space="preserve"> az eljárási illetékeket,</t>
        </r>
        <r>
          <rPr>
            <sz val="9"/>
            <color indexed="81"/>
            <rFont val="Tahoma"/>
            <family val="2"/>
            <charset val="238"/>
          </rPr>
          <t xml:space="preserve">
c) az igazgatási szolgáltatási díjakat,
d) a felügyeleti díjakat,
e) az ebrendészeti hozzájárulást,
f) a mezőgazdasági termelést érintő időjárási és más természeti kockázatok kezelésről szóló törvény szerinti kárenyhítési hozzájárulást,
g) a környezetvédelmi bírságot,
h) a természetvédelmi bírságot,
i) a műemlékvédelmi bírságot,
j) az építésügyi bírságot,
</t>
        </r>
        <r>
          <rPr>
            <b/>
            <i/>
            <u/>
            <sz val="9"/>
            <color indexed="81"/>
            <rFont val="Tahoma"/>
            <family val="2"/>
            <charset val="238"/>
          </rPr>
          <t>k) a szabálysértési pénz- és helyszíni bírság és a közlekedési szabályszegések után kiszabott közigazgatási bírság helyi önkormányzatot megillető részét,</t>
        </r>
        <r>
          <rPr>
            <sz val="9"/>
            <color indexed="81"/>
            <rFont val="Tahoma"/>
            <family val="2"/>
            <charset val="238"/>
          </rPr>
          <t xml:space="preserve">
l)az</t>
        </r>
        <r>
          <rPr>
            <b/>
            <u/>
            <sz val="9"/>
            <color indexed="81"/>
            <rFont val="Tahoma"/>
            <family val="2"/>
            <charset val="238"/>
          </rPr>
          <t xml:space="preserve"> egyéb bírságokat</t>
        </r>
        <r>
          <rPr>
            <sz val="9"/>
            <color indexed="81"/>
            <rFont val="Tahoma"/>
            <family val="2"/>
            <charset val="238"/>
          </rPr>
          <t xml:space="preserve">, és
m) azokat a bevételeket, amelyek megfizetését közhatalmi tevékenység gyakorlása során kötelező jelleggel kell megfizetni, azonban nem számolhatók el a közhatalmi bevételek más rovatain, így különösen a pénzbüntetést és elkobzást, </t>
        </r>
        <r>
          <rPr>
            <b/>
            <u/>
            <sz val="9"/>
            <color indexed="81"/>
            <rFont val="Tahoma"/>
            <family val="2"/>
            <charset val="238"/>
          </rPr>
          <t>a késedelmi és önellenőrzési pótlékot.</t>
        </r>
        <r>
          <rPr>
            <sz val="9"/>
            <color indexed="81"/>
            <rFont val="Tahoma"/>
            <family val="2"/>
            <charset val="238"/>
          </rPr>
          <t xml:space="preserve">
</t>
        </r>
        <r>
          <rPr>
            <b/>
            <i/>
            <u/>
            <sz val="9"/>
            <color indexed="81"/>
            <rFont val="Tahoma"/>
            <family val="2"/>
            <charset val="238"/>
          </rPr>
          <t>A rovaton elszámolt bevételeket a beszámolóban az a)–l) pont szerinti bontásban kell szerepeltetni.</t>
        </r>
      </text>
    </comment>
    <comment ref="A52" authorId="0" shapeId="0" xr:uid="{00000000-0006-0000-0400-000052000000}">
      <text>
        <r>
          <rPr>
            <b/>
            <sz val="9"/>
            <color indexed="81"/>
            <rFont val="Tahoma"/>
            <family val="2"/>
            <charset val="238"/>
          </rPr>
          <t>jegyzono:</t>
        </r>
        <r>
          <rPr>
            <sz val="9"/>
            <color indexed="81"/>
            <rFont val="Tahoma"/>
            <family val="2"/>
            <charset val="238"/>
          </rPr>
          <t xml:space="preserve">
Ezen a rovaton kell elszámolni a készletek értékesítésekor kapott eladási árat.</t>
        </r>
      </text>
    </comment>
    <comment ref="A53" authorId="0" shapeId="0" xr:uid="{00000000-0006-0000-0400-000053000000}">
      <text>
        <r>
          <rPr>
            <b/>
            <sz val="9"/>
            <color indexed="81"/>
            <rFont val="Tahoma"/>
            <family val="2"/>
            <charset val="238"/>
          </rPr>
          <t>jegyzono:</t>
        </r>
        <r>
          <rPr>
            <sz val="9"/>
            <color indexed="81"/>
            <rFont val="Tahoma"/>
            <family val="2"/>
            <charset val="238"/>
          </rPr>
          <t xml:space="preserve">
Ezen a rovaton kell elszámolni az általános forgalmi adóról szóló törvény szerinti, ellenérték fejében nyújtott szolgáltatásokért kapott eladási árat, ha azt nem közvetített szolgáltatásként vagy intézményi ellátási díjként kell elszámolni, ide értve a tárgyi eszközök bérbe adásából származó bevételeket és a díjköteles utak használata ellenében beszedett használati díj, pótdíj, elektronikus útdíj bevételeket is.
A rovaton elszámolt bevételeket a beszámolóban a következő bontásban kell szerepeltetni:
a) ebből: tárgyi eszközök bérbe adásából származó bevétel,
b) ebből: utak használata ellenében beszedett használati díj, pótdíj, elektronikus útdíj.</t>
        </r>
      </text>
    </comment>
    <comment ref="A54" authorId="0" shapeId="0" xr:uid="{00000000-0006-0000-0400-000054000000}">
      <text>
        <r>
          <rPr>
            <b/>
            <sz val="9"/>
            <color indexed="81"/>
            <rFont val="Tahoma"/>
            <family val="2"/>
            <charset val="238"/>
          </rPr>
          <t>jegyzono:</t>
        </r>
        <r>
          <rPr>
            <sz val="9"/>
            <color indexed="81"/>
            <rFont val="Tahoma"/>
            <family val="2"/>
            <charset val="238"/>
          </rPr>
          <t xml:space="preserve">
Ezen a rovaton kell elszámolni az Szt. 3. § (4) bekezdés 1. pontja szerinti közvetített szolgáltatások továbbértékesítése során kapott eladási árat.
A rovaton elszámolt bevételeket a beszámolóban a következő bontásban kell szerepeltetni:
a) ebből: államháztartáson belül.</t>
        </r>
      </text>
    </comment>
    <comment ref="A55" authorId="0" shapeId="0" xr:uid="{00000000-0006-0000-0400-000055000000}">
      <text>
        <r>
          <rPr>
            <b/>
            <sz val="9"/>
            <color indexed="81"/>
            <rFont val="Tahoma"/>
            <family val="2"/>
            <charset val="238"/>
          </rPr>
          <t>jegyzono:</t>
        </r>
        <r>
          <rPr>
            <sz val="9"/>
            <color indexed="81"/>
            <rFont val="Tahoma"/>
            <family val="2"/>
            <charset val="238"/>
          </rPr>
          <t xml:space="preserve">
Ezen a rovaton kell elszámolni
a) a tárgyi eszközök ellenérték fejében történő vagyonkezelésbe, haszonbérbe, használatba, üzemeltetésbe adásából származó bevételeket,
b) a részesedések után kapott osztalékot, ide értve a kamatozó részvények után fizetett kamatot is,
c) a bányajáradékot, és
d) a tulajdonosi jogok időleges átengedéséből származó bevételeket, így különösen a vagyoni értékű jogok bérbe, haszonbérbe adásáért kapott eladási árat és a koncessziós díjakat.
A rovaton elszámolt bevételeket a beszámolóban a következő bontásban kell szerepeltetni:
a) ebből: vadászati jog bérbeadásából származó bevétel,
b) ebből: önkormányzati vagyon üzemeltetéséből, koncesszióból származó bevétel,
c) ebből: önkormányzati vagyon vagyonkezelésbe adásából származó bevétel,
d) ebből: állami többségi tulajdonú vállalkozástól kapott osztalék,
e) ebből: önkormányzati többségi tulajdonú vállalkozástól kapott osztalék,
f) ebből: egyéb részesedések után kapott osztalék.</t>
        </r>
      </text>
    </comment>
    <comment ref="A56" authorId="0" shapeId="0" xr:uid="{00000000-0006-0000-0400-000056000000}">
      <text>
        <r>
          <rPr>
            <b/>
            <sz val="9"/>
            <color indexed="81"/>
            <rFont val="Tahoma"/>
            <family val="2"/>
            <charset val="238"/>
          </rPr>
          <t>jegyzono:</t>
        </r>
        <r>
          <rPr>
            <sz val="9"/>
            <color indexed="81"/>
            <rFont val="Tahoma"/>
            <family val="2"/>
            <charset val="238"/>
          </rPr>
          <t xml:space="preserve">
Ezen a rovaton kell elszámolni azokat a bevételeket, amelyek az alaptevékenység keretében az ellátottak részére nyújtott szolgáltatások eladási árából, így különösen a nevelőintézeti, bölcsődei, szociális intézeti ellátás, szociális és ellátotti étkeztetés, ápolás, gondozás díjaiból, a tanulók, hallgatók által fizetett költségtérítésekből, díjakból származnak.</t>
        </r>
      </text>
    </comment>
    <comment ref="A57" authorId="0" shapeId="0" xr:uid="{00000000-0006-0000-0400-000057000000}">
      <text>
        <r>
          <rPr>
            <b/>
            <sz val="9"/>
            <color indexed="81"/>
            <rFont val="Tahoma"/>
            <family val="2"/>
            <charset val="238"/>
          </rPr>
          <t>jegyzono:</t>
        </r>
        <r>
          <rPr>
            <sz val="9"/>
            <color indexed="81"/>
            <rFont val="Tahoma"/>
            <family val="2"/>
            <charset val="238"/>
          </rPr>
          <t xml:space="preserve">
Ezen a rovaton kell elszámolni az általános forgalmi adóról szóló törvény szerinti termékértékesítés, szolgáltatásnyújtás során kiszámlázott általános forgalmi adót.</t>
        </r>
      </text>
    </comment>
    <comment ref="A58" authorId="0" shapeId="0" xr:uid="{00000000-0006-0000-0400-000058000000}">
      <text>
        <r>
          <rPr>
            <b/>
            <sz val="9"/>
            <color indexed="81"/>
            <rFont val="Tahoma"/>
            <family val="2"/>
            <charset val="238"/>
          </rPr>
          <t>jegyzono:</t>
        </r>
        <r>
          <rPr>
            <sz val="9"/>
            <color indexed="81"/>
            <rFont val="Tahoma"/>
            <family val="2"/>
            <charset val="238"/>
          </rPr>
          <t xml:space="preserve">
Ezen a rovaton kell elszámolni az adóhatóságtól visszaigényelt általános forgalmi adót.</t>
        </r>
      </text>
    </comment>
    <comment ref="A59" authorId="0" shapeId="0" xr:uid="{00000000-0006-0000-0400-000059000000}">
      <text>
        <r>
          <rPr>
            <b/>
            <sz val="9"/>
            <color indexed="81"/>
            <rFont val="Tahoma"/>
            <family val="2"/>
            <charset val="238"/>
          </rPr>
          <t>jegyzono:</t>
        </r>
        <r>
          <rPr>
            <sz val="9"/>
            <color indexed="81"/>
            <rFont val="Tahoma"/>
            <family val="2"/>
            <charset val="238"/>
          </rPr>
          <t xml:space="preserve">
Ezen a rovaton kell elszámolni:
a) a hitelviszonyt megtestesítő kamatozó értékpapírok és a pénzeszközök után kapott kamat összegét,
b) a vásárolt hitelviszonyt megtestesítő értékpapírok beváltásakor a vételár és a könyv szerinti érték közötti nyereségjellegű különbözetet,
c) a befektetési jegyek nettó eszközértéke és névértéke közötti különbözet összegében kapott eredményszemléletű bevétel összegét, függetlenül attól, hogy az kamatból, osztalékból vagy árfolyamnyereségből származik, továbbá eladáskor, beváltáskor a nettó eszközérték és a könyv szerinti érték különbözetében realizált eredményszemléletű bevételt, valamint a kockázatitőkealap-jegyek után kapott eredményszemléletű bevétel összegét,
d) az adott kölcsön, visszatérítendő támogatás, a váltókövetelések, a hosszú lejáratú betétetek, és a pénzeszközök után kapott kamatot – ide értve a Stabilitási tv. 3. § (1) bekezdés e) pontja szerinti ügyletek esetén a vásárolt eszköz viszonteladásakor a vételárat meghaladóan befolyt viszonteladási összeget is –, a késedelmi kamat kivételével,
e) a valódi penziós ügyletek és az óvadéki repóügyletek esetén az eszköz vételára és viszonteladási ára közötti különbözetet a viszonteladás megtörténtekor, valamint a kölcsönbe adott értékpapír után járó kölcsönzési díj összegében elszámolt kamatbevételt,
f) a lezárt kamatfedezeti ügyletek (határidős, opciós, swap és azonnali ügyletek) nyereségét, és
g) pénzügyi lízing esetén a lízingdíjban lévő kapott kamat összegét.
A rovaton elszámolt bevételeket a beszámolóban a következő bontásban kell szerepeltetni:
a) ebből: államháztartáson belül,
b) ebből: befektetési jegyek kamatbevételei,
c) ebből: fedezeti ügyletek kamatbevételei.</t>
        </r>
      </text>
    </comment>
    <comment ref="A60" authorId="0" shapeId="0" xr:uid="{00000000-0006-0000-0400-00005A000000}">
      <text>
        <r>
          <rPr>
            <b/>
            <sz val="9"/>
            <color indexed="81"/>
            <rFont val="Tahoma"/>
            <family val="2"/>
            <charset val="238"/>
          </rPr>
          <t>jegyzono:</t>
        </r>
        <r>
          <rPr>
            <sz val="9"/>
            <color indexed="81"/>
            <rFont val="Tahoma"/>
            <family val="2"/>
            <charset val="238"/>
          </rPr>
          <t xml:space="preserve">
Ezen a rovaton kell elszámolni
a) a befektetett pénzügyi eszközök vagy az értékpapírok között kimutatott részesedések értékesítésekor a könyv szerinti érték és az eladási ár közötti nyereségjellegű különbözetet,
b) a vásárolt hitelviszonyt megtestesítő értékpapírok értékesítésekor a könyv szerinti érték és az eladási ár közötti nyereségjellegű különbözetet,
c) a hitelviszonyt megtestesítő kamatozó értékpapírok kibocsátásakor a névérték és a kapott eladási ár közötti nyereségjellegű különbözetet,
d) a vásárolt követelések könyv szerinti értékét meghaladó összegben befolyt bevételt, valamint a követelés értékesítésekor a könyv szerinti érték és az eladási ár közötti nyereségjellegű különbözetet,
e) év közben a valutakészletek, illetve a devizaszámlán lévő deviza forintra történő átváltásakor realizált árfolyamnyereséget,
f) a külföldi pénzértékre szóló követeléshez kapcsolódó realizált árfolyamnyereséget,
A rovaton elszámolt bevételeket a beszámolóban a következő bontásban kell szerepeltetni:
a) részesedések értékesítéséhez kapcsolódó realizált nyereség,
b) hitelviszonyt megtestesítő értékpapírok értékesítési nyeresége,
c) hitelviszonyt megtestesítő értékpapírok kibocsátási nyeresége,
d) valuta és deviza eszközök realizált árfolyamnyeresége.</t>
        </r>
      </text>
    </comment>
    <comment ref="A61" authorId="0" shapeId="0" xr:uid="{00000000-0006-0000-0400-00005B000000}">
      <text>
        <r>
          <rPr>
            <b/>
            <sz val="9"/>
            <color indexed="81"/>
            <rFont val="Tahoma"/>
            <family val="2"/>
            <charset val="238"/>
          </rPr>
          <t>jegyzono:</t>
        </r>
        <r>
          <rPr>
            <sz val="9"/>
            <color indexed="81"/>
            <rFont val="Tahoma"/>
            <family val="2"/>
            <charset val="238"/>
          </rPr>
          <t xml:space="preserve">
Ezen a rovaton kell elszámolni a más rovaton nem szerepeltethető működési jellegű bevételeket, így különösen
a) a Kincstárnál az általa vezetett fizetési számlák után felszámított díjakat, ide értve a rendelkezésre tartási díjat is,
b) a visszafizetési kötelezettség mellett működési célból nyújtott támogatások, kölcsönök, és a vállalt kezességek, garanciák díjait,
c) az Európai Unió költségvetéséből teljesített költség-visszatérítéseket, így különösen a Tanács üléseire kiutazó delegációk utazási költségeinek visszatérítését, a vámbeszedési költségek megtérítését, a cukorágazati hozzájárulás beszedési költségének megtérítését, valamint az uniós támogatások utólagos megtérítését,
d) a közbeszerzésről szóló törvény szerinti ajánlati biztosítékot, pályázati díjat,
e) a nyelvvizsga kötelezettségi biztosítékot,
f) az adók módjára behajtandó köztartozás végrehajtási költségének visszatérült összegét, önrevízió végzését,
g) a foglalkoztatottak, ellátottak, biztosítók által fizetett kártérítéseket,
h) a szerződés megerősítésével, a szerződésszegéssel kapcsolatos bevételeket (például foglaló, kötbér, jótállás, szavatosság, késedelmi kamat, a késedelmes vagy elmaradt teljesítés miatti kártérítés), az ilyen jogcímeken kifizetett és később visszakapott bevételeket, a szerződésen kívüli károkozásért, személyiségi, dologi vagy más jog megsértéséért, jogalap nélküli gazdagodásért kapott összegeket, a biztosítási bevételeket,
i) az eredeti követelést engedményezőnél (eladónál) az átruházott (engedményezett) követelésért kapott ellenértéket,
j)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és
k) a személyi juttatások, a munkaadókat terhelő járulékok és szociális hozzájárulási adó és a dologi kiadásoknak a kiadás elszámolását követő években történő visszatérítéseit, a pénztártöbblet.
A rovaton elszámolt bevételeket a beszámolóban a következő bontásban kell szerepeltetni:
a) ebből: biztosító által fizetett kártérítés,
b) ebből: a szerződésben vállalt kötelezettségek elmulasztásához kapcsolódó bevételek, káreseményekkel kapcsolatosan kapott bevételek, biztosítási bevételek, visszakapott óvadék (kaució), bánatpénz,
c) ebből: költségek visszatérítései.</t>
        </r>
      </text>
    </comment>
    <comment ref="A63" authorId="0" shapeId="0" xr:uid="{00000000-0006-0000-0400-00005C000000}">
      <text>
        <r>
          <rPr>
            <b/>
            <sz val="9"/>
            <color indexed="81"/>
            <rFont val="Tahoma"/>
            <family val="2"/>
            <charset val="238"/>
          </rPr>
          <t>jegyzono:</t>
        </r>
        <r>
          <rPr>
            <sz val="9"/>
            <color indexed="81"/>
            <rFont val="Tahoma"/>
            <family val="2"/>
            <charset val="238"/>
          </rPr>
          <t xml:space="preserve">
Ezen a rovaton kell elszámolni az immateriális javak értékesítéskor kapott eladási árat.
A rovaton elszámolt bevételeket a beszámolóban a következő bontásban kell szerepeltetni:
a) ebből: kiotói egységek és kibocsátási egységek eladásából befolyt eladási ár.</t>
        </r>
      </text>
    </comment>
    <comment ref="A64" authorId="0" shapeId="0" xr:uid="{00000000-0006-0000-0400-00005D000000}">
      <text>
        <r>
          <rPr>
            <b/>
            <sz val="9"/>
            <color indexed="81"/>
            <rFont val="Tahoma"/>
            <family val="2"/>
            <charset val="238"/>
          </rPr>
          <t>jegyzono:</t>
        </r>
        <r>
          <rPr>
            <sz val="9"/>
            <color indexed="81"/>
            <rFont val="Tahoma"/>
            <family val="2"/>
            <charset val="238"/>
          </rPr>
          <t xml:space="preserve">
Ezen a rovaton kell elszámolni az ingatlanok és az ingatlanhoz kapcsolódó vagyoni értékű jogok értékesítésekor kapott eladási árat.
A rovaton elszámolt bevételeket a beszámolóban a következő bontásban kell szerepeltetni:
b) ebből: termőföld-eladás bevételei.</t>
        </r>
      </text>
    </comment>
    <comment ref="A65" authorId="0" shapeId="0" xr:uid="{00000000-0006-0000-0400-00005E000000}">
      <text>
        <r>
          <rPr>
            <b/>
            <sz val="9"/>
            <color indexed="81"/>
            <rFont val="Tahoma"/>
            <family val="2"/>
            <charset val="238"/>
          </rPr>
          <t>jegyzono:</t>
        </r>
        <r>
          <rPr>
            <sz val="9"/>
            <color indexed="81"/>
            <rFont val="Tahoma"/>
            <family val="2"/>
            <charset val="238"/>
          </rPr>
          <t xml:space="preserve">
Ezen a rovaton kell elszámolni a gépek, berendezések és felszerelések, a járművek és a tenyészállatok értékesítésekor kapott eladási árat.</t>
        </r>
      </text>
    </comment>
    <comment ref="A66" authorId="0" shapeId="0" xr:uid="{00000000-0006-0000-0400-00005F000000}">
      <text>
        <r>
          <rPr>
            <b/>
            <sz val="9"/>
            <color indexed="81"/>
            <rFont val="Tahoma"/>
            <family val="2"/>
            <charset val="238"/>
          </rPr>
          <t>jegyzono:</t>
        </r>
        <r>
          <rPr>
            <sz val="9"/>
            <color indexed="81"/>
            <rFont val="Tahoma"/>
            <family val="2"/>
            <charset val="238"/>
          </rPr>
          <t xml:space="preserve">
Ezen a rovaton kell elszámolni a részesedés – függetlenül attól, hogy azt a befektetett vagy a forgóeszközök között mutatják ki – értékesítésekor kapott eladási árat, legfeljebb a részesedés a könyv szerinti értékéig.
A rovaton elszámolt bevételeket a beszámolóban a következő bontásban kell szerepeltetni:
a) ebből: privatizációból származó bevétel.</t>
        </r>
      </text>
    </comment>
    <comment ref="A67" authorId="0" shapeId="0" xr:uid="{00000000-0006-0000-0400-000060000000}">
      <text>
        <r>
          <rPr>
            <b/>
            <sz val="9"/>
            <color indexed="81"/>
            <rFont val="Tahoma"/>
            <family val="2"/>
            <charset val="238"/>
          </rPr>
          <t>jegyzono:</t>
        </r>
        <r>
          <rPr>
            <sz val="9"/>
            <color indexed="81"/>
            <rFont val="Tahoma"/>
            <family val="2"/>
            <charset val="238"/>
          </rPr>
          <t xml:space="preserve">
Ezen a rovaton kell elszámolni a meglévő részesedéshez – függetlenül attól, hogy azt a befektetett vagy a forgóeszközök között mutatják ki – kapcsolódó tőkekivonásból, tőkeleszállításból származó bevételt.</t>
        </r>
      </text>
    </comment>
    <comment ref="A69" authorId="0" shapeId="0" xr:uid="{00000000-0006-0000-0400-000061000000}">
      <text>
        <r>
          <rPr>
            <b/>
            <sz val="9"/>
            <color indexed="81"/>
            <rFont val="Tahoma"/>
            <family val="2"/>
            <charset val="238"/>
          </rPr>
          <t>jegyzono:</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 eredeti kötelezett általi megtérítését.</t>
        </r>
      </text>
    </comment>
    <comment ref="A70" authorId="0" shapeId="0" xr:uid="{00000000-0006-0000-0400-000062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1" authorId="0" shapeId="0" xr:uid="{00000000-0006-0000-0400-000063000000}">
      <text>
        <r>
          <rPr>
            <b/>
            <sz val="9"/>
            <color indexed="81"/>
            <rFont val="Tahoma"/>
            <family val="2"/>
            <charset val="238"/>
          </rPr>
          <t>jegyzono:</t>
        </r>
        <r>
          <rPr>
            <sz val="9"/>
            <color indexed="81"/>
            <rFont val="Tahoma"/>
            <family val="2"/>
            <charset val="238"/>
          </rPr>
          <t xml:space="preserve">
Ezen a rovaton kell elszámolni
a)211 az államháztartáson kívüli szervezetektől, személyektől működési célból, ellenérték nélkül kapott bevételeket, és
b) az ellátottak pénzbeli juttatásaiként folyósított ellátások és az államháztartáson kívüli szervezetek, személyek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73" authorId="0" shapeId="0" xr:uid="{00000000-0006-0000-0400-000064000000}">
      <text>
        <r>
          <rPr>
            <b/>
            <sz val="9"/>
            <color indexed="81"/>
            <rFont val="Tahoma"/>
            <family val="2"/>
            <charset val="238"/>
          </rPr>
          <t>jegyzono:</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 eredeti kötelezett általi megtérítését.</t>
        </r>
      </text>
    </comment>
    <comment ref="A74" authorId="0" shapeId="0" xr:uid="{00000000-0006-0000-0400-000065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5" authorId="0" shapeId="0" xr:uid="{00000000-0006-0000-0400-000066000000}">
      <text>
        <r>
          <rPr>
            <b/>
            <sz val="9"/>
            <color indexed="81"/>
            <rFont val="Tahoma"/>
            <family val="2"/>
            <charset val="238"/>
          </rPr>
          <t>jegyzono:</t>
        </r>
        <r>
          <rPr>
            <sz val="9"/>
            <color indexed="81"/>
            <rFont val="Tahoma"/>
            <family val="2"/>
            <charset val="238"/>
          </rPr>
          <t xml:space="preserve">
Ezen a rovaton kell elszámolni
a) az államháztartáson kívüli szervezetektől, személyektől felhalmozási célból, ellenérték nélkül kapott bevételeket, és
b) az államháztartáson kívüli szervezetek, személyek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79" authorId="0" shapeId="0" xr:uid="{00000000-0006-0000-0400-000067000000}">
      <text>
        <r>
          <rPr>
            <b/>
            <sz val="9"/>
            <color indexed="81"/>
            <rFont val="Tahoma"/>
            <family val="2"/>
            <charset val="238"/>
          </rPr>
          <t>jegyzono:</t>
        </r>
        <r>
          <rPr>
            <sz val="9"/>
            <color indexed="81"/>
            <rFont val="Tahoma"/>
            <family val="2"/>
            <charset val="238"/>
          </rPr>
          <t xml:space="preserve">
Ezen a rovaton kell elszámolni a költségvetési éven túlra belföldről felvett hitelek, kölcsönök felvételéből befolyó bevételeket.
A rovaton elszámolt bevételeket a beszámolóban a következő bontásban kell szerepeltetni:
a) ebből: pénzügyi vállalkozás.</t>
        </r>
      </text>
    </comment>
    <comment ref="A80" authorId="0" shapeId="0" xr:uid="{00000000-0006-0000-0400-000068000000}">
      <text>
        <r>
          <rPr>
            <b/>
            <sz val="9"/>
            <color indexed="81"/>
            <rFont val="Tahoma"/>
            <family val="2"/>
            <charset val="238"/>
          </rPr>
          <t>jegyzono:</t>
        </r>
        <r>
          <rPr>
            <sz val="9"/>
            <color indexed="81"/>
            <rFont val="Tahoma"/>
            <family val="2"/>
            <charset val="238"/>
          </rPr>
          <t xml:space="preserve">
Ezen a rovaton kell elszámolni a folyószámla-, rulírozó- és a munkabér-megelőlegezési hitelek, kölcsönök felvételéből befolyó bevételeket.</t>
        </r>
      </text>
    </comment>
    <comment ref="A81" authorId="0" shapeId="0" xr:uid="{00000000-0006-0000-0400-000069000000}">
      <text>
        <r>
          <rPr>
            <b/>
            <sz val="9"/>
            <color indexed="81"/>
            <rFont val="Tahoma"/>
            <family val="2"/>
            <charset val="238"/>
          </rPr>
          <t>jegyzono:</t>
        </r>
        <r>
          <rPr>
            <sz val="9"/>
            <color indexed="81"/>
            <rFont val="Tahoma"/>
            <family val="2"/>
            <charset val="238"/>
          </rPr>
          <t xml:space="preserve">
Ezen a rovaton kell elszámolni
a) a költségvetési éven belülre belföldről felvett hitelek, kölcsönök felvételéből befolyó bevételeket a likviditási célú hitelek, kölcsönök kivételével, és
b) a Stabilitási tv. 3. § (1) bekezdés e) pontja szerinti ügyletek keretében az eszközök átadásakor kapott eladási árat.
A rovaton elszámolt kiadásokat a beszámolóban a következő bontásban kell szerepeltetni:
a) ebből: pénzügyi vállalkozás.</t>
        </r>
      </text>
    </comment>
    <comment ref="A83" authorId="0" shapeId="0" xr:uid="{00000000-0006-0000-0400-00006A000000}">
      <text>
        <r>
          <rPr>
            <b/>
            <sz val="9"/>
            <color indexed="81"/>
            <rFont val="Tahoma"/>
            <family val="2"/>
            <charset val="238"/>
          </rPr>
          <t>jegyzono:</t>
        </r>
        <r>
          <rPr>
            <sz val="9"/>
            <color indexed="81"/>
            <rFont val="Tahoma"/>
            <family val="2"/>
            <charset val="238"/>
          </rPr>
          <t xml:space="preserve">
Ezen a rovaton kell elszámolni a forgóeszközök között kimutatott, belföldön kibocsátott vásárolt hitelviszonyt megtestesítő értékpapírok - ide értve a kárpótlási jegyeket és a befektetési jegyeket is - beváltásakor kapott, kamatot nem tartalmazó összeget, eladásukkor azok eladási árát a könyv szerinti értékig.
A rovaton elszámolt bevételeket a beszámolóban a következő bontásban kell szerepeltetni:
a) ebből: befektetési jegyek,
b) ebből: kárpótlási jegyek.</t>
        </r>
      </text>
    </comment>
    <comment ref="A84" authorId="0" shapeId="0" xr:uid="{00000000-0006-0000-0400-00006B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kibocsátásakor kapott eladási árat, hitelviszonyt megtestesítő kamatozó értékpapírok esetén azok névértékéig.</t>
        </r>
      </text>
    </comment>
    <comment ref="A85" authorId="0" shapeId="0" xr:uid="{00000000-0006-0000-0400-00006C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kibocsátott vásárolt hitelviszonyt megtestesítő értékpapírok beváltásakor kapott, kamatot nem tartalmazó összeget, eladásukkor azok eladási árát a könyv szerinti értékig.</t>
        </r>
      </text>
    </comment>
    <comment ref="A86" authorId="0" shapeId="0" xr:uid="{00000000-0006-0000-0400-00006D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kibocsátott hitelviszonyt megtestesítő értékpapírok kibocsátásakor kapott eladási árat azok névértékéig.</t>
        </r>
      </text>
    </comment>
    <comment ref="A88" authorId="0" shapeId="0" xr:uid="{00000000-0006-0000-0400-00006E000000}">
      <text>
        <r>
          <rPr>
            <b/>
            <sz val="9"/>
            <color indexed="81"/>
            <rFont val="Tahoma"/>
            <family val="2"/>
            <charset val="238"/>
          </rPr>
          <t>jegyzono:</t>
        </r>
        <r>
          <rPr>
            <sz val="9"/>
            <color indexed="81"/>
            <rFont val="Tahoma"/>
            <family val="2"/>
            <charset val="238"/>
          </rPr>
          <t xml:space="preserve">
Ezen a rovaton kell elszámolni az előző év költségvetési maradványának a kiadások teljesítésére történő felhasználását.</t>
        </r>
      </text>
    </comment>
    <comment ref="A93" authorId="0" shapeId="0" xr:uid="{00000000-0006-0000-0400-00006F000000}">
      <text>
        <r>
          <rPr>
            <b/>
            <sz val="9"/>
            <color indexed="81"/>
            <rFont val="Tahoma"/>
            <family val="2"/>
            <charset val="238"/>
          </rPr>
          <t>jegyzono:</t>
        </r>
        <r>
          <rPr>
            <sz val="9"/>
            <color indexed="81"/>
            <rFont val="Tahoma"/>
            <family val="2"/>
            <charset val="238"/>
          </rPr>
          <t xml:space="preserve">
Ezen a rovaton kell elszámolni az előző év vállalkozási maradványának a kiadások teljesítésére történő felhasználását.</t>
        </r>
      </text>
    </comment>
    <comment ref="A94" authorId="0" shapeId="0" xr:uid="{00000000-0006-0000-0400-000070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 biztosított megelőlegezéseket.</t>
        </r>
      </text>
    </comment>
    <comment ref="A95" authorId="0" shapeId="0" xr:uid="{00000000-0006-0000-0400-000071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befolyó törlesztését.</t>
        </r>
      </text>
    </comment>
    <comment ref="A96" authorId="0" shapeId="0" xr:uid="{00000000-0006-0000-0400-000072000000}">
      <text>
        <r>
          <rPr>
            <b/>
            <sz val="9"/>
            <color indexed="81"/>
            <rFont val="Tahoma"/>
            <family val="2"/>
            <charset val="238"/>
          </rPr>
          <t>jegyzono:</t>
        </r>
        <r>
          <rPr>
            <sz val="9"/>
            <color indexed="81"/>
            <rFont val="Tahoma"/>
            <family val="2"/>
            <charset val="238"/>
          </rPr>
          <t xml:space="preserve">
Ezen a rovaton kell elszámolni az Áht. 73. § (1) bekezdés a) pont ae) pontja szerinti központi, irányító szervi támogatás, valamint a központi kezelésű előirányzatok kiadásai finanszírozására szolgáló központi pénzellátás beérkezését.</t>
        </r>
      </text>
    </comment>
    <comment ref="A97" authorId="0" shapeId="0" xr:uid="{00000000-0006-0000-0400-000073000000}">
      <text>
        <r>
          <rPr>
            <b/>
            <sz val="9"/>
            <color indexed="81"/>
            <rFont val="Tahoma"/>
            <family val="2"/>
            <charset val="238"/>
          </rPr>
          <t>jegyzono:</t>
        </r>
        <r>
          <rPr>
            <sz val="9"/>
            <color indexed="81"/>
            <rFont val="Tahoma"/>
            <family val="2"/>
            <charset val="238"/>
          </rPr>
          <t xml:space="preserve">
Ezen a rovaton kell elszámolni a betétek megszüntetését.</t>
        </r>
      </text>
    </comment>
    <comment ref="A98" authorId="0" shapeId="0" xr:uid="{00000000-0006-0000-0400-000074000000}">
      <text>
        <r>
          <rPr>
            <b/>
            <sz val="9"/>
            <color indexed="81"/>
            <rFont val="Tahoma"/>
            <family val="2"/>
            <charset val="238"/>
          </rPr>
          <t>jegyzono:</t>
        </r>
        <r>
          <rPr>
            <sz val="9"/>
            <color indexed="81"/>
            <rFont val="Tahoma"/>
            <family val="2"/>
            <charset val="238"/>
          </rPr>
          <t xml:space="preserve">
Ezen a rovaton kell elszámolni az Áht. 73. § (1) bekezdés b) pont bb)–bd) pontjában foglalt finanszírozási célú pénzügyi műveletek bevételeit.
A rovaton elszámolt bevételeket a beszámolóban a következő bontásban kell szerepeltetni:
a) ebből: tulajdonosi kölcsönök visszatérülése.</t>
        </r>
      </text>
    </comment>
    <comment ref="A100" authorId="0" shapeId="0" xr:uid="{00000000-0006-0000-0400-000075000000}">
      <text>
        <r>
          <rPr>
            <b/>
            <sz val="9"/>
            <color indexed="81"/>
            <rFont val="Tahoma"/>
            <family val="2"/>
            <charset val="238"/>
          </rPr>
          <t>jegyzono:</t>
        </r>
        <r>
          <rPr>
            <sz val="9"/>
            <color indexed="81"/>
            <rFont val="Tahoma"/>
            <family val="2"/>
            <charset val="238"/>
          </rPr>
          <t xml:space="preserve">
Ezen a rovaton kell elszámolni a forgóeszközök között kimutatott, külföldön kibocsátott vásárolt hitelviszonyt megtestesítő értékpapírok beváltásakor kapott, kamatot nem tartalmazó összeget, eladásukkor azok eladási árát a könyv szerinti értékig.</t>
        </r>
      </text>
    </comment>
    <comment ref="A101" authorId="0" shapeId="0" xr:uid="{00000000-0006-0000-0400-000076000000}">
      <text>
        <r>
          <rPr>
            <b/>
            <sz val="9"/>
            <color indexed="81"/>
            <rFont val="Tahoma"/>
            <family val="2"/>
            <charset val="238"/>
          </rPr>
          <t>jegyzono:</t>
        </r>
        <r>
          <rPr>
            <sz val="9"/>
            <color indexed="81"/>
            <rFont val="Tahoma"/>
            <family val="2"/>
            <charset val="238"/>
          </rPr>
          <t xml:space="preserve">
Ezen a rovaton kell elszámolni a befektetett eszközök között kimutatott, külföldön kibocsátott tartós hitelviszonyt megtestesítő értékpapírok beváltásakor kapott, kamatot nem tartalmazó összeget, eladásukkor azok eladási árát a könyv szerinti értékig.</t>
        </r>
      </text>
    </comment>
    <comment ref="A102" authorId="0" shapeId="0" xr:uid="{00000000-0006-0000-0400-000077000000}">
      <text>
        <r>
          <rPr>
            <b/>
            <sz val="9"/>
            <color indexed="81"/>
            <rFont val="Tahoma"/>
            <family val="2"/>
            <charset val="238"/>
          </rPr>
          <t>jegyzono:</t>
        </r>
        <r>
          <rPr>
            <sz val="9"/>
            <color indexed="81"/>
            <rFont val="Tahoma"/>
            <family val="2"/>
            <charset val="238"/>
          </rPr>
          <t xml:space="preserve">
Ezen a rovaton kell elszámolni a külföldön kibocsátott hitelviszonyt megtestesítő értékpapírok kibocsátásakor kapott eladási árat azok névértékéig.</t>
        </r>
      </text>
    </comment>
    <comment ref="A103" authorId="0" shapeId="0" xr:uid="{00000000-0006-0000-0400-000078000000}">
      <text>
        <r>
          <rPr>
            <b/>
            <sz val="9"/>
            <color indexed="81"/>
            <rFont val="Tahoma"/>
            <family val="2"/>
            <charset val="238"/>
          </rPr>
          <t>jegyzono:</t>
        </r>
        <r>
          <rPr>
            <sz val="9"/>
            <color indexed="81"/>
            <rFont val="Tahoma"/>
            <family val="2"/>
            <charset val="238"/>
          </rPr>
          <t xml:space="preserve">
Ezen a rovaton kell elszámolni a külföldről felvett hitelek, kölcsönök felvételéből befolyó bevételeket.
A rovaton elszámolt bevételeket a beszámolóban a következő bontásban kell szerepeltetni:
a) ebből: nemzetközi fejlesztési szervezetek,
b) ebből: más kormányok,
c) ebből: külföldi pénzintézetek.
B83. Adóssághoz nem kapcsolódó származékos ügyletek bevételei
Ezen a rovaton kell elszámolni a származékos ügyletek hitelek, kölcsönök, értékpapírok értékében ki nem mutatott és a kamatok között el nem számolt bevételeit, így
a) a lezárt nem kamatfedezeti célú, egyéb fedezeti ügyletek (határidős, opciós, swap és azonnali ügyletek) nyereségét,
b) a nem fedezeti célú határidős, opciós ügyletek és swap ügyletek határidős része esetén az ügylet zárása (lejárata, ellenügylet kötése, lejárat előtti megszüntetése) időpontjában érvényes árfolyam és a kötési (határidős) árfolyam közötti nyereségjellegű különbözetet, és
c) a kiírt opcióért kapott opciós díjat.</t>
        </r>
      </text>
    </comment>
    <comment ref="A123" authorId="0" shapeId="0" xr:uid="{00000000-0006-0000-0400-000079000000}">
      <text>
        <r>
          <rPr>
            <b/>
            <sz val="9"/>
            <color indexed="81"/>
            <rFont val="Tahoma"/>
            <family val="2"/>
            <charset val="238"/>
          </rPr>
          <t>jegyzono:</t>
        </r>
        <r>
          <rPr>
            <sz val="9"/>
            <color indexed="81"/>
            <rFont val="Tahoma"/>
            <family val="2"/>
            <charset val="238"/>
          </rPr>
          <t xml:space="preserve">
Ezen a rovaton kell elszámolni
a) a köztisztviselők, kormánytisztviselők, közalkalmazottak, fegyveres szervek hivatásos állományú tagjai, a Magyar Honvédség hivatásos és szerződéses állományú tagjai, a bírák, az ügyészek, az igazságügyi és az ügyészségi alkalmazottak – besorolási osztály, fizetési fokozat szerint megállapított, kötelező illetménykiegészítésekkel, a közalkalmazottak jogállásáról szóló törvény szerinti kereset-kiegészítéssel, a kötelező és feltételtől függő, adható pótlékokkal (például felzárkóztatási, kollégiumi, összevont osztályban oktatók pótlékai, közművelődési, közgyűjteményi dolgozók pótléka) növelt – illetményét,
b) az állami vezető, a kormánybiztos, miniszterelnöki biztos, miniszteri biztos, valamint a költségvetési szerv választott tisztségviselőnek nem minősülő, az a) pontba nem tartozó vezetőjének illetményét,
c) egyszerűsített foglalkoztatás alá tartozó munkavállalók kivételével a munka törvénykönyve alapján teljes vagy részmunkaidőben foglalkoztatottak bérét,
d) a közfoglalkoztatásban résztvevők bérét,
e) a munkavégzésre kötelezett tartalékállományban lévők illetményét,
f) az ösztöndíjas foglalkoztatottakat megillető díjat, és
g) a különleges foglalkoztatási állományban résztvevők díjazását
[az a)–g) pontban nevesítettek a továbbiakban együtt: foglalkoztatottak].</t>
        </r>
      </text>
    </comment>
    <comment ref="A124" authorId="0" shapeId="0" xr:uid="{00000000-0006-0000-0400-00007A000000}">
      <text>
        <r>
          <rPr>
            <b/>
            <sz val="9"/>
            <color indexed="81"/>
            <rFont val="Tahoma"/>
            <family val="2"/>
            <charset val="238"/>
          </rPr>
          <t>jegyzono:</t>
        </r>
        <r>
          <rPr>
            <sz val="9"/>
            <color indexed="81"/>
            <rFont val="Tahoma"/>
            <family val="2"/>
            <charset val="238"/>
          </rPr>
          <t xml:space="preserve">
Ezen a rovaton kell elszámolni az előre nem meghatározott követelményekhez kapcsolódóan a foglalkoztatottaknak megállapított normatív jutalmakat.</t>
        </r>
      </text>
    </comment>
    <comment ref="A125" authorId="0" shapeId="0" xr:uid="{00000000-0006-0000-0400-00007B000000}">
      <text>
        <r>
          <rPr>
            <b/>
            <sz val="9"/>
            <color indexed="81"/>
            <rFont val="Tahoma"/>
            <family val="2"/>
            <charset val="238"/>
          </rPr>
          <t>jegyzono:</t>
        </r>
        <r>
          <rPr>
            <sz val="9"/>
            <color indexed="81"/>
            <rFont val="Tahoma"/>
            <family val="2"/>
            <charset val="238"/>
          </rPr>
          <t xml:space="preserve">
Ezen a rovaton kell elszámolni a teljesítményösztönzés, személyi ösztönzés céljából a foglalkoztatottaknak megállapított jutalmat, prémiumot, céljuttatást, továbbá minden más hasonló személyi ösztönzési jellegű kifizetést, függetlenül annak elnevezésétől.</t>
        </r>
      </text>
    </comment>
    <comment ref="A126" authorId="0" shapeId="0" xr:uid="{00000000-0006-0000-0400-00007C000000}">
      <text>
        <r>
          <rPr>
            <b/>
            <sz val="9"/>
            <color indexed="81"/>
            <rFont val="Tahoma"/>
            <family val="2"/>
            <charset val="238"/>
          </rPr>
          <t>jegyzono:</t>
        </r>
        <r>
          <rPr>
            <sz val="9"/>
            <color indexed="81"/>
            <rFont val="Tahoma"/>
            <family val="2"/>
            <charset val="238"/>
          </rPr>
          <t xml:space="preserve">
Ezen a rovaton kell elszámolni
a) a helyettesítés, illetve helyettesítésre szóló megbízás címen folyósítandó juttatásokat,
b) a készenléti és ügyeleti díj összegét,
c) a túlóradíjakat, és
d) a fegyveres szervek hivatásos állományú tagját a túlszolgálatért megillető díjazást.</t>
        </r>
      </text>
    </comment>
    <comment ref="A127" authorId="0" shapeId="0" xr:uid="{00000000-0006-0000-0400-00007D000000}">
      <text>
        <r>
          <rPr>
            <b/>
            <sz val="9"/>
            <color indexed="81"/>
            <rFont val="Tahoma"/>
            <family val="2"/>
            <charset val="238"/>
          </rPr>
          <t>jegyzono:</t>
        </r>
        <r>
          <rPr>
            <sz val="9"/>
            <color indexed="81"/>
            <rFont val="Tahoma"/>
            <family val="2"/>
            <charset val="238"/>
          </rPr>
          <t xml:space="preserve">
Ezen a rovaton kell elszámolni a foglalkoztatottaknak megállapított végkielégítést.</t>
        </r>
      </text>
    </comment>
    <comment ref="A128" authorId="0" shapeId="0" xr:uid="{00000000-0006-0000-0400-00007E000000}">
      <text>
        <r>
          <rPr>
            <b/>
            <sz val="9"/>
            <color indexed="81"/>
            <rFont val="Tahoma"/>
            <family val="2"/>
            <charset val="238"/>
          </rPr>
          <t>jegyzono:</t>
        </r>
        <r>
          <rPr>
            <sz val="9"/>
            <color indexed="81"/>
            <rFont val="Tahoma"/>
            <family val="2"/>
            <charset val="238"/>
          </rPr>
          <t xml:space="preserve">
Ezen a rovaton kell elszámolni a foglalkoztatottaknak megállapított jubileumi jutalmakat és a munkaviszony elismerésére szolgáló – például hűségjutalom – jutalmakat.</t>
        </r>
      </text>
    </comment>
    <comment ref="A129" authorId="0" shapeId="0" xr:uid="{00000000-0006-0000-0400-00007F000000}">
      <text>
        <r>
          <rPr>
            <b/>
            <sz val="9"/>
            <color indexed="81"/>
            <rFont val="Tahoma"/>
            <family val="2"/>
            <charset val="238"/>
          </rPr>
          <t>jegyzono:</t>
        </r>
        <r>
          <rPr>
            <sz val="9"/>
            <color indexed="81"/>
            <rFont val="Tahoma"/>
            <family val="2"/>
            <charset val="238"/>
          </rPr>
          <t xml:space="preserve">
Ezen a rovaton kell elszámolni a foglalkoztatottak részére juttatott, a személyi jövedelemadóról szóló törvény szerinti béren kívüli juttatásokat, ide értve azt az esetet is, ha azok megfelelnek a béren kívüli juttatás feltételeinek, de a személyi jövedelemadóról szóló törvényben meghatározott értékhatárt meghaladják.</t>
        </r>
      </text>
    </comment>
    <comment ref="A130" authorId="0" shapeId="0" xr:uid="{00000000-0006-0000-0400-000080000000}">
      <text>
        <r>
          <rPr>
            <b/>
            <sz val="9"/>
            <color indexed="81"/>
            <rFont val="Tahoma"/>
            <family val="2"/>
            <charset val="238"/>
          </rPr>
          <t>jegyzono:</t>
        </r>
        <r>
          <rPr>
            <sz val="9"/>
            <color indexed="81"/>
            <rFont val="Tahoma"/>
            <family val="2"/>
            <charset val="238"/>
          </rPr>
          <t xml:space="preserve">
Ezen a rovaton kell elszámolni a foglalkoztatottak részére pénzben fizetendő ruházati költségtérítéseket.</t>
        </r>
      </text>
    </comment>
    <comment ref="A131" authorId="0" shapeId="0" xr:uid="{00000000-0006-0000-0400-000081000000}">
      <text>
        <r>
          <rPr>
            <b/>
            <sz val="9"/>
            <color indexed="81"/>
            <rFont val="Tahoma"/>
            <family val="2"/>
            <charset val="238"/>
          </rPr>
          <t>jegyzono:</t>
        </r>
        <r>
          <rPr>
            <sz val="9"/>
            <color indexed="81"/>
            <rFont val="Tahoma"/>
            <family val="2"/>
            <charset val="238"/>
          </rPr>
          <t xml:space="preserve">
Ezen a rovaton kell elszámolni a munkába járással kapcsolatos személygépkocsi használat után fizetendő költségtérítést, továbbá a foglalkoztatottaknak megállapított más utazási költségtérítéseket.</t>
        </r>
      </text>
    </comment>
    <comment ref="A132" authorId="0" shapeId="0" xr:uid="{00000000-0006-0000-0400-000082000000}">
      <text>
        <r>
          <rPr>
            <b/>
            <sz val="9"/>
            <color indexed="81"/>
            <rFont val="Tahoma"/>
            <family val="2"/>
            <charset val="238"/>
          </rPr>
          <t>jegyzono:</t>
        </r>
        <r>
          <rPr>
            <sz val="9"/>
            <color indexed="81"/>
            <rFont val="Tahoma"/>
            <family val="2"/>
            <charset val="238"/>
          </rPr>
          <t xml:space="preserve">
Ezen a rovaton kell elszámolni a foglalkoztatottak részére pénzben fizetendő, más rovaton nem elszámolható költségtérítéseket.</t>
        </r>
      </text>
    </comment>
    <comment ref="A133" authorId="0" shapeId="0" xr:uid="{00000000-0006-0000-0400-000083000000}">
      <text>
        <r>
          <rPr>
            <b/>
            <sz val="9"/>
            <color indexed="81"/>
            <rFont val="Tahoma"/>
            <family val="2"/>
            <charset val="238"/>
          </rPr>
          <t>jegyzono:</t>
        </r>
        <r>
          <rPr>
            <sz val="9"/>
            <color indexed="81"/>
            <rFont val="Tahoma"/>
            <family val="2"/>
            <charset val="238"/>
          </rPr>
          <t xml:space="preserve">
Ezen a rovaton kell elszámolni a foglalkoztatottaknak megállapított lakhatási, rezsiköltség, albérleti díj hozzájárulásokat.</t>
        </r>
      </text>
    </comment>
    <comment ref="A134" authorId="0" shapeId="0" xr:uid="{00000000-0006-0000-0400-000084000000}">
      <text>
        <r>
          <rPr>
            <b/>
            <sz val="9"/>
            <color indexed="81"/>
            <rFont val="Tahoma"/>
            <family val="2"/>
            <charset val="238"/>
          </rPr>
          <t>jegyzono:</t>
        </r>
        <r>
          <rPr>
            <sz val="9"/>
            <color indexed="81"/>
            <rFont val="Tahoma"/>
            <family val="2"/>
            <charset val="238"/>
          </rPr>
          <t xml:space="preserve">
Ezen a rovaton kell elszámolni a foglalkoztatottaknak szociális alapon megállapított eseti szociális támogatásokat, segélyeket.</t>
        </r>
      </text>
    </comment>
    <comment ref="A135" authorId="0" shapeId="0" xr:uid="{00000000-0006-0000-0400-000085000000}">
      <text>
        <r>
          <rPr>
            <b/>
            <sz val="9"/>
            <color indexed="81"/>
            <rFont val="Tahoma"/>
            <family val="2"/>
            <charset val="238"/>
          </rPr>
          <t>jegyzono:</t>
        </r>
        <r>
          <rPr>
            <sz val="9"/>
            <color indexed="81"/>
            <rFont val="Tahoma"/>
            <family val="2"/>
            <charset val="238"/>
          </rPr>
          <t xml:space="preserve">
Ezen a rovaton kell elszámolni
a) a munkáltató által a foglalkoztatottaknak teljesített, más rovaton nem elszámolható olyan juttatásokat, amelyek után a foglalkoztatottnak a személyi jövedelemadóról szóló törvény alapján az összevont adóalapba tartozó bevétele keletkezik függetlenül attól, hogy a foglalkoztatott a jövedelme kiszámításakor a bevétellel szemben jogosult-e levonásra,
b) a munkáltató által a foglalkoztatottaknak teljesített, más rovaton nem elszámolható olyan kifizetéseket, amelyek után a foglalkoztatottnak a személyi jövedelemadóról szóló törvény alapján adómentes bevétele keletkezik, és
c) a munkáltató által a foglalkoztatottakkal kapcsolatban kötött biztosítások díját.
A rovaton elszámolt kiadásokat a beszámolóban a következő bontásban kell szerepeltetni:
a) ebből: biztosítási díjak.</t>
        </r>
      </text>
    </comment>
    <comment ref="A137" authorId="0" shapeId="0" xr:uid="{00000000-0006-0000-0400-000086000000}">
      <text>
        <r>
          <rPr>
            <b/>
            <sz val="9"/>
            <color indexed="81"/>
            <rFont val="Tahoma"/>
            <family val="2"/>
            <charset val="238"/>
          </rPr>
          <t>jegyzono:</t>
        </r>
        <r>
          <rPr>
            <sz val="9"/>
            <color indexed="81"/>
            <rFont val="Tahoma"/>
            <family val="2"/>
            <charset val="238"/>
          </rPr>
          <t xml:space="preserve">
Ezen a rovaton kell elszámolni a köztársasági elnök, az Országgyűlés elnöke, az Alkotmánybíróság elnöke és tagja, a Kúria elnöke, a Költségvetési Tanács elnöke, a legfőbb ügyész, az alapvető jogok biztosa és helyettesei, az Állami Számvevőszék elnöke és alelnöke, az országgyűlési képviselő, a polgármester, főpolgármester, a helyi önkormányzati képviselő, megyei közgyűlés tagja, az alpolgármester, a főpolgármester-helyettes, a megyei közgyűlés elnöke és alelnöke, továbbá a Független Rendészeti Panasztestület tagjai számára fizetett, a K11. Foglalkoztatottak személyi juttatásai rovatainak megfelelő tartalmú juttatásokat, tiszteletdíjakat.</t>
        </r>
      </text>
    </comment>
    <comment ref="A138" authorId="0" shapeId="0" xr:uid="{00000000-0006-0000-0400-000087000000}">
      <text>
        <r>
          <rPr>
            <b/>
            <sz val="9"/>
            <color indexed="81"/>
            <rFont val="Tahoma"/>
            <family val="2"/>
            <charset val="238"/>
          </rPr>
          <t>jegyzono:</t>
        </r>
        <r>
          <rPr>
            <sz val="9"/>
            <color indexed="81"/>
            <rFont val="Tahoma"/>
            <family val="2"/>
            <charset val="238"/>
          </rPr>
          <t xml:space="preserve">
Ezen a rovaton kell elszámolni a munkavégzésre irányuló egyéb jogviszony keretében nem saját foglalkoztatottnak fizetett díjazásokat.</t>
        </r>
      </text>
    </comment>
    <comment ref="A139" authorId="0" shapeId="0" xr:uid="{00000000-0006-0000-0400-000088000000}">
      <text>
        <r>
          <rPr>
            <b/>
            <sz val="9"/>
            <color indexed="81"/>
            <rFont val="Tahoma"/>
            <family val="2"/>
            <charset val="238"/>
          </rPr>
          <t>jegyzono:</t>
        </r>
        <r>
          <rPr>
            <sz val="9"/>
            <color indexed="81"/>
            <rFont val="Tahoma"/>
            <family val="2"/>
            <charset val="238"/>
          </rPr>
          <t xml:space="preserve">
Ezen a rovaton kell elszámolni
a) a prémiumévek programban résztvevők juttatásait,
b)164 az egyszerűsített foglalkoztatás alá tartozó munkavállalók részére megállapított juttatásokat, ide értve a juttatásaik után a foglalkoztatót terhelő közterheket is,
c) a Bolyai János Kutatási Ösztöndíjat, az MTA doktori címmel rendelkezők tiszteletdíját, az akadémikusok és a Magyar Művészeti Akadémia tagjai tiszteletdíját,
d) a nem foglalkoztatottaknak adományozott kitüntetésekkel, díjakkal, elismerésekkel járó pénzjutalmat,
e)165 az önkéntes tartalékos szolgálatot teljesítők, a katonai és rendvédelmi tanintézeteknél tisztképzésben és tiszthelyettes képzésben részesülők, a honvéd kollégiumok, gimnáziumok és szakközépiskolák növendékeinek, valamint a rendészeti szakközépiskolák hallgatói állományának juttatásait,
f) a személyi jövedelemadóról szóló törvény szerinti reprezentáció és üzleti ajándék kiadásait, ide értve azt az esetet is, ha azok megfelelnek a reprezentáció, üzleti ajándék feltételeinek, de a személyi jövedelemadóról szóló törvényben meghatározott értékhatárt meghaladják, és
g) mindazon a K11. Foglalkoztatottak személyi juttatásai rovatainak megfelelő tartalmú juttatásokat, amelyeket nem foglalkoztatottnak és nem választott tisztségviselőnek fizetnek, így különösen az ítélkezésben közreműködők – kirendelt védő, szakértő, ülnök – díjazását, a fogvatartottak díjazását és egyéb költségtérítését, a munkaterápiában résztvevő betegek díjazását, a nevelőszülőkhöz kihelyezett gyermeket ellátók és azokkal foglalkozók díját, a házi szociális gondozók díját, a jogsegélyszolgálat, a lelki-segély szolgálat díját, és a diákok, hallgatók demonstrátori díját.</t>
        </r>
      </text>
    </comment>
    <comment ref="A140" authorId="0" shapeId="0" xr:uid="{00000000-0006-0000-0400-000089000000}">
      <text>
        <r>
          <rPr>
            <b/>
            <sz val="9"/>
            <color indexed="81"/>
            <rFont val="Tahoma"/>
            <family val="2"/>
            <charset val="238"/>
          </rPr>
          <t>jegyzono:</t>
        </r>
        <r>
          <rPr>
            <sz val="9"/>
            <color indexed="81"/>
            <rFont val="Tahoma"/>
            <family val="2"/>
            <charset val="238"/>
          </rPr>
          <t xml:space="preserve">
Ezen a rovaton kell elszámolni
a) a szociális hozzájárulási adót,
b) a rehabilitációs hozzájárulást,
c) a korkedvezmény-biztosítási járulékot,
d) az egészségügyi hozzájárulást,
e) a táppénz hozzájárulást,
f) a munkaadót a foglalkoztatottak részére történő kifizetésekkel kapcsolatban terhelő más járulék jellegű kötelezettségeket, és
g) a munkáltatót terhelő személyi jövedelemadót.
A rovaton elszámolt kiadásokat a beszámolóban a fenti bontásban kell szerepeltetni.
</t>
        </r>
      </text>
    </comment>
    <comment ref="A143" authorId="0" shapeId="0" xr:uid="{00000000-0006-0000-0400-00008A000000}">
      <text>
        <r>
          <rPr>
            <b/>
            <sz val="9"/>
            <color indexed="81"/>
            <rFont val="Tahoma"/>
            <family val="2"/>
            <charset val="238"/>
          </rPr>
          <t>jegyzono:</t>
        </r>
        <r>
          <rPr>
            <sz val="9"/>
            <color indexed="81"/>
            <rFont val="Tahoma"/>
            <family val="2"/>
            <charset val="238"/>
          </rPr>
          <t xml:space="preserve">
Ezen a rovaton kell elszámolni
a) a gyógyszerek, gyógyszernek nem minősülő gyógyhatású készítmények, tápszerek, vér- és vérkészítmények, a gyógyászati diagnosztikai segédanyagok beszerzése után fizetett vételárat,
b) a gyógyszer alapanyagként használt vegyszerek, valamint a szakmai - termelési, oktatási, kutatási - felhasználású vegyszerek beszerzése után fizetett vételárat,
c) a tevékenységét segítő és a napi, rendszeres tájékoztatást szolgáló, papír alapú eszközök - így különösen könyvek, közlönyök, jogi információk, napilapok, folyóiratok - beszerzése, előfizetése után fizetett vételárat,
d) a 12. § (7) bekezdése szerinti egyéb készletek vételárát, és
e) az olyan informatikai eszközök, elektronikus könyvek, egyéb információhordozók beszerzése után fizetett vételárat, amelyek a tevékenységet legfeljebb egy évig szolgálják.</t>
        </r>
      </text>
    </comment>
    <comment ref="A144" authorId="0" shapeId="0" xr:uid="{00000000-0006-0000-0400-00008B000000}">
      <text>
        <r>
          <rPr>
            <b/>
            <sz val="9"/>
            <color indexed="81"/>
            <rFont val="Tahoma"/>
            <family val="2"/>
            <charset val="238"/>
          </rPr>
          <t>jegyzono:</t>
        </r>
        <r>
          <rPr>
            <sz val="9"/>
            <color indexed="81"/>
            <rFont val="Tahoma"/>
            <family val="2"/>
            <charset val="238"/>
          </rPr>
          <t xml:space="preserve">
Ezen a rovaton kell elszámolni
a) az élelmiszerek, élelmezési nyersanyagok beszerzése után fizetett vételárat,
b) az irodai papír és a nyomtatványok beszerzése után fizetett vételárat, továbbá minden, irodai célt szolgáló anyag – így különösen irattartó, tűzőgép, irodai kapcsok, naptár, ceruza, toll, radír, ragasztó, lyukasztó – beszerzése után fizetett vételárat,
c) a nyomtatási, sokszorosítási feladatokkal összefüggő anyagok – így különösen festék, festékpatron – beszerzése után fizetett vételárat,
d) a tüzelőanyagok, folyékony és gáznemű energiahordozók, járművekhez hajtó- és kenőanyagok beszerzése után fizetett vételárat,
e) a fogvatartottak, ellátottak ruházata, valamint a ruházati költségtérítésnél nem szerepeltethető munka- és védőruha beszerzése után fizetett vételárat, és
f)168 mindazon anyagok beszerzése után fizetett vételárat, amelyek nem számolhatók el szakmai anyag beszerzéseként.</t>
        </r>
      </text>
    </comment>
    <comment ref="A145" authorId="0" shapeId="0" xr:uid="{00000000-0006-0000-0400-00008C000000}">
      <text>
        <r>
          <rPr>
            <b/>
            <sz val="9"/>
            <color indexed="81"/>
            <rFont val="Tahoma"/>
            <family val="2"/>
            <charset val="238"/>
          </rPr>
          <t>jegyzono:</t>
        </r>
        <r>
          <rPr>
            <sz val="9"/>
            <color indexed="81"/>
            <rFont val="Tahoma"/>
            <family val="2"/>
            <charset val="238"/>
          </rPr>
          <t xml:space="preserve">
Ezen a rovaton kell elszámolni a vásárolt áruk és betétdíjas göngyölegek vételárát.</t>
        </r>
      </text>
    </comment>
    <comment ref="A147" authorId="0" shapeId="0" xr:uid="{00000000-0006-0000-0400-00008D000000}">
      <text>
        <r>
          <rPr>
            <b/>
            <sz val="9"/>
            <color indexed="81"/>
            <rFont val="Tahoma"/>
            <family val="2"/>
            <charset val="238"/>
          </rPr>
          <t>jegyzono:</t>
        </r>
        <r>
          <rPr>
            <sz val="9"/>
            <color indexed="81"/>
            <rFont val="Tahoma"/>
            <family val="2"/>
            <charset val="238"/>
          </rPr>
          <t xml:space="preserve">
Ezen a rovaton kell elszámolni
a) a számítógépes rendszer tervezésére, az erre vonatkozó tanácsadásra, számítógéprendszer, illetve adatfeldolgozó berendezések kiépítésére, helyszíni irányítására, üzemeltetésére – ide értve a számítógépek üzembe helyezését, szoftverek telepítését is, ha azok nem részei azok vételárának –, valamint az ezeket segítő tevékenységekre irányuló szolgáltatás után fizetett vételárat,
b)169 a számítógépes programozásra, így különösen adatbázisok készítésére, szoftverek írására, meglévő alkalmazások módosítására és konfigurálására, ezek tesztelésére irányuló szolgáltatás után fizetett vételárat,
c) az informatikai eszközök, pénzkiadó automaták (ATM), nem mechanikus működésű bolti kártyaleolvasó (POS) terminálok kölcsönzése, bérlete, lízingelése, javítása, karbantartása vételárát, díját,
d) a szoftverek kölcsönzésének, bérletének, lízingelésének vételárát, a felsőoktatási és a köznevelési intézmények jogtiszta szoftver licenc biztosításával összefüggésben kifizetett összegeket,
e) az adatrögzítésre, adatfeldolgozásra, web-hosztingra irányuló szolgáltatás után fizetett vételárat,
f) a világhálón megjelenő oldalak, internetes portálok tervezésére, elkészítésére, működtetésére irányuló szolgáltatás után fizetett vételárat,
g) a számítógépek között megvalósuló adatátviteli célú távközlési kapcsolatok díjait, és
h) a számítógépes oktatásra irányuló szolgáltatás után fizetett vételárat.</t>
        </r>
      </text>
    </comment>
    <comment ref="A148" authorId="0" shapeId="0" xr:uid="{00000000-0006-0000-0400-00008E000000}">
      <text>
        <r>
          <rPr>
            <b/>
            <sz val="9"/>
            <color indexed="81"/>
            <rFont val="Tahoma"/>
            <family val="2"/>
            <charset val="238"/>
          </rPr>
          <t>jegyzono:</t>
        </r>
        <r>
          <rPr>
            <sz val="9"/>
            <color indexed="81"/>
            <rFont val="Tahoma"/>
            <family val="2"/>
            <charset val="238"/>
          </rPr>
          <t xml:space="preserve">
Ezen a rovaton kell elszámolni a nem számítógépek között megvalósuló, nem adatátviteli célú távközlési – így különösen telefon, telefax, telex, mobil – díjakat, mobil telefonokhoz vásárolt kártyák vételárát, továbbá a műsorvételi, műsorközlési jogdíjak kiadásait.</t>
        </r>
      </text>
    </comment>
    <comment ref="A150" authorId="0" shapeId="0" xr:uid="{00000000-0006-0000-0400-00008F000000}">
      <text>
        <r>
          <rPr>
            <b/>
            <sz val="9"/>
            <color indexed="81"/>
            <rFont val="Tahoma"/>
            <family val="2"/>
            <charset val="238"/>
          </rPr>
          <t>jegyzono:</t>
        </r>
        <r>
          <rPr>
            <sz val="9"/>
            <color indexed="81"/>
            <rFont val="Tahoma"/>
            <family val="2"/>
            <charset val="238"/>
          </rPr>
          <t xml:space="preserve">
Ezen a rovaton kell elszámolni a villamosenergia, gázenergia, távhő- és melegvíz szolgáltatások díjait, a víz- és csatornadíjakat.</t>
        </r>
      </text>
    </comment>
    <comment ref="A151" authorId="0" shapeId="0" xr:uid="{00000000-0006-0000-0400-000090000000}">
      <text>
        <r>
          <rPr>
            <b/>
            <sz val="9"/>
            <color indexed="81"/>
            <rFont val="Tahoma"/>
            <family val="2"/>
            <charset val="238"/>
          </rPr>
          <t>jegyzono:</t>
        </r>
        <r>
          <rPr>
            <sz val="9"/>
            <color indexed="81"/>
            <rFont val="Tahoma"/>
            <family val="2"/>
            <charset val="238"/>
          </rPr>
          <t xml:space="preserve">
Ezen a rovaton kell elszámolni a villamosenergia, gázenergia, távhő- és melegvíz szolgáltatások díjait, a víz- és csatornadíjakat.</t>
        </r>
      </text>
    </comment>
    <comment ref="A152" authorId="0" shapeId="0" xr:uid="{00000000-0006-0000-0400-000091000000}">
      <text>
        <r>
          <rPr>
            <b/>
            <sz val="9"/>
            <color indexed="81"/>
            <rFont val="Tahoma"/>
            <family val="2"/>
            <charset val="238"/>
          </rPr>
          <t>jegyzono:</t>
        </r>
        <r>
          <rPr>
            <sz val="9"/>
            <color indexed="81"/>
            <rFont val="Tahoma"/>
            <family val="2"/>
            <charset val="238"/>
          </rPr>
          <t xml:space="preserve">
Ezen a rovaton kell elszámolni az informatikai eszközök kivételével a bérelt, operatív lízing keretében használt immateriális javak, tárgyi eszközök bérleti és lízingdíjait, valamint a közszféra és a magánszféra együttműködésén (PPP) alapuló szerződéses konstrukció keretében megvalósuló létesítmény igénybevétele miatt fizetett szolgáltatási díjat – ide értve a szolgáltatási díj részét képező egyéb költségeket (fűtés, világítás, takarítás stb.) is.
A rovaton elszámolt kiadásokat a beszámolóban a következő bontásban kell szerepeltetni:
a) ebből: a közszféra és a magánszféra együttműködésén (PPP) alapuló szerződéses konstrukció.</t>
        </r>
      </text>
    </comment>
    <comment ref="A153" authorId="0" shapeId="0" xr:uid="{00000000-0006-0000-0400-000092000000}">
      <text>
        <r>
          <rPr>
            <b/>
            <sz val="9"/>
            <color indexed="81"/>
            <rFont val="Tahoma"/>
            <family val="2"/>
            <charset val="238"/>
          </rPr>
          <t>jegyzono:</t>
        </r>
        <r>
          <rPr>
            <sz val="9"/>
            <color indexed="81"/>
            <rFont val="Tahoma"/>
            <family val="2"/>
            <charset val="238"/>
          </rPr>
          <t xml:space="preserve">
Ezen a rovaton kell elszámolni – az informatikai eszközök kivételével – a tárgyi eszközök, készletek idegen kivitelezővel végeztetett karbantartásáért és kisjavításáért fizetett vételárat.</t>
        </r>
      </text>
    </comment>
    <comment ref="A154" authorId="0" shapeId="0" xr:uid="{00000000-0006-0000-0400-000093000000}">
      <text>
        <r>
          <rPr>
            <b/>
            <sz val="9"/>
            <color indexed="81"/>
            <rFont val="Tahoma"/>
            <family val="2"/>
            <charset val="238"/>
          </rPr>
          <t>jegyzono:</t>
        </r>
        <r>
          <rPr>
            <sz val="9"/>
            <color indexed="81"/>
            <rFont val="Tahoma"/>
            <family val="2"/>
            <charset val="238"/>
          </rPr>
          <t xml:space="preserve">
Ezen a rovaton kell elszámolni az Szt. 3. § (4) bekezdés 1. pontja szerinti közvetített szolgáltatások beszerzése után fizetett vételárat.
A rovaton elszámolt kiadásokat a beszámolóban a következő bontásban kell szerepeltetni:
a) ebből: államháztartáson belül.</t>
        </r>
      </text>
    </comment>
    <comment ref="A155" authorId="0" shapeId="0" xr:uid="{00000000-0006-0000-0400-000094000000}">
      <text>
        <r>
          <rPr>
            <b/>
            <sz val="9"/>
            <color indexed="81"/>
            <rFont val="Tahoma"/>
            <family val="2"/>
            <charset val="238"/>
          </rPr>
          <t>jegyzono:</t>
        </r>
        <r>
          <rPr>
            <sz val="9"/>
            <color indexed="81"/>
            <rFont val="Tahoma"/>
            <family val="2"/>
            <charset val="238"/>
          </rPr>
          <t xml:space="preserve">
Ezen a rovaton kell elszámolni
a) azokat az egyébként jellemzően az államháztartás által kibocsátott komplex szolgáltatások – így különösen egészségügyi, oktatási (az informatikai oktatás kivételével), szociális, útüzemeltetési, környezetvédelmi szolgáltatások – vételárát, amelyeket államháztartáson kívüli szervezetek, személyek teljesítenek, és
b) más szellemi jellegű tevékenység szolgáltatásvásárlással történő ellátása miatt fizetett vételárakat, így különösen a tervezői, tanácsadói, ügyvédi, jogi segítői, fordító-, közjegyzői, közbeszerzési irodai díjakat.</t>
        </r>
      </text>
    </comment>
    <comment ref="A156" authorId="0" shapeId="0" xr:uid="{00000000-0006-0000-0400-000095000000}">
      <text>
        <r>
          <rPr>
            <b/>
            <sz val="9"/>
            <color indexed="81"/>
            <rFont val="Tahoma"/>
            <family val="2"/>
            <charset val="238"/>
          </rPr>
          <t>jegyzono:</t>
        </r>
        <r>
          <rPr>
            <sz val="9"/>
            <color indexed="81"/>
            <rFont val="Tahoma"/>
            <family val="2"/>
            <charset val="238"/>
          </rPr>
          <t xml:space="preserve">
Ezen a rovaton kell elszámolni a más rovaton nem szerepeltethető szolgáltatások vételárát, így különösen a raktározás, csomagolás, postai levél, csomag, távirat, postafiókbérlet, szállítás, bizományi tevékenység, takarítás, mosás és vegytisztítás, kéményseprés, rovarirtás vételárát, a pénzügyi, befektetési, biztosítóintézeti szolgáltatásokkal összefüggésben felmerülő díjakat, jutalékokat és más kiadásokat - ide értve a Kincstár által felszámított díjakat is -, ha azokat nem a személyi juttatások között kell megjeleníteni.</t>
        </r>
      </text>
    </comment>
    <comment ref="A158" authorId="0" shapeId="0" xr:uid="{00000000-0006-0000-0400-000096000000}">
      <text>
        <r>
          <rPr>
            <b/>
            <sz val="9"/>
            <color indexed="81"/>
            <rFont val="Tahoma"/>
            <family val="2"/>
            <charset val="238"/>
          </rPr>
          <t>jegyzono:</t>
        </r>
        <r>
          <rPr>
            <sz val="9"/>
            <color indexed="81"/>
            <rFont val="Tahoma"/>
            <family val="2"/>
            <charset val="238"/>
          </rPr>
          <t xml:space="preserve">
Ezen a rovaton kell elszámolni
a) a foglalkoztatottak és a választott tisztségviselők belföldi és külföldi kiküldetéseivel kapcsolatos valamennyi, a személyi juttatások között nem elszámolható kiadást, így különösen az utazási- és szállásköltségeket, az elszámolható élelmezési és egyéb (például poggyászmegőrzés, telefon) kiadásokat, a saját személygépkocsi igénybevételével kapcsolatos költségtérítést,
b) a tartós külszolgálathoz kapcsolódó kiadásokat (például külszolgálatra rendelt ingóságainak szállítási költségei), és
c) a foglalkoztatottakon és a választott tisztségviselőkön kívüli harmadik személyek utazásai költségeinek – így különösen sportolók, tudományos szakemberek hazai vagy nemzetközi rendezvényekre történő utazása – átvállalását vagy megtérítését, ha arra nem a harmadik személy részére biztosított támogatás kifizetésével kerül sor.</t>
        </r>
      </text>
    </comment>
    <comment ref="A159" authorId="0" shapeId="0" xr:uid="{00000000-0006-0000-0400-000097000000}">
      <text>
        <r>
          <rPr>
            <b/>
            <sz val="9"/>
            <color indexed="81"/>
            <rFont val="Tahoma"/>
            <family val="2"/>
            <charset val="238"/>
          </rPr>
          <t>jegyzono:</t>
        </r>
        <r>
          <rPr>
            <sz val="9"/>
            <color indexed="81"/>
            <rFont val="Tahoma"/>
            <family val="2"/>
            <charset val="238"/>
          </rPr>
          <t xml:space="preserve">
Ezen a rovaton kell elszámolni a tevékenységet bemutató, népszerűsítő, és egyéb ismeretterjesztő célokat szolgáló reklám, marketing, propaganda, hirdetés, valamint a közvélemény-kutatások, médiafigyelési és médiaelemzési szolgáltatások beszerzése után fizetett vételárat.</t>
        </r>
      </text>
    </comment>
    <comment ref="A161" authorId="0" shapeId="0" xr:uid="{00000000-0006-0000-0400-000098000000}">
      <text>
        <r>
          <rPr>
            <b/>
            <sz val="9"/>
            <color indexed="81"/>
            <rFont val="Tahoma"/>
            <family val="2"/>
            <charset val="238"/>
          </rPr>
          <t>jegyzono:</t>
        </r>
        <r>
          <rPr>
            <sz val="9"/>
            <color indexed="81"/>
            <rFont val="Tahoma"/>
            <family val="2"/>
            <charset val="238"/>
          </rPr>
          <t xml:space="preserve">
Ezen a rovaton kell elszámolni a dologi kiadások és - a K1107. Béren kívüli juttatások, K1113. Foglalkoztatottak egyéb személyi juttatásai, K123. Egyéb külső személyi juttatások rovatok esetén - a személyi juttatások teljesítése során a termék, szolgáltatás beszerzőjére áthárított előzetesen felszámított általános forgalmi adót.</t>
        </r>
      </text>
    </comment>
    <comment ref="A162" authorId="0" shapeId="0" xr:uid="{00000000-0006-0000-0400-000099000000}">
      <text>
        <r>
          <rPr>
            <b/>
            <sz val="9"/>
            <color indexed="81"/>
            <rFont val="Tahoma"/>
            <family val="2"/>
            <charset val="238"/>
          </rPr>
          <t>jegyzono:</t>
        </r>
        <r>
          <rPr>
            <sz val="9"/>
            <color indexed="81"/>
            <rFont val="Tahoma"/>
            <family val="2"/>
            <charset val="238"/>
          </rPr>
          <t xml:space="preserve">
Ezen a rovaton kell elszámolni a termékek értékesítése, szolgáltatások nyújtása után az egyenes vagy fordított adózás szabályai szerint – a levonható általános forgalmi adót is figyelembe véve – megállapított általános forgalmi adó fizetési kötelezettséget.</t>
        </r>
      </text>
    </comment>
    <comment ref="A163" authorId="0" shapeId="0" xr:uid="{00000000-0006-0000-0400-00009A000000}">
      <text>
        <r>
          <rPr>
            <b/>
            <sz val="9"/>
            <color indexed="81"/>
            <rFont val="Tahoma"/>
            <family val="2"/>
            <charset val="238"/>
          </rPr>
          <t>jegyzono:</t>
        </r>
        <r>
          <rPr>
            <sz val="9"/>
            <color indexed="81"/>
            <rFont val="Tahoma"/>
            <family val="2"/>
            <charset val="238"/>
          </rPr>
          <t xml:space="preserve">
Ezen a rovaton kell elszámolni:
a) a hitelviszonyt megtestesítő kamatozó értékpapír vásárlásakor a vételáron kívüli felhalmozott kamat összegét,
b) a felvett hitelek, kapott kölcsönök, visszatérítendő támogatások, hitelviszonyt megtestesítő kamatozó értékpapírok kibocsátásból fennálló tartozások és az azokhoz kapcsolódó fedezeti ügyletek, a váltótartozások után fizetett kamatot, ide értve a Stabilitási tv. 3. § (1) bekezdés e) pontja szerinti ügyletek eladási és visszavásárlási ára különbözetét és a kölcsönbe vett értékpapír után fizetendő kölcsönzési díj összegében elszámolt kamatkiadást,
c) a lezárt kamatfedezeti ügyletek (határidős, opciós, swap és azonnali ügyletek) veszteségét,
d) a pénzügyi lízing a keretében beszerzett eszközök után a lízingszerződésben kikötött tőkerészen felül teljesített törlesztéseket, és
e) a Kincstár által vezetett fizetési számlákon tartott pénzeszközök után fizetett kamatokat.
A rovaton elszámolt kiadásokat a beszámolóban a következő bontásban kell szerepeltetni:
a) ebből: államháztartáson belül,
b) ebből: fedezeti ügyletek kamatkiadásai.</t>
        </r>
      </text>
    </comment>
    <comment ref="A164" authorId="0" shapeId="0" xr:uid="{00000000-0006-0000-0400-00009B000000}">
      <text>
        <r>
          <rPr>
            <b/>
            <sz val="9"/>
            <color indexed="81"/>
            <rFont val="Tahoma"/>
            <family val="2"/>
            <charset val="238"/>
          </rPr>
          <t>jegyzono:</t>
        </r>
        <r>
          <rPr>
            <sz val="9"/>
            <color indexed="81"/>
            <rFont val="Tahoma"/>
            <family val="2"/>
            <charset val="238"/>
          </rPr>
          <t xml:space="preserve">
Ezen a rovaton kell elszámolni
a) év közben a valutakészletek, illetve a devizaszámlán lévő deviza forintra történő átváltása során realizált árfolyamveszteséget,
b) a névérték felett vásárolt hitelviszonyt megtestesítő kamatozó értékpapír névértéke és vételára közötti különbözetet,
c) a névérték felett visszavásárolt hitelviszonyt megtestesítő kamatozó értékpapír névértéke és vételára közötti különbözetet, és
d) a külföldi pénzértékre szóló kötelezettséghez kapcsolódó realizált árfolyamveszteséget.
A rovaton elszámolt kiadásokat a beszámolóban a következő bontásban kell szerepeltetni:
a) ebből: valuta, deviza eszközök realizált árfolyamvesztesége,
b) ebből: hitelviszonyt megtestesítő értékpapírok árfolyamkülönbözete,
c) ebből: deviza kötelezettségek realizált árfolyamvesztesége.</t>
        </r>
      </text>
    </comment>
    <comment ref="A165" authorId="0" shapeId="0" xr:uid="{00000000-0006-0000-0400-00009C000000}">
      <text>
        <r>
          <rPr>
            <b/>
            <sz val="9"/>
            <color indexed="81"/>
            <rFont val="Tahoma"/>
            <family val="2"/>
            <charset val="238"/>
          </rPr>
          <t>jegyzono:</t>
        </r>
        <r>
          <rPr>
            <sz val="9"/>
            <color indexed="81"/>
            <rFont val="Tahoma"/>
            <family val="2"/>
            <charset val="238"/>
          </rPr>
          <t xml:space="preserve">
Ezen a rovaton kell elszámolni
a) a behajthatatlan adott előlegeket,
b) a működési bevételek között elszámolt bevételek bármely okból, a bevétel elszámolását követő években történő visszafizetését,
c)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d) a tevékenység ellátással kapcsolatban felmerülő adó-, vám-, illeték és más adójellegű befizetések, hozzájárulások teljesítését, ha azokat nem más rovaton kell elszámolni,
e) a tevékenység ellátással kapcsolatban felmerülő kötelező jellegű díjakat, így különösen a díjköteles utak használata ellenében fizetett használati díjat, pótdíjat, elektronikus útdíjat, a járművek műszaki vizsgáztatásának díját, a zöldkártya hatósági díját, a közbeszerzési díjat, a közbeszerzésről szóló törvényben előírt ajánlati biztosítékot, és
f)172 a más rovaton nem szerepeltethető dologi jellegű kiadásokat, így különösen a szerződés megerősítésével, a szerződésszegéssel kapcsolatos kiadásokat (például foglaló, kötbér, jótállás, szavatosság, késedelmi kamat, a késedelmes vagy elmaradt teljesítés miatti kártérítés), a szerződésen kívüli károkozásért, személyiségi, dologi vagy más jog megsértéséért, jogalap nélküli gazdagodásért fizetett összegeket a K43. Pénzbeli kárpótlások, kártérítések rovaton elszámolandó kiadások kivételével, az adóhatóság által kiszabott szankciókat, a fizetett késedelmi és önellenőrzési pótlékokat, bírságokat, a perköltséget, a követelések vásárlására fordított kiadásokat, az OEP felé megtérített kiadásokat.</t>
        </r>
      </text>
    </comment>
    <comment ref="A167" authorId="0" shapeId="0" xr:uid="{00000000-0006-0000-0400-00009D000000}">
      <text>
        <r>
          <rPr>
            <b/>
            <sz val="9"/>
            <color indexed="81"/>
            <rFont val="Tahoma"/>
            <family val="2"/>
            <charset val="238"/>
          </rPr>
          <t>jegyzono:</t>
        </r>
        <r>
          <rPr>
            <sz val="9"/>
            <color indexed="81"/>
            <rFont val="Tahoma"/>
            <family val="2"/>
            <charset val="238"/>
          </rPr>
          <t xml:space="preserve">
Ezen a rovaton kell elszámolni
a) a Nyugdíjbiztosítási Alapból folyósított nyugellátásokat, és
b) az Egészségbiztosítási Alapból folyósított egészségbiztosítás pénzbeli ellátásait.</t>
        </r>
      </text>
    </comment>
    <comment ref="A168" authorId="0" shapeId="0" xr:uid="{00000000-0006-0000-0400-00009E000000}">
      <text>
        <r>
          <rPr>
            <b/>
            <sz val="9"/>
            <color indexed="81"/>
            <rFont val="Tahoma"/>
            <family val="2"/>
            <charset val="238"/>
          </rPr>
          <t>jegyzono:</t>
        </r>
        <r>
          <rPr>
            <sz val="9"/>
            <color indexed="81"/>
            <rFont val="Tahoma"/>
            <family val="2"/>
            <charset val="238"/>
          </rPr>
          <t xml:space="preserve">
Ezen a rovaton kell elszámolni
a) a családi pótlékot,
b) az anyasági támogatást,
c) a gyermekgondozási segélyt,
d) a gyermeknevelési támogatást,
e) a gyermekek születésével kapcsolatos szabadság megtérítését,
f) az életkezdési támogatást,
g) az otthonteremtési támogatást,
h)173
i) a gyermektartásdíj megelőlegezését,
j) a GYES-en és GYED-en lévők hallgatói hitelének célzott támogatását,
k)174
l)175
m) az óvodáztatási támogatást [Gyvt. 20/C. §],
n)176
o)177 az egyéb pénzbeli és természetbeni gyermekvédelmi támogatásokat.
p)178
A rovaton elszámolt kiadásokat a beszámolóban a fenti bontásban kell szerepeltetni.</t>
        </r>
      </text>
    </comment>
    <comment ref="A169" authorId="0" shapeId="0" xr:uid="{00000000-0006-0000-0400-00009F000000}">
      <text>
        <r>
          <rPr>
            <b/>
            <sz val="9"/>
            <color indexed="81"/>
            <rFont val="Tahoma"/>
            <family val="2"/>
            <charset val="238"/>
          </rPr>
          <t>jegyzono:</t>
        </r>
        <r>
          <rPr>
            <sz val="9"/>
            <color indexed="81"/>
            <rFont val="Tahoma"/>
            <family val="2"/>
            <charset val="238"/>
          </rPr>
          <t xml:space="preserve">
Ezen a rovaton kell elszámolni az állam által szerződésen kívül okozott károkért nemzetközi szerződés, jogszabály, vagy bírósági ítélet alapján egyszeri vagy tartós jelleggel pénzben folyósított kárpótlásokat, kártalanításokat, kártérítéseket a K511. Egyéb működési célú támogatások államháztartáson kívülre rovaton elszámolandó kiadások kivételével.</t>
        </r>
      </text>
    </comment>
    <comment ref="A170" authorId="0" shapeId="0" xr:uid="{00000000-0006-0000-0400-0000A0000000}">
      <text>
        <r>
          <rPr>
            <b/>
            <sz val="9"/>
            <color indexed="81"/>
            <rFont val="Tahoma"/>
            <family val="2"/>
            <charset val="238"/>
          </rPr>
          <t>jegyzono:</t>
        </r>
        <r>
          <rPr>
            <sz val="9"/>
            <color indexed="81"/>
            <rFont val="Tahoma"/>
            <family val="2"/>
            <charset val="238"/>
          </rPr>
          <t xml:space="preserve">
Ezen a rovaton kell elszámolni
a)180 az ápolási díjat,
b) a fogyatékossági támogatást és a vakok személyi járadékát,
c)181
d) a mozgáskorlátozottak szerzési és átalakítási támogatását,
e) a megváltozott munkaképességűek, illetve egészségkárosodottak kereset-kiegészítését,
f) a kormányhivatalok által folyósított közgyógyellátást [Szoctv. 50. § (1) és (2) bek.],
g)182 a cukorbetegek támogatását, és
h)183
i)184
j) a helyi megállapítású közgyógyellátását [Szoctv. 50. § (3) bek.].
A rovaton elszámolt kiadásokat a beszámolóban a fenti bontásban kell szerepeltetni.</t>
        </r>
      </text>
    </comment>
    <comment ref="A171" authorId="0" shapeId="0" xr:uid="{00000000-0006-0000-0400-0000A1000000}">
      <text>
        <r>
          <rPr>
            <b/>
            <sz val="9"/>
            <color indexed="81"/>
            <rFont val="Tahoma"/>
            <family val="2"/>
            <charset val="238"/>
          </rPr>
          <t>jegyzono:</t>
        </r>
        <r>
          <rPr>
            <sz val="9"/>
            <color indexed="81"/>
            <rFont val="Tahoma"/>
            <family val="2"/>
            <charset val="238"/>
          </rPr>
          <t xml:space="preserve">
Ezen a rovaton kell elszámolni
a) a Nemzeti Foglalkoztatási Alapból folyósított passzív, ellátási típusú támogatásokat, így különösen az álláskeresési járadékot, a nyugdíj előtti álláskeresési segélyt, valamint az ellátások megállapításával kapcsolatos útiköltség-térítést,
b) a korhatár előtti ellátást és a fegyveres testületek volt tagjai szolgálati járandóságát,
c) a munkáltatói befizetésből finanszírozott korengedményes nyugdíjat,
d) az átmeneti bányászjáradékot,
e) a szénjárandóság pénzbeli megváltását,
f) a mecseki bányászatban munkát végzők bányászati kereset-kiegészítését,
g) a mezőgazdasági járadékot,
h) a foglalkoztatást helyettesítő támogatást [Szoctv. 35. § (1) bek.], és
i) a polgármesterek korhatár előtti ellátását.
A rovaton elszámolt kiadásokat a beszámolóban a fenti bontásban kell szerepeltetni.</t>
        </r>
      </text>
    </comment>
    <comment ref="A172" authorId="0" shapeId="0" xr:uid="{00000000-0006-0000-0400-0000A2000000}">
      <text>
        <r>
          <rPr>
            <b/>
            <sz val="9"/>
            <color indexed="81"/>
            <rFont val="Tahoma"/>
            <family val="2"/>
            <charset val="238"/>
          </rPr>
          <t>jegyzono:</t>
        </r>
        <r>
          <rPr>
            <sz val="9"/>
            <color indexed="81"/>
            <rFont val="Tahoma"/>
            <family val="2"/>
            <charset val="238"/>
          </rPr>
          <t xml:space="preserve">
Ezen a rovaton kell elszámolni
a) a hozzájárulást a lakossági energiaköltségekhez,
b) a lakbértámogatást,
c) a lakásfenntartási támogatást [Szoctv. 38. § (1) bek. a) és b) pontok],
d) az adósságcsökkentési támogatást [Szoctv. 55/A. § 1. bek. b) pont],
e) a természetben nyújtott lakásfenntartási támogatást [Szoctv. 47. § (1) bek. b) pont], és
f) az adósságkezelési szolgáltatás keretében gáz- vagy áramfogyasztást mérő készülék biztosítását [Szoctv. 55/A. § (3) bek.].
A rovaton elszámolt kiadásokat a beszámolóban a fenti bontásban kell szerepeltetni.</t>
        </r>
      </text>
    </comment>
    <comment ref="A173" authorId="0" shapeId="0" xr:uid="{00000000-0006-0000-0400-0000A3000000}">
      <text>
        <r>
          <rPr>
            <b/>
            <sz val="9"/>
            <color indexed="81"/>
            <rFont val="Tahoma"/>
            <family val="2"/>
            <charset val="238"/>
          </rPr>
          <t>jegyzono:</t>
        </r>
        <r>
          <rPr>
            <sz val="9"/>
            <color indexed="81"/>
            <rFont val="Tahoma"/>
            <family val="2"/>
            <charset val="238"/>
          </rPr>
          <t xml:space="preserve">
Ezen a rovaton kell elszámolni
a) a jelenlegi és volt állami gondozottaknak folyósított rendszeres és rendkívüli pénzbeli juttatásokat – így különösen a zsebpénzt, a volt állami gondozottak önálló életkezdési támogatását –, valamint a számukra szervezett programok (tanulmányi kirándulások, kulturális programok stb.) kiadásait,
b) a középfokú köznevelési, valamint a gyermek- és ifjúságvédelem különböző intézményeiben, továbbá a felsőoktatási intézményekben a tanulók, hallgatók részére szociális rászorultsági alapon folyósított rendszeres és rendkívüli pénzbeli juttatásokat,
c) a felnőttoktatásban résztvevők részére folyósítható valamennyi pénzbeli juttatást, és
d) az ellátottaknak és a volt foglalkoztatottaknak, azok hozzátartozóinak nyújtott, máshova nem sorolható pénzbeli juttatásokat, valamint a részükre adott ajándékok – például könyv, vásárlási utalvány – kiadásait.
A rovaton elszámolt kiadásokat a beszámolóban a következő bontásban kell szerepeltetni:
a) ebből: állami gondozottak pénzbeli juttatásai,
b) ebből: oktatásban részt vevők pénzbeli juttatásai.</t>
        </r>
      </text>
    </comment>
    <comment ref="A174" authorId="0" shapeId="0" xr:uid="{00000000-0006-0000-0400-0000A4000000}">
      <text>
        <r>
          <rPr>
            <b/>
            <sz val="9"/>
            <color indexed="81"/>
            <rFont val="Tahoma"/>
            <family val="2"/>
            <charset val="238"/>
          </rPr>
          <t>jegyzono:</t>
        </r>
        <r>
          <rPr>
            <sz val="9"/>
            <color indexed="81"/>
            <rFont val="Tahoma"/>
            <family val="2"/>
            <charset val="238"/>
          </rPr>
          <t xml:space="preserve">
Ezen a rovaton kell elszámolni
a)185 az időskorúak járadékát,
b)186
c)187 a volt közjogi méltóságok részére folyósított ellátásokat,
d) a szociális alapon nyújtott jövedelempótló és jövedelemkiegészítő támogatásokat,
e)188 a művészeti, sportolói ellátásokat,
f) a központi költségvetésből folyósított más jövedelem- vagy nyugdíj-kiegészítés jellegű ellátásokat, támogatásokat, és
g) a szociális igazgatásról és szociális ellátásokról szóló törvény, valamint a gyermekek védelméről és a gyámügyi igazgatásról szóló törvény alapján a helyi önkormányzat által folyósított ellátásokat, illetve a pénzbeli ellátás helyett természetben – így különösen lakásfenntartási támogatás, átmeneti segély, temetési segély, köztemetés, közgyógyellátás, ingyenes védőoltás – ellátásokat.
A rovaton elszámolt kiadásokat a beszámolóban a következő bontásban kell szerepeltetni:
a) ebből: házastársi pótlék,
b) ebből: Hadigondozottak Közalapítványát terhelő hadigondozotti ellátások,
c) ebből: tudományos fokozattal rendelkezők nyugdíj-kiegészítése,
d) ebből: nemzeti gondozotti ellátások,
e) ebből: nemzeti helytállásért pótlék,
f) ebből: egyes nyugdíjjogi hátrányok enyhítése miatti (közszolgálati idő után járó) nyugdíj-kiegészítés,
g) ebből: egyes, tartós időtartamú szabadságelvonást elszenvedettek részére járó juttatás,
h) ebből: a Nemzet Színésze címet viselő színészek havi életjáradéka, művészeti nyugdíjsegélyek, balettművészeti életjáradék,
i) ebből: az elhunyt akadémikusok hozzátartozóinak folyósított özvegyi- és árvaellátás,
j) ebből: Nemzet Sportolója címmel járó járadék, olimpiai járadék, idős sportolók szociális támogatása,
k) ebből: életjáradék termőföldért,
l) ebből: Bevándorlási és Állampolgársági Hivatal által folyósított ellátások,
m) ebből: szépkorúak jubileumi juttatása,
n) ebből: időskorúak járadéka [Szoctv. 32/B. § (1) bek.],
o) ebből: rendszeres szociális segély [Szoctv. 37. § (1) bek. a)–d) pontok],
p) ebből: átmeneti segély [Szoctv. 45. §],
q) ebből: temetési segély [Szoctv. 46. §],
r) ebből: egyéb, az önkormányzat rendeletében megállapított juttatás,
s) ebből: természetben nyújtott rendszeres szociális segély [Szoctv. 47. § (1) bek. a) pont],
t) ebből: átmeneti segély [Szoctv. 47. § (1) bek. c) pont],
u) ebből: temetési segély [Szoctv. 47. § (1) bek. d) pont],
v) ebből: köztemetés [Szoctv. 48. §],
w) ebből: rászorultságtól függő normatív kedvezmények [Gyvt. 151. § (5) bek.],
x) ebből: önkormányzat által saját hatáskörben (nem szociális és gyermekvédelmi előírások alapján) adott pénzügyi ellátás,
y) ebből: önkormányzat által saját hatáskörben (nem szociális és gyermekvédelmi előírások alapján) adott természetbeni ellátás.</t>
        </r>
      </text>
    </comment>
    <comment ref="A176" authorId="0" shapeId="0" xr:uid="{00000000-0006-0000-0400-0000A5000000}">
      <text>
        <r>
          <rPr>
            <b/>
            <sz val="9"/>
            <color indexed="81"/>
            <rFont val="Tahoma"/>
            <family val="2"/>
            <charset val="238"/>
          </rPr>
          <t>jegyzono:</t>
        </r>
        <r>
          <rPr>
            <sz val="9"/>
            <color indexed="81"/>
            <rFont val="Tahoma"/>
            <family val="2"/>
            <charset val="238"/>
          </rPr>
          <t xml:space="preserve">
Ezen a rovaton kell elszámolni
a) a nemzetközi szervezetekben történő részvétel után fizetendő tagsági díjakat, a tagállami kötelező és önkéntes hozzájárulásokat, és
b) az Európai Uniós költségvetésébe fizetett tagállami hozzájárulásokat, az Európai Fejlesztési Alapba fizetendő összegeket, és az uniós támogatások szabálytalan felhasználása miatti visszafizetési kötelezettségeket.
A rovaton elszámolt kiadásokat a beszámolóban a következő bontásban kell szerepeltetni:
a) ebből: Európai Unió.</t>
        </r>
      </text>
    </comment>
    <comment ref="A177" authorId="0" shapeId="0" xr:uid="{00000000-0006-0000-0400-0000A6000000}">
      <text>
        <r>
          <rPr>
            <b/>
            <sz val="9"/>
            <color indexed="81"/>
            <rFont val="Tahoma"/>
            <family val="2"/>
            <charset val="238"/>
          </rPr>
          <t>jegyzono:</t>
        </r>
        <r>
          <rPr>
            <sz val="9"/>
            <color indexed="81"/>
            <rFont val="Tahoma"/>
            <family val="2"/>
            <charset val="238"/>
          </rPr>
          <t xml:space="preserve">
Ezen a rovaton kell elszámolni
a) a helyi önkormányzat, a helyi nemzetiségi önkormányzat és a társulás részére a központi költségvetés Áht. 14. § (3) bekezdése szerinti fejezetéből folyósított támogatások jogosulatlan igénybevétele miatt a bevétel elszámolását követő években visszafizetett összeget,
b) a költségvetési maradványt és a vállalkozási maradványt terhelő befizetési kötelezettséget,
c) a tervezettet meghaladó többletbevétel után teljesítendő befizetést, és
d) az Áht. 47. §-a szerinti befizetési kötelezettséget.
A rovaton eredeti előirányzat nem tervezhető az Áht. 47. § (2) bekezdésében foglaltak kivételével.</t>
        </r>
      </text>
    </comment>
    <comment ref="A178" authorId="0" shapeId="0" xr:uid="{00000000-0006-0000-0400-0000A7000000}">
      <text>
        <r>
          <rPr>
            <b/>
            <sz val="9"/>
            <color indexed="81"/>
            <rFont val="Tahoma"/>
            <family val="2"/>
            <charset val="238"/>
          </rPr>
          <t>jegyzono:</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kifizetéseket.</t>
        </r>
      </text>
    </comment>
    <comment ref="A179" authorId="0" shapeId="0" xr:uid="{00000000-0006-0000-0400-0000A8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működési célból nyújtott támogatásokat, kölcsönöket függetlenül attól, hogy azt terheli-e kamat vagy más költség, díj.
A rovaton elszámolt kiadásokat a beszámolóban a II. fejezet 1. pontja szerinti bontásban kell szerepeltetni.</t>
        </r>
      </text>
    </comment>
    <comment ref="A180" authorId="0" shapeId="0" xr:uid="{00000000-0006-0000-0400-0000A9000000}">
      <text>
        <r>
          <rPr>
            <b/>
            <sz val="9"/>
            <color indexed="81"/>
            <rFont val="Tahoma"/>
            <family val="2"/>
            <charset val="238"/>
          </rPr>
          <t>jegyzono:</t>
        </r>
        <r>
          <rPr>
            <sz val="9"/>
            <color indexed="81"/>
            <rFont val="Tahoma"/>
            <family val="2"/>
            <charset val="238"/>
          </rPr>
          <t xml:space="preserve">
Ezen a rovaton kell elszámolni a visszafizetési kötelezettség mellett működési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181" authorId="0" shapeId="0" xr:uid="{00000000-0006-0000-0400-0000AA000000}">
      <text>
        <r>
          <rPr>
            <b/>
            <sz val="9"/>
            <color indexed="81"/>
            <rFont val="Tahoma"/>
            <family val="2"/>
            <charset val="238"/>
          </rPr>
          <t>jegyzono:</t>
        </r>
        <r>
          <rPr>
            <sz val="9"/>
            <color indexed="81"/>
            <rFont val="Tahoma"/>
            <family val="2"/>
            <charset val="238"/>
          </rPr>
          <t xml:space="preserve">
Ezen a rovaton kell elszámolni
a) az államháztartáson belüli szervezetek számára működési célból végleges jelleggel nyújtott támogatásokat és más ellenérték nélküli kifizetéseket, a központi, irányító szervi támogatás és az Ávr. 34. §-a alapján előirányzat-átcsoportosítással teljesítendő ügyletek kivételével, és
b) a működési célú támogatások államháztartáson belülről bevételként végleges jelleggel kapott támogatások és más ellenérték nélküli kifizetések bármely okból a bevétel elszámolását követő években történő visszafizetését a K502. Elvonások és befizetések rovaton elszámolandó kiadások kivételével.
A rovaton elszámolt kiadásokat a beszámolóban a II. fejezet 1. pontja szerinti bontásban kell szerepeltetni.</t>
        </r>
      </text>
    </comment>
    <comment ref="A182" authorId="0" shapeId="0" xr:uid="{00000000-0006-0000-0400-0000AB000000}">
      <text>
        <r>
          <rPr>
            <b/>
            <sz val="9"/>
            <color indexed="81"/>
            <rFont val="Tahoma"/>
            <family val="2"/>
            <charset val="238"/>
          </rPr>
          <t>jegyzono:</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183" authorId="0" shapeId="0" xr:uid="{00000000-0006-0000-0400-0000AC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támogatásokat, kölcsönöket függetlenül attól, hogy azt terheli-e kamat vagy más költség, díj.
A rovaton elszámolt kiadásokat a beszámolóban a II. fejezet 2. pontja szerinti bontásban kell szerepeltetni.</t>
        </r>
      </text>
    </comment>
    <comment ref="A184" authorId="0" shapeId="0" xr:uid="{00000000-0006-0000-0400-0000AD000000}">
      <text>
        <r>
          <rPr>
            <b/>
            <sz val="9"/>
            <color indexed="81"/>
            <rFont val="Tahoma"/>
            <family val="2"/>
            <charset val="238"/>
          </rPr>
          <t>jegyzono:</t>
        </r>
        <r>
          <rPr>
            <sz val="9"/>
            <color indexed="81"/>
            <rFont val="Tahoma"/>
            <family val="2"/>
            <charset val="238"/>
          </rPr>
          <t xml:space="preserve">
Ezen a rovaton kell elszámolni azokat az államháztartáson kívüli szervezetek, személyek számára teljesített támogatásokat, amelyek célja, hogy egyes meghatározott termékek vagy szolgáltatások fogyasztói árában kedvezményt biztosítsanak, így különösen a gyógyszer és gyógyászati segédeszköz támogatásokat a gyógyfürdő és egyéb gyógyászati támogatásokat és a szociálpolitikai menetdíj-támogatásokat.</t>
        </r>
      </text>
    </comment>
    <comment ref="A185" authorId="0" shapeId="0" xr:uid="{00000000-0006-0000-0400-0000AE000000}">
      <text>
        <r>
          <rPr>
            <b/>
            <sz val="9"/>
            <color indexed="81"/>
            <rFont val="Tahoma"/>
            <family val="2"/>
            <charset val="238"/>
          </rPr>
          <t>jegyzono:</t>
        </r>
        <r>
          <rPr>
            <sz val="9"/>
            <color indexed="81"/>
            <rFont val="Tahoma"/>
            <family val="2"/>
            <charset val="238"/>
          </rPr>
          <t xml:space="preserve">
Ezen a rovaton kell elszámolni azokat az államháztartáson kívüli szervezetek, személyek számára teljesített támogatásokat, amelyek meghatározott rendeltetéssel felvett hitelek kamatfizetési terheinek enyhítését szolgálják, így különösen a lakástámogatásokat, a mezőgazdasági hitelek kamattámogatását, a Széchenyi Hitelprogramok konstrukciói és a hallgatói hitelrendszer keretében nyújtott kamattámogatásokat, a kötött segélyhitelekhez kapcsolódó kamattámogatást.</t>
        </r>
      </text>
    </comment>
    <comment ref="A186" authorId="0" shapeId="0" xr:uid="{00000000-0006-0000-0400-0000AF000000}">
      <text>
        <r>
          <rPr>
            <b/>
            <sz val="9"/>
            <color indexed="81"/>
            <rFont val="Tahoma"/>
            <family val="2"/>
            <charset val="238"/>
          </rPr>
          <t>jegyzono:</t>
        </r>
        <r>
          <rPr>
            <sz val="9"/>
            <color indexed="81"/>
            <rFont val="Tahoma"/>
            <family val="2"/>
            <charset val="238"/>
          </rPr>
          <t xml:space="preserve">
Ezen a rovaton kell elszámolni
a) az államháztartáson kívüli szervezetek, személyek számára a K509. Árkiegészítések, ártámogatások és a K510. Kamattámogatások rovatokba nem besorolható, működési célból végleges jelleggel nyújtott támogatásokat és más ellenérték nélküli kifizetéseket, ide értve a közcélú felajánlásokat, adományokat, a segélyeket, az agrár és a bűncselekmények áldozatainak fizetett kárenyhítéseket, valamint a bevett egyházaknak átadásra nem került ingatlanok utáni járadékot is, és
b) az államháztartáson kívüli szervezetektől, személyektől működési célú átvett pénzeszközként kapott bevételek bármely okból a bevétel elszámolását követő években történő visszafizetését.
A rovaton elszámolt kiadásokat a beszámolóban a II. fejezet 2. pontja szerinti bontásban kell szerepeltetni.</t>
        </r>
      </text>
    </comment>
    <comment ref="A187" authorId="0" shapeId="0" xr:uid="{00000000-0006-0000-0400-0000B0000000}">
      <text>
        <r>
          <rPr>
            <b/>
            <sz val="9"/>
            <color indexed="81"/>
            <rFont val="Tahoma"/>
            <family val="2"/>
            <charset val="238"/>
          </rPr>
          <t>jegyzono:</t>
        </r>
        <r>
          <rPr>
            <sz val="9"/>
            <color indexed="81"/>
            <rFont val="Tahoma"/>
            <family val="2"/>
            <charset val="238"/>
          </rPr>
          <t xml:space="preserve">
Ezen a rovaton kell elszámolni az Áht. 15. § (3) bekezdése, 21. §-a és 23. § (3) bekezdése szerinti tartalékokat, valamint az Egészségbiztosítási Alap esetén a természetbeni ellátások céltartalékát.</t>
        </r>
      </text>
    </comment>
    <comment ref="A191" authorId="0" shapeId="0" xr:uid="{00000000-0006-0000-0400-0000B1000000}">
      <text>
        <r>
          <rPr>
            <b/>
            <sz val="9"/>
            <color indexed="81"/>
            <rFont val="Tahoma"/>
            <family val="2"/>
            <charset val="238"/>
          </rPr>
          <t>jegyzono:</t>
        </r>
        <r>
          <rPr>
            <sz val="9"/>
            <color indexed="81"/>
            <rFont val="Tahoma"/>
            <family val="2"/>
            <charset val="238"/>
          </rPr>
          <t xml:space="preserve">
Ezen a rovaton kell elszámolni az immateriális javak vételárát.</t>
        </r>
      </text>
    </comment>
    <comment ref="A192" authorId="0" shapeId="0" xr:uid="{00000000-0006-0000-0400-0000B2000000}">
      <text>
        <r>
          <rPr>
            <b/>
            <sz val="9"/>
            <color indexed="81"/>
            <rFont val="Tahoma"/>
            <family val="2"/>
            <charset val="238"/>
          </rPr>
          <t>jegyzono:</t>
        </r>
        <r>
          <rPr>
            <sz val="9"/>
            <color indexed="81"/>
            <rFont val="Tahoma"/>
            <family val="2"/>
            <charset val="238"/>
          </rPr>
          <t xml:space="preserve">
Ezen a rovaton kell elszámolni az ingatlanok és az ingatlanhoz kapcsolódó vagyoni értékű jogok bekerülési értékébe beszámító kiadásokat.
A rovaton elszámolt kiadásokat a beszámolóban a következő bontásban kell szerepeltetni:
a) ebből: termőföld-vásárlás kiadásai.</t>
        </r>
      </text>
    </comment>
    <comment ref="A193" authorId="0" shapeId="0" xr:uid="{00000000-0006-0000-0400-0000B3000000}">
      <text>
        <r>
          <rPr>
            <b/>
            <sz val="9"/>
            <color indexed="81"/>
            <rFont val="Tahoma"/>
            <family val="2"/>
            <charset val="238"/>
          </rPr>
          <t>jegyzono:</t>
        </r>
        <r>
          <rPr>
            <sz val="9"/>
            <color indexed="81"/>
            <rFont val="Tahoma"/>
            <family val="2"/>
            <charset val="238"/>
          </rPr>
          <t xml:space="preserve">
Ezen a rovaton kell elszámolni a befektetett eszköznek minősülő informatikai eszközök, nem mechanikus működésű bolti kártyaleolvasó (POS) terminálok bekerülési értékébe beszámító kiadásokat.</t>
        </r>
      </text>
    </comment>
    <comment ref="A194" authorId="0" shapeId="0" xr:uid="{00000000-0006-0000-0400-0000B4000000}">
      <text>
        <r>
          <rPr>
            <b/>
            <sz val="9"/>
            <color indexed="81"/>
            <rFont val="Tahoma"/>
            <family val="2"/>
            <charset val="238"/>
          </rPr>
          <t>jegyzono:</t>
        </r>
        <r>
          <rPr>
            <sz val="9"/>
            <color indexed="81"/>
            <rFont val="Tahoma"/>
            <family val="2"/>
            <charset val="238"/>
          </rPr>
          <t xml:space="preserve">
Ezen a rovaton kell elszámolni az ingatlannak és informatikai eszköznek nem minősülő tárgyi eszközök bekerülési értékébe beszámító kiadásokat.</t>
        </r>
      </text>
    </comment>
    <comment ref="A195" authorId="0" shapeId="0" xr:uid="{00000000-0006-0000-0400-0000B5000000}">
      <text>
        <r>
          <rPr>
            <b/>
            <sz val="9"/>
            <color indexed="81"/>
            <rFont val="Tahoma"/>
            <family val="2"/>
            <charset val="238"/>
          </rPr>
          <t>jegyzono:</t>
        </r>
        <r>
          <rPr>
            <sz val="9"/>
            <color indexed="81"/>
            <rFont val="Tahoma"/>
            <family val="2"/>
            <charset val="238"/>
          </rPr>
          <t xml:space="preserve">
Ezen a rovaton kell elszámolni a részesedés – függetlenül attól, hogy azt a befektetett vagy a forgóeszközök között mutatják ki – bekerülési értékébe beszámító kiadásokat vásárlás, alapítás esetén.</t>
        </r>
      </text>
    </comment>
    <comment ref="A196" authorId="0" shapeId="0" xr:uid="{00000000-0006-0000-0400-0000B6000000}">
      <text>
        <r>
          <rPr>
            <b/>
            <sz val="9"/>
            <color indexed="81"/>
            <rFont val="Tahoma"/>
            <family val="2"/>
            <charset val="238"/>
          </rPr>
          <t>jegyzono:</t>
        </r>
        <r>
          <rPr>
            <sz val="9"/>
            <color indexed="81"/>
            <rFont val="Tahoma"/>
            <family val="2"/>
            <charset val="238"/>
          </rPr>
          <t xml:space="preserve">
Ezen a rovaton kell elszámolni a korábban megszerzett részesedéshez – függetlenül attól, hogy azt a befektetett vagy a forgóeszközök között mutatják ki – kapcsolódó tőkeemelést, ha a tőkeemelés pénzeszköz átadásával jár.</t>
        </r>
      </text>
    </comment>
    <comment ref="A197" authorId="0" shapeId="0" xr:uid="{00000000-0006-0000-0400-0000B7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199" authorId="0" shapeId="0" xr:uid="{00000000-0006-0000-0400-0000B8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0" authorId="0" shapeId="0" xr:uid="{00000000-0006-0000-0400-0000B9000000}">
      <text>
        <r>
          <rPr>
            <b/>
            <sz val="9"/>
            <color indexed="81"/>
            <rFont val="Tahoma"/>
            <family val="2"/>
            <charset val="238"/>
          </rPr>
          <t>jegyzono:</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1" authorId="0" shapeId="0" xr:uid="{00000000-0006-0000-0400-0000BA000000}">
      <text>
        <r>
          <rPr>
            <b/>
            <sz val="9"/>
            <color indexed="81"/>
            <rFont val="Tahoma"/>
            <family val="2"/>
            <charset val="238"/>
          </rPr>
          <t>jegyzono:</t>
        </r>
        <r>
          <rPr>
            <sz val="9"/>
            <color indexed="81"/>
            <rFont val="Tahoma"/>
            <family val="2"/>
            <charset val="238"/>
          </rPr>
          <t xml:space="preserve">
Ezen a rovaton kell elszámolni az ingatlannak és informatikai eszköznek nem minősülő tárgyi eszközök értékét növelő felújítások kiadásait.</t>
        </r>
      </text>
    </comment>
    <comment ref="A202" authorId="0" shapeId="0" xr:uid="{00000000-0006-0000-0400-0000BB000000}">
      <text>
        <r>
          <rPr>
            <b/>
            <sz val="9"/>
            <color indexed="81"/>
            <rFont val="Tahoma"/>
            <family val="2"/>
            <charset val="238"/>
          </rPr>
          <t>jegyzono:</t>
        </r>
        <r>
          <rPr>
            <sz val="9"/>
            <color indexed="81"/>
            <rFont val="Tahoma"/>
            <family val="2"/>
            <charset val="238"/>
          </rPr>
          <t xml:space="preserve">
Ezen a rovaton kell elszámolni a felújítások teljesítése során a termék, szolgáltatás beszerzőjére áthárított előzetesen felszámított általános forgalmi adót.</t>
        </r>
      </text>
    </comment>
    <comment ref="A204" authorId="0" shapeId="0" xr:uid="{00000000-0006-0000-0400-0000BC000000}">
      <text>
        <r>
          <rPr>
            <b/>
            <sz val="9"/>
            <color indexed="81"/>
            <rFont val="Tahoma"/>
            <family val="2"/>
            <charset val="238"/>
          </rPr>
          <t>jegyzono:</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kifizetéseket.</t>
        </r>
      </text>
    </comment>
    <comment ref="A205" authorId="0" shapeId="0" xr:uid="{00000000-0006-0000-0400-0000BD000000}">
      <text>
        <r>
          <rPr>
            <b/>
            <sz val="9"/>
            <color indexed="81"/>
            <rFont val="Tahoma"/>
            <family val="2"/>
            <charset val="238"/>
          </rPr>
          <t>jegyzono:</t>
        </r>
        <r>
          <rPr>
            <sz val="9"/>
            <color indexed="81"/>
            <rFont val="Tahoma"/>
            <family val="2"/>
            <charset val="238"/>
          </rPr>
          <t xml:space="preserve">
Ezen a rovaton kell elszámolni az államháztartáson belüli szervezetek számára visszafizetési kötelezettség mellett felhalmozási célból nyújtott támogatásokat, kölcsönöket függetlenül attól, hogy azt terheli-e kamat vagy más költség, díj.
A rovaton elszámolt kiadásokat a beszámolóban a II. fejezet 1. pontja szerinti bontásban kell szerepeltetni.</t>
        </r>
      </text>
    </comment>
    <comment ref="A206" authorId="0" shapeId="0" xr:uid="{00000000-0006-0000-0400-0000BE000000}">
      <text>
        <r>
          <rPr>
            <b/>
            <sz val="9"/>
            <color indexed="81"/>
            <rFont val="Tahoma"/>
            <family val="2"/>
            <charset val="238"/>
          </rPr>
          <t>jegyzono:</t>
        </r>
        <r>
          <rPr>
            <sz val="9"/>
            <color indexed="81"/>
            <rFont val="Tahoma"/>
            <family val="2"/>
            <charset val="238"/>
          </rPr>
          <t xml:space="preserve">
Ezen a rovaton kell elszámolni a visszafizetési kötelezettség mellett felhalmozási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207" authorId="0" shapeId="0" xr:uid="{00000000-0006-0000-0400-0000BF000000}">
      <text>
        <r>
          <rPr>
            <b/>
            <sz val="9"/>
            <color indexed="81"/>
            <rFont val="Tahoma"/>
            <family val="2"/>
            <charset val="238"/>
          </rPr>
          <t>jegyzono:</t>
        </r>
        <r>
          <rPr>
            <sz val="9"/>
            <color indexed="81"/>
            <rFont val="Tahoma"/>
            <family val="2"/>
            <charset val="238"/>
          </rPr>
          <t xml:space="preserve">
Ezen a rovaton kell elszámolni
a) az államháztartáson belüli szervezetek számára felhalmozási célból végleges jelleggel nyújtott támogatásokat és más ellenérték nélküli kifizetéseket, a központi, irányító szervi támogatás és az Ávr. 34. §-a alapján előirányzat-átcsoportosítással teljesítendő ügyletek kivételével, és
b) a felhalmozási célú támogatások államháztartáson belülről bevételként végleges jelleggel kapott támogatások és más ellenérték nélküli kifizetések, valamint a felhalmozási bevételek – államháztartáson belüli – bármely okból a bevétel elszámolását követő években történő visszafizetését.
A rovaton elszámolt kiadásokat a beszámolóban a II. fejezet 1. pontja szerinti bontásban kell szerepeltetni.</t>
        </r>
      </text>
    </comment>
    <comment ref="A208" authorId="0" shapeId="0" xr:uid="{00000000-0006-0000-0400-0000C0000000}">
      <text>
        <r>
          <rPr>
            <b/>
            <sz val="9"/>
            <color indexed="81"/>
            <rFont val="Tahoma"/>
            <family val="2"/>
            <charset val="238"/>
          </rPr>
          <t>jegyzono:</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209" authorId="0" shapeId="0" xr:uid="{00000000-0006-0000-0400-0000C1000000}">
      <text>
        <r>
          <rPr>
            <b/>
            <sz val="9"/>
            <color indexed="81"/>
            <rFont val="Tahoma"/>
            <family val="2"/>
            <charset val="238"/>
          </rPr>
          <t>jegyzono:</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támogatásokat, kölcsönöket függetlenül attól, hogy azt terheli-e kamat vagy más költség, díj.
A rovaton elszámolt kiadásokat a beszámolóban a II. fejezet 2. pontja szerinti bontásban kell szerepeltetni.</t>
        </r>
      </text>
    </comment>
    <comment ref="A210" authorId="0" shapeId="0" xr:uid="{00000000-0006-0000-0400-0000C2000000}">
      <text>
        <r>
          <rPr>
            <b/>
            <sz val="9"/>
            <color indexed="81"/>
            <rFont val="Tahoma"/>
            <family val="2"/>
            <charset val="238"/>
          </rPr>
          <t>jegyzono:</t>
        </r>
        <r>
          <rPr>
            <sz val="9"/>
            <color indexed="81"/>
            <rFont val="Tahoma"/>
            <family val="2"/>
            <charset val="238"/>
          </rPr>
          <t xml:space="preserve">
Ezen a rovaton kell elszámolni a foglalkoztatottak lakásépítésének, lakásvásárlásának munkáltatói támogatására végleges jelleggel juttatott támogatásokat, valamint a helyi önkormányzatok helyi lakásépítési és vásárlási támogatását a kamattámogatások kivételével.</t>
        </r>
      </text>
    </comment>
    <comment ref="A211" authorId="0" shapeId="0" xr:uid="{00000000-0006-0000-0400-0000C3000000}">
      <text>
        <r>
          <rPr>
            <b/>
            <sz val="9"/>
            <color indexed="81"/>
            <rFont val="Tahoma"/>
            <family val="2"/>
            <charset val="238"/>
          </rPr>
          <t>jegyzono:</t>
        </r>
        <r>
          <rPr>
            <sz val="9"/>
            <color indexed="81"/>
            <rFont val="Tahoma"/>
            <family val="2"/>
            <charset val="238"/>
          </rPr>
          <t xml:space="preserve">
Ezen a rovaton kell elszámolni
a) a lakástámogatások kivételével az államháztartáson kívüli szervezetek, személyek számára felhalmozási célból végleges jelleggel nyújtott támogatásokat, és
b) a felhalmozási célú átvett pénzeszközként kapott támogatások és a felhalmozási bevételek – államháztartáson kívüli – bármely okból a bevétel elszámolását követő években történő visszafizetését.
A rovaton elszámolt kiadásokat a beszámolóban a II. fejezet 2. pontja szerinti bontásban kell szerepeltetni.</t>
        </r>
      </text>
    </comment>
    <comment ref="A215" authorId="0" shapeId="0" xr:uid="{00000000-0006-0000-0400-0000C4000000}">
      <text>
        <r>
          <rPr>
            <b/>
            <sz val="9"/>
            <color indexed="81"/>
            <rFont val="Tahoma"/>
            <family val="2"/>
            <charset val="238"/>
          </rPr>
          <t>jegyzono:</t>
        </r>
        <r>
          <rPr>
            <sz val="9"/>
            <color indexed="81"/>
            <rFont val="Tahoma"/>
            <family val="2"/>
            <charset val="238"/>
          </rPr>
          <t xml:space="preserve">
Ezen a rovaton kell elszámolni a költségvetési éven túlra belföldről felvett hitelek, kölcsönök tőketörlesztését az azokhoz kapcsolódó fedezeti ügyletek lezárásával együtt (kivéve a kamatfedezeti ügyleteket).
A rovaton elszámolt kiadásokat a beszámolóban a következő bontásban kell szerepeltetni:
a) ebből: pénzügyi vállalkozás,
b) ebből: fedezeti ügyletek nettó kiadásai.</t>
        </r>
      </text>
    </comment>
    <comment ref="A216" authorId="0" shapeId="0" xr:uid="{00000000-0006-0000-0400-0000C5000000}">
      <text>
        <r>
          <rPr>
            <b/>
            <sz val="9"/>
            <color indexed="81"/>
            <rFont val="Tahoma"/>
            <family val="2"/>
            <charset val="238"/>
          </rPr>
          <t>jegyzono:</t>
        </r>
        <r>
          <rPr>
            <sz val="9"/>
            <color indexed="81"/>
            <rFont val="Tahoma"/>
            <family val="2"/>
            <charset val="238"/>
          </rPr>
          <t xml:space="preserve">
Ezen a rovaton kell elszámolni a folyószámla-, rulírozó- és a munkabér-megelőlegezési hitelek, kölcsönök tőketörlesztését.</t>
        </r>
      </text>
    </comment>
    <comment ref="A217" authorId="0" shapeId="0" xr:uid="{00000000-0006-0000-0400-0000C6000000}">
      <text>
        <r>
          <rPr>
            <b/>
            <sz val="9"/>
            <color indexed="81"/>
            <rFont val="Tahoma"/>
            <family val="2"/>
            <charset val="238"/>
          </rPr>
          <t>jegyzono:</t>
        </r>
        <r>
          <rPr>
            <sz val="9"/>
            <color indexed="81"/>
            <rFont val="Tahoma"/>
            <family val="2"/>
            <charset val="238"/>
          </rPr>
          <t xml:space="preserve">
Ezen a rovaton kell elszámolni
a) a költségvetési éven belülre felvett hitelek, kölcsönök tőketörlesztését a likviditási célú hitelek, kölcsönök kivételével az azokhoz kapcsolódó fedezeti ügyletek lezárásával együtt (kivéve a kamatfedezeti ügyleteket), és
b) a Stabilitási tv. 3. § (1) bekezdés e) pontja szerinti ügyletek keretében az eszközök visszavásárlásáért fizetett visszavásárlási árat a korábban kapott eladási ár mértékéig.
A rovaton elszámolt kiadásokat a beszámolóban a következő bontásban kell szerepeltetni:
a) ebből: pénzügyi vállalkozás,
b) ebből: fedezeti ügyletek nettó kiadásai.</t>
        </r>
      </text>
    </comment>
    <comment ref="A219" authorId="0" shapeId="0" xr:uid="{00000000-0006-0000-0400-0000C7000000}">
      <text>
        <r>
          <rPr>
            <b/>
            <sz val="9"/>
            <color indexed="81"/>
            <rFont val="Tahoma"/>
            <family val="2"/>
            <charset val="238"/>
          </rPr>
          <t>jegyzono:</t>
        </r>
        <r>
          <rPr>
            <sz val="9"/>
            <color indexed="81"/>
            <rFont val="Tahoma"/>
            <family val="2"/>
            <charset val="238"/>
          </rPr>
          <t xml:space="preserve">
Ezen a rovaton kell elszámolni a forgóeszközök között kimutatott, belföldön kibocsátott vásárolt hitelviszonyt megtestesítő értékpapírok – ide értve a befektetési jegyeket és a kárpótlási jegyeket is – vételárát.
A rovaton elszámolt kiadásokat a beszámolóban a következő bontásban kell szerepeltetni:
a) ebből: befektetési jegyek,
b) ebből: kárpótlási jegyek.</t>
        </r>
      </text>
    </comment>
    <comment ref="A220" authorId="0" shapeId="0" xr:uid="{00000000-0006-0000-0400-0000C8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
b) ebből: befektetési jegyek,
c) ebből: kárpótlási jegyek.</t>
        </r>
      </text>
    </comment>
    <comment ref="A221" authorId="0" shapeId="0" xr:uid="{00000000-0006-0000-0400-0000C9000000}">
      <text>
        <r>
          <rPr>
            <b/>
            <sz val="9"/>
            <color indexed="81"/>
            <rFont val="Tahoma"/>
            <family val="2"/>
            <charset val="238"/>
          </rPr>
          <t>jegyzono:</t>
        </r>
        <r>
          <rPr>
            <sz val="9"/>
            <color indexed="81"/>
            <rFont val="Tahoma"/>
            <family val="2"/>
            <charset val="238"/>
          </rPr>
          <t xml:space="preserve">
Ezen a rovaton kell elszámolni a befektetett eszközök között kimutatott, belföldön vásárolt hitelviszonyt megtestesítő értékpapírok vételárát.</t>
        </r>
      </text>
    </comment>
    <comment ref="A222" authorId="0" shapeId="0" xr:uid="{00000000-0006-0000-0400-0000CA000000}">
      <text>
        <r>
          <rPr>
            <b/>
            <sz val="9"/>
            <color indexed="81"/>
            <rFont val="Tahoma"/>
            <family val="2"/>
            <charset val="238"/>
          </rPr>
          <t>jegyzono:</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23" authorId="0" shapeId="0" xr:uid="{00000000-0006-0000-0400-0000CB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folyósítását.</t>
        </r>
      </text>
    </comment>
    <comment ref="A224" authorId="0" shapeId="0" xr:uid="{00000000-0006-0000-0400-0000CC000000}">
      <text>
        <r>
          <rPr>
            <b/>
            <sz val="9"/>
            <color indexed="81"/>
            <rFont val="Tahoma"/>
            <family val="2"/>
            <charset val="238"/>
          </rPr>
          <t>jegyzono:</t>
        </r>
        <r>
          <rPr>
            <sz val="9"/>
            <color indexed="81"/>
            <rFont val="Tahoma"/>
            <family val="2"/>
            <charset val="238"/>
          </rPr>
          <t xml:space="preserve">
Ezen a rovaton kell elszámolni az Áht. 78. § (4) és (5) bekezdése, valamint 83. § (3) bekezdése szerinti megelőlegezések visszafizetésével kapcsolatban felmerülő kiadásokat.</t>
        </r>
      </text>
    </comment>
    <comment ref="A225" authorId="0" shapeId="0" xr:uid="{00000000-0006-0000-0400-0000CD000000}">
      <text>
        <r>
          <rPr>
            <b/>
            <sz val="9"/>
            <color indexed="81"/>
            <rFont val="Tahoma"/>
            <family val="2"/>
            <charset val="238"/>
          </rPr>
          <t>jegyzono:</t>
        </r>
        <r>
          <rPr>
            <sz val="9"/>
            <color indexed="81"/>
            <rFont val="Tahoma"/>
            <family val="2"/>
            <charset val="238"/>
          </rPr>
          <t xml:space="preserve">
Ezen a rovaton kell elszámolni az Áht. 73. § (1) bekezdés ae) pontja szerinti központi, irányító szervi támogatás, valamint a központi kezelésű előirányzatok kiadásai finanszírozására szolgáló központi pénzellátás folyósítását.</t>
        </r>
      </text>
    </comment>
    <comment ref="A226" authorId="0" shapeId="0" xr:uid="{00000000-0006-0000-0400-0000CE000000}">
      <text>
        <r>
          <rPr>
            <b/>
            <sz val="9"/>
            <color indexed="81"/>
            <rFont val="Tahoma"/>
            <family val="2"/>
            <charset val="238"/>
          </rPr>
          <t>jegyzono:</t>
        </r>
        <r>
          <rPr>
            <sz val="9"/>
            <color indexed="81"/>
            <rFont val="Tahoma"/>
            <family val="2"/>
            <charset val="238"/>
          </rPr>
          <t xml:space="preserve">
Ezen a rovaton kell elszámolni a szabad pénzeszközök betétként való elhelyezését.</t>
        </r>
      </text>
    </comment>
    <comment ref="A227" authorId="0" shapeId="0" xr:uid="{00000000-0006-0000-0400-0000CF000000}">
      <text>
        <r>
          <rPr>
            <b/>
            <sz val="9"/>
            <color indexed="81"/>
            <rFont val="Tahoma"/>
            <family val="2"/>
            <charset val="238"/>
          </rPr>
          <t>jegyzono:</t>
        </r>
        <r>
          <rPr>
            <sz val="9"/>
            <color indexed="81"/>
            <rFont val="Tahoma"/>
            <family val="2"/>
            <charset val="238"/>
          </rPr>
          <t xml:space="preserve">
Ezen a rovaton kell elszámolni a pénzügyi lízing keretében beszerzett eszközök lízingszerződésben kikötött tőkerésze törlesztését.</t>
        </r>
      </text>
    </comment>
    <comment ref="A228" authorId="0" shapeId="0" xr:uid="{00000000-0006-0000-0400-0000D0000000}">
      <text>
        <r>
          <rPr>
            <b/>
            <sz val="9"/>
            <color indexed="81"/>
            <rFont val="Tahoma"/>
            <family val="2"/>
            <charset val="238"/>
          </rPr>
          <t>jegyzono:</t>
        </r>
        <r>
          <rPr>
            <sz val="9"/>
            <color indexed="81"/>
            <rFont val="Tahoma"/>
            <family val="2"/>
            <charset val="238"/>
          </rPr>
          <t xml:space="preserve">
Ezen a rovaton kell elszámolni az Áht. 73. § (1) bekezdés b) pont bb)–bd) pontjában foglalt finanszírozási célú pénzügyi műveletek kiadásait.</t>
        </r>
      </text>
    </comment>
    <comment ref="A230" authorId="0" shapeId="0" xr:uid="{00000000-0006-0000-0400-0000D1000000}">
      <text>
        <r>
          <rPr>
            <b/>
            <sz val="9"/>
            <color indexed="81"/>
            <rFont val="Tahoma"/>
            <family val="2"/>
            <charset val="238"/>
          </rPr>
          <t>jegyzono:</t>
        </r>
        <r>
          <rPr>
            <sz val="9"/>
            <color indexed="81"/>
            <rFont val="Tahoma"/>
            <family val="2"/>
            <charset val="238"/>
          </rPr>
          <t xml:space="preserve">
Ezen a rovaton kell elszámolni a forgóeszközök között kimutatott, külföldön kibocsátott vásárolt hitelviszonyt megtestesítő értékpapírok vételárát.</t>
        </r>
      </text>
    </comment>
    <comment ref="A231" authorId="0" shapeId="0" xr:uid="{00000000-0006-0000-0400-0000D2000000}">
      <text>
        <r>
          <rPr>
            <b/>
            <sz val="9"/>
            <color indexed="81"/>
            <rFont val="Tahoma"/>
            <family val="2"/>
            <charset val="238"/>
          </rPr>
          <t>jegyzono:</t>
        </r>
        <r>
          <rPr>
            <sz val="9"/>
            <color indexed="81"/>
            <rFont val="Tahoma"/>
            <family val="2"/>
            <charset val="238"/>
          </rPr>
          <t xml:space="preserve">
Ezen a rovaton kell elszámolni a befektetett eszközök között kimutatott, külföldön kibocsátott vásárolt hitelviszonyt megtestesítő értékpapírok vételárát.</t>
        </r>
      </text>
    </comment>
    <comment ref="A232" authorId="0" shapeId="0" xr:uid="{00000000-0006-0000-0400-0000D3000000}">
      <text>
        <r>
          <rPr>
            <b/>
            <sz val="9"/>
            <color indexed="81"/>
            <rFont val="Tahoma"/>
            <family val="2"/>
            <charset val="238"/>
          </rPr>
          <t>jegyzono:</t>
        </r>
        <r>
          <rPr>
            <sz val="9"/>
            <color indexed="81"/>
            <rFont val="Tahoma"/>
            <family val="2"/>
            <charset val="238"/>
          </rPr>
          <t xml:space="preserve">
Ezen a rovaton kell elszámolni a külföldön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33" authorId="0" shapeId="0" xr:uid="{00000000-0006-0000-0400-0000D4000000}">
      <text>
        <r>
          <rPr>
            <b/>
            <sz val="9"/>
            <color indexed="81"/>
            <rFont val="Tahoma"/>
            <family val="2"/>
            <charset val="238"/>
          </rPr>
          <t>jegyzono:</t>
        </r>
        <r>
          <rPr>
            <sz val="9"/>
            <color indexed="81"/>
            <rFont val="Tahoma"/>
            <family val="2"/>
            <charset val="238"/>
          </rPr>
          <t xml:space="preserve">
Ezen a rovaton kell elszámolni a külföldről felvett hitelek, kölcsönök tőketörlesztését az azokhoz kapcsolódó fedezeti ügyletek lezárásával együtt (kivéve a kamatfedezeti ügyleteket).
A rovaton elszámolt kiadásokat a beszámolóban a következő bontásban kell szerepeltetni:
a) ebből: nemzetközi fejlesztési szervezetek,
b) ebből: más kormányok,
c) ebből: külföldi pénzintézetek,
d) ebből: fedezeti ügyletek nettó kiadásai.</t>
        </r>
      </text>
    </comment>
    <comment ref="A234" authorId="0" shapeId="0" xr:uid="{00000000-0006-0000-0400-0000D5000000}">
      <text>
        <r>
          <rPr>
            <b/>
            <sz val="9"/>
            <color indexed="81"/>
            <rFont val="Tahoma"/>
            <family val="2"/>
            <charset val="238"/>
          </rPr>
          <t>jegyzono:</t>
        </r>
        <r>
          <rPr>
            <sz val="9"/>
            <color indexed="81"/>
            <rFont val="Tahoma"/>
            <family val="2"/>
            <charset val="238"/>
          </rPr>
          <t xml:space="preserve">
Ezen a rovaton kell elszámolni a származékos ügyletek hitelek, kölcsönök, értékpapírok értékében ki nem mutatott és a kamatok között el nem számolt kiadásait, így
a) a lezárt nem kamatfedezeti célú, egyéb fedezeti ügyletek (határidős, opciós, swap és azonnali ügyletek) veszteségét,
b) a nem fedezeti célú határidős, opciós ügyletek és swap ügyletek határidős része esetén az ügylet zárása (lejárata, ellenügylet kötése, lejárat előtti megszüntetése) időpontjában érvényes árfolyam és a kötési (határidős) árfolyam közötti veszteségjellegű különbözetet, és
c) a kiírt opcióért fizetett opciós díjat.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jegyzono</author>
  </authors>
  <commentList>
    <comment ref="A7" authorId="0" shapeId="0" xr:uid="{00000000-0006-0000-0500-000001000000}">
      <text>
        <r>
          <rPr>
            <b/>
            <sz val="9"/>
            <color indexed="81"/>
            <rFont val="Tahoma"/>
            <family val="2"/>
            <charset val="238"/>
          </rPr>
          <t>jegyzőnő:</t>
        </r>
        <r>
          <rPr>
            <sz val="9"/>
            <color indexed="81"/>
            <rFont val="Tahoma"/>
            <family val="2"/>
            <charset val="238"/>
          </rPr>
          <t xml:space="preserve">
Ezen a rovaton kell elszámolni a központi költségvetésről szóló törvényben a települési önkormányzatok és a megyei önkormányzatok részére a működés általános támogatására biztosított előirányzatból származó bevételeket.</t>
        </r>
      </text>
    </comment>
    <comment ref="A8" authorId="0" shapeId="0" xr:uid="{00000000-0006-0000-0500-000002000000}">
      <text>
        <r>
          <rPr>
            <b/>
            <sz val="9"/>
            <color indexed="81"/>
            <rFont val="Tahoma"/>
            <family val="2"/>
            <charset val="238"/>
          </rPr>
          <t>jegyzőnő:</t>
        </r>
        <r>
          <rPr>
            <sz val="9"/>
            <color indexed="81"/>
            <rFont val="Tahoma"/>
            <family val="2"/>
            <charset val="238"/>
          </rPr>
          <t xml:space="preserve">
Ezen a rovaton kell elszámolni a központi költségvetésről szóló törvényben a települési önkormányzatok egyes köznevelési feladatainak támogatására biztosított előirányzatból származó bevételeket.</t>
        </r>
      </text>
    </comment>
    <comment ref="A9" authorId="0" shapeId="0" xr:uid="{00000000-0006-0000-0500-000003000000}">
      <text>
        <r>
          <rPr>
            <b/>
            <sz val="9"/>
            <color indexed="81"/>
            <rFont val="Tahoma"/>
            <family val="2"/>
            <charset val="238"/>
          </rPr>
          <t>jegyzőnő:</t>
        </r>
        <r>
          <rPr>
            <sz val="9"/>
            <color indexed="81"/>
            <rFont val="Tahoma"/>
            <family val="2"/>
            <charset val="238"/>
          </rPr>
          <t xml:space="preserve">
Ezen a rovaton kell elszámolni a központi költségvetésről szóló törvényben a települési önkormányzatok szociális, gyermekjóléti és gyermekétkeztetési feladatainak támogatására biztosított előirányzatból származó bevételeket.</t>
        </r>
      </text>
    </comment>
    <comment ref="A10" authorId="0" shapeId="0" xr:uid="{00000000-0006-0000-0500-000004000000}">
      <text>
        <r>
          <rPr>
            <b/>
            <sz val="9"/>
            <color indexed="81"/>
            <rFont val="Tahoma"/>
            <family val="2"/>
            <charset val="238"/>
          </rPr>
          <t>jegyzőnő:</t>
        </r>
        <r>
          <rPr>
            <sz val="9"/>
            <color indexed="81"/>
            <rFont val="Tahoma"/>
            <family val="2"/>
            <charset val="238"/>
          </rPr>
          <t xml:space="preserve">
Ezen a rovaton kell elszámolni a központi költségvetésről szóló törvényben a települési önkormányzatok kulturális feladatainak támogatására biztosított előirányzatból származó bevételeket.</t>
        </r>
      </text>
    </comment>
    <comment ref="A11" authorId="0" shapeId="0" xr:uid="{00000000-0006-0000-0500-000005000000}">
      <text>
        <r>
          <rPr>
            <b/>
            <sz val="9"/>
            <color indexed="81"/>
            <rFont val="Tahoma"/>
            <family val="2"/>
            <charset val="238"/>
          </rPr>
          <t>jegyzőnő:</t>
        </r>
        <r>
          <rPr>
            <sz val="9"/>
            <color indexed="81"/>
            <rFont val="Tahoma"/>
            <family val="2"/>
            <charset val="238"/>
          </rPr>
          <t xml:space="preserve">
Ezen a rovaton kell elszámolni a központi költségvetésről szóló törvényben a helyi önkormányzatok, helyi nemzetiségi önkormányzatok, társulások részére működési célra biztosított központosított előirányzatokból származó bevételeket.
</t>
        </r>
        <r>
          <rPr>
            <b/>
            <i/>
            <u/>
            <sz val="9"/>
            <color indexed="81"/>
            <rFont val="Tahoma"/>
            <family val="2"/>
            <charset val="238"/>
          </rPr>
          <t>A rovaton előirányzat nem tervezhető.</t>
        </r>
      </text>
    </comment>
    <comment ref="A12" authorId="0" shapeId="0" xr:uid="{00000000-0006-0000-0500-000006000000}">
      <text>
        <r>
          <rPr>
            <b/>
            <sz val="9"/>
            <color indexed="81"/>
            <rFont val="Tahoma"/>
            <family val="2"/>
            <charset val="238"/>
          </rPr>
          <t>jegyzőnő:</t>
        </r>
        <r>
          <rPr>
            <sz val="9"/>
            <color indexed="81"/>
            <rFont val="Tahoma"/>
            <family val="2"/>
            <charset val="238"/>
          </rPr>
          <t xml:space="preserve">
Ezen a rovaton kell elszámolni a központi költségvetésről szóló törvényben meghatározott megyei önkormányzati tartalékból és a tartósan fizetésképtelen helyzetbe került helyi önkormányzatok adósságrendezésére irányuló hitelfelvétel visszterhes kamattámogatására, a pénzügyi gondnok díjára szolgáló előirányzatból származó bevételeket, valamint az Áht. 14. § (3) bekezdése szerinti fejezetében szereplő fejezeti tartalékból a helyi önkormányzatok működőképessége megőrzését szolgáló és más kiegészítő támogatások bevételeit.
</t>
        </r>
        <r>
          <rPr>
            <b/>
            <i/>
            <u/>
            <sz val="9"/>
            <color indexed="81"/>
            <rFont val="Tahoma"/>
            <family val="2"/>
            <charset val="238"/>
          </rPr>
          <t>A rovaton előirányzat nem tervezhető.</t>
        </r>
      </text>
    </comment>
    <comment ref="A13" authorId="0" shapeId="0" xr:uid="{00000000-0006-0000-0500-000007000000}">
      <text>
        <r>
          <rPr>
            <b/>
            <sz val="9"/>
            <color indexed="81"/>
            <rFont val="Tahoma"/>
            <family val="2"/>
            <charset val="238"/>
          </rPr>
          <t>jegyzőnő:</t>
        </r>
        <r>
          <rPr>
            <sz val="9"/>
            <color indexed="81"/>
            <rFont val="Tahoma"/>
            <family val="2"/>
            <charset val="238"/>
          </rPr>
          <t xml:space="preserve">
Ezen a rovaton kell elszámolni
a)  helyi önkormányzat, a helyi nemzetiségi önkormányzat és a társulás részére a központi költségvetés Áht. 14. § (3) bekezdése szerinti fejezetéből folyósított támogatások jogosulatlan igénybevétele miatt a kiadás elszámolását követő években visszafizetett összegből származó bevételt,
b) a költségvetési maradványt és a vállalkozási maradványt terhelő befizetési kötelezettség teljesítéséből származó bevételt,
c) a tervezettet meghaladó többletbevétel utáni befizetésből származó bevételt, és
d) az Áht. 47. §-a szerinti befizetési kötelezettség teljesítéséből származó bevételt.</t>
        </r>
      </text>
    </comment>
    <comment ref="A14" authorId="0" shapeId="0" xr:uid="{00000000-0006-0000-0500-000008000000}">
      <text>
        <r>
          <rPr>
            <b/>
            <sz val="9"/>
            <color indexed="81"/>
            <rFont val="Tahoma"/>
            <family val="2"/>
            <charset val="238"/>
          </rPr>
          <t>jegyzőnő:</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 eredeti kötelezett általi megtérítését.</t>
        </r>
      </text>
    </comment>
    <comment ref="A15" authorId="0" shapeId="0" xr:uid="{00000000-0006-0000-0500-000009000000}">
      <text>
        <r>
          <rPr>
            <b/>
            <sz val="9"/>
            <color indexed="81"/>
            <rFont val="Tahoma"/>
            <family val="2"/>
            <charset val="238"/>
          </rPr>
          <t>jegyzőnő:</t>
        </r>
        <r>
          <rPr>
            <sz val="9"/>
            <color indexed="81"/>
            <rFont val="Tahoma"/>
            <family val="2"/>
            <charset val="238"/>
          </rPr>
          <t xml:space="preserve">
Ezen a rovaton kell elszámolni az államháztartáson belüli szervezetek számára visszafizetési kötelezettség mellett működési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16" authorId="0" shapeId="0" xr:uid="{00000000-0006-0000-0500-00000A000000}">
      <text>
        <r>
          <rPr>
            <b/>
            <sz val="9"/>
            <color indexed="81"/>
            <rFont val="Tahoma"/>
            <family val="2"/>
            <charset val="238"/>
          </rPr>
          <t>jegyzőnő:</t>
        </r>
        <r>
          <rPr>
            <sz val="9"/>
            <color indexed="81"/>
            <rFont val="Tahoma"/>
            <family val="2"/>
            <charset val="238"/>
          </rPr>
          <t xml:space="preserve">
Ezen a rovaton kell elszámolni az államháztartáson belüli szervezetektől visszafizetési kötelezettség mellett működési célból kapott támogatásokat, kölcsönöket függetlenül attól, hogy azokat terheli-e kamat vagy más költség, díj.
A rovaton elszámolt bevételeket a beszámolóban a II. fejezet 1. pontja szerinti bontásban kell szerepeltetni.</t>
        </r>
      </text>
    </comment>
    <comment ref="A17" authorId="0" shapeId="0" xr:uid="{00000000-0006-0000-0500-00000B000000}">
      <text>
        <r>
          <rPr>
            <b/>
            <sz val="9"/>
            <color indexed="81"/>
            <rFont val="Tahoma"/>
            <family val="2"/>
            <charset val="238"/>
          </rPr>
          <t>jegyzőnő:</t>
        </r>
        <r>
          <rPr>
            <sz val="9"/>
            <color indexed="81"/>
            <rFont val="Tahoma"/>
            <family val="2"/>
            <charset val="238"/>
          </rPr>
          <t xml:space="preserve">
Ezen a rovaton kell elszámolni
a) az államháztartáson belüli szervezetektől működési célból, ellenérték nélkül, végleges jelleggel kapott bevételeket a központi, irányító szervi támogatás és az Ávr. 34. §-a alapján előirányzat-átcsoportosítással teljesítendő ügyletek kivételével, és
b) az államháztartáson belüli szervezetek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19" authorId="0" shapeId="0" xr:uid="{00000000-0006-0000-0500-00000C000000}">
      <text>
        <r>
          <rPr>
            <b/>
            <sz val="9"/>
            <color indexed="81"/>
            <rFont val="Tahoma"/>
            <family val="2"/>
            <charset val="238"/>
          </rPr>
          <t>jegyzőnő:</t>
        </r>
        <r>
          <rPr>
            <sz val="9"/>
            <color indexed="81"/>
            <rFont val="Tahoma"/>
            <family val="2"/>
            <charset val="238"/>
          </rPr>
          <t xml:space="preserve">
Ezen a rovaton kell elszámolni
a)  központi költségvetésről szóló törvényben a helyi önkormányzatok, helyi nemzetiségi önkormányzatok, társulások részére felhalmozási célra biztosított központosított előirányzatokból származó bevételeket, és
b) a központi költségvetés Áht. 14. § (3) bekezdése szerinti fejezetéből biztosított vis maior támogatást.
A rovaton előirányzat a Lakossági közműfejlesztés támogatása jogcímen tervezhető.</t>
        </r>
      </text>
    </comment>
    <comment ref="A20" authorId="0" shapeId="0" xr:uid="{00000000-0006-0000-0500-00000D000000}">
      <text>
        <r>
          <rPr>
            <b/>
            <sz val="9"/>
            <color indexed="81"/>
            <rFont val="Tahoma"/>
            <family val="2"/>
            <charset val="238"/>
          </rPr>
          <t>jegyzőnő:</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 eredeti kötelezett általi megtérítését.</t>
        </r>
      </text>
    </comment>
    <comment ref="A21" authorId="0" shapeId="0" xr:uid="{00000000-0006-0000-0500-00000E000000}">
      <text>
        <r>
          <rPr>
            <b/>
            <sz val="9"/>
            <color indexed="81"/>
            <rFont val="Tahoma"/>
            <family val="2"/>
            <charset val="238"/>
          </rPr>
          <t>jegyzőnő:</t>
        </r>
        <r>
          <rPr>
            <sz val="9"/>
            <color indexed="81"/>
            <rFont val="Tahoma"/>
            <family val="2"/>
            <charset val="238"/>
          </rPr>
          <t xml:space="preserve">
Ezen a rovaton kell elszámolni az államháztartáson belüli szervezetek számára visszafizetési kötelezettség mellett felhalmozási célból nyújtott támogatások, kölcsönök kamatot és más költséget, díjat nem tartalmazó törlesztéséből származó bevételeket.
A rovaton elszámolt bevételeket a beszámolóban a II. fejezet 1. pontja szerinti bontásban kell szerepeltetni.</t>
        </r>
      </text>
    </comment>
    <comment ref="A22" authorId="0" shapeId="0" xr:uid="{00000000-0006-0000-0500-00000F000000}">
      <text>
        <r>
          <rPr>
            <b/>
            <sz val="9"/>
            <color indexed="81"/>
            <rFont val="Tahoma"/>
            <family val="2"/>
            <charset val="238"/>
          </rPr>
          <t>jegyzőnő:</t>
        </r>
        <r>
          <rPr>
            <sz val="9"/>
            <color indexed="81"/>
            <rFont val="Tahoma"/>
            <family val="2"/>
            <charset val="238"/>
          </rPr>
          <t xml:space="preserve">
Ezen a rovaton kell elszámolni az államháztartáson belüli szervezetektől visszafizetési kötelezettség mellett felhalmozási célból kapott támogatásokat, kölcsönöket függetlenül attól, hogy azokat terheli-e kamat vagy más költség, díj.
A rovaton elszámolt bevételeket a beszámolóban a II. fejezet 1. pontja szerinti bontásban kell szerepeltetni.</t>
        </r>
      </text>
    </comment>
    <comment ref="A23" authorId="0" shapeId="0" xr:uid="{00000000-0006-0000-0500-000010000000}">
      <text>
        <r>
          <rPr>
            <b/>
            <sz val="9"/>
            <color indexed="81"/>
            <rFont val="Tahoma"/>
            <family val="2"/>
            <charset val="238"/>
          </rPr>
          <t>jegyzőnő:</t>
        </r>
        <r>
          <rPr>
            <sz val="9"/>
            <color indexed="81"/>
            <rFont val="Tahoma"/>
            <family val="2"/>
            <charset val="238"/>
          </rPr>
          <t xml:space="preserve">
Ezen a rovaton kell elszámolni
a) az államháztartáson belüli szervezetektől felhalmozási célból, ellenérték nélkül, végleges jelleggel kapott bevételeket a központi, irányító szervi támogatás és az Ávr. 34. §-a alapján előirányzat-átcsoportosítással teljesítendő ügyletek kivételével, és
b) az államháztartáson belüli szervezetek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1. pontja szerinti bontásban kell szerepeltetni.</t>
        </r>
      </text>
    </comment>
    <comment ref="A26" authorId="0" shapeId="0" xr:uid="{00000000-0006-0000-0500-000011000000}">
      <text>
        <r>
          <rPr>
            <b/>
            <sz val="9"/>
            <color indexed="81"/>
            <rFont val="Tahoma"/>
            <family val="2"/>
            <charset val="238"/>
          </rPr>
          <t>jegyzőnő:</t>
        </r>
        <r>
          <rPr>
            <sz val="9"/>
            <color indexed="81"/>
            <rFont val="Tahoma"/>
            <family val="2"/>
            <charset val="238"/>
          </rPr>
          <t xml:space="preserve">
Ezen a rovaton kell elszámolni
a)  személyi jövedelemadót,
b) a magánszemély jogviszonyának megszűnéséhez kapcsolódó egyes jövedelmek különadóját, és
c) a termőföld bérbeadásából származó jövedelem utáni személyi jövedelemadót.
A rovaton elszámolt bevételeket a beszámolóban a fenti bontásban kell szerepeltetni.</t>
        </r>
      </text>
    </comment>
    <comment ref="A27" authorId="0" shapeId="0" xr:uid="{00000000-0006-0000-0500-000012000000}">
      <text>
        <r>
          <rPr>
            <b/>
            <sz val="9"/>
            <color indexed="81"/>
            <rFont val="Tahoma"/>
            <family val="2"/>
            <charset val="238"/>
          </rPr>
          <t>jegyzono:</t>
        </r>
        <r>
          <rPr>
            <sz val="9"/>
            <color indexed="81"/>
            <rFont val="Tahoma"/>
            <family val="2"/>
            <charset val="238"/>
          </rPr>
          <t xml:space="preserve">
Ezen a rovaton kell elszámolni
a)  társasági adót,
b) a társas vállalkozások különadóját,
c) a hitelintézetek és pénzügyi vállalkozások különadóját,
d) a hitelintézeti járadékot,
e) a pénzügyi szervezetek különadóját,
f) az energiaellátók jövedelemadóját,
g) a kisvállalati adót, és
h) a kisadózó vállalkozások tételes adóját.
A rovaton elszámolt bevételeket a beszámolóban a fenti bontásban kell szerepeltetni.</t>
        </r>
      </text>
    </comment>
    <comment ref="A28" authorId="0" shapeId="0" xr:uid="{00000000-0006-0000-0500-000013000000}">
      <text>
        <r>
          <rPr>
            <b/>
            <sz val="9"/>
            <color indexed="81"/>
            <rFont val="Tahoma"/>
            <family val="2"/>
            <charset val="238"/>
          </rPr>
          <t>jegyzőnő:</t>
        </r>
        <r>
          <rPr>
            <sz val="9"/>
            <color indexed="81"/>
            <rFont val="Tahoma"/>
            <family val="2"/>
            <charset val="238"/>
          </rPr>
          <t xml:space="preserve">
Ezen a rovaton kell elszámolni
a) a szociális hozzájárulási adót,
b) a nyugdíjjárulékot és az egészségbiztosítási járulékot, ide értve a megállapodás alapján fizetők járulékait is,
c) a korkedvezmény-biztosítási járulékot,
d) az egészségbiztosítási és munkaerő piaci járulékot,
e) az egészségügyi szolgáltatási járulékot,
f) az egyszerűsített közteherviselési hozzájárulást,
g) a biztosítotti nyugdíjjárulékot, egészségbiztosítási járulékot,
h) a megállapodás alapján fizetők járulékait, és
i) a munkáltatói táppénz hozzájárulást.
A rovaton elszámolt bevételeket a beszámolóban a fenti bontásban kell szerepeltetni.</t>
        </r>
      </text>
    </comment>
    <comment ref="A29" authorId="0" shapeId="0" xr:uid="{00000000-0006-0000-0500-000014000000}">
      <text>
        <r>
          <rPr>
            <b/>
            <sz val="9"/>
            <color indexed="81"/>
            <rFont val="Tahoma"/>
            <family val="2"/>
            <charset val="238"/>
          </rPr>
          <t>jegyzőnő:</t>
        </r>
        <r>
          <rPr>
            <sz val="9"/>
            <color indexed="81"/>
            <rFont val="Tahoma"/>
            <family val="2"/>
            <charset val="238"/>
          </rPr>
          <t xml:space="preserve">
Ezen a rovaton kell elszámolni
a)  szakképzési hozzájárulást,
b) a rehabilitációs hozzájárulást,
c) az egészségügyi hozzájárulást, és
d) az egyszerűsített foglalkoztatás utáni közterheket.
A rovaton elszámolt bevételeket a beszámolóban a fenti bontásban kell szerepeltetni.</t>
        </r>
      </text>
    </comment>
    <comment ref="A30" authorId="0" shapeId="0" xr:uid="{00000000-0006-0000-0500-000015000000}">
      <text>
        <r>
          <rPr>
            <b/>
            <sz val="9"/>
            <color indexed="81"/>
            <rFont val="Tahoma"/>
            <family val="2"/>
            <charset val="238"/>
          </rPr>
          <t>jegyzőnő:</t>
        </r>
        <r>
          <rPr>
            <sz val="9"/>
            <color indexed="81"/>
            <rFont val="Tahoma"/>
            <family val="2"/>
            <charset val="238"/>
          </rPr>
          <t xml:space="preserve">
Ezen a rovaton kell elszámolni
a) az építményadót,
b) az épület után fizetett idegenforgalmi adót,
c) a magánszemélyek kommunális adóját,
d) a telekadót,
e) cégautó adót
f) a közművezetékek adóját, és
g) az öröklési és ajándékozási illetéket.
</t>
        </r>
        <r>
          <rPr>
            <b/>
            <i/>
            <u/>
            <sz val="9"/>
            <color indexed="81"/>
            <rFont val="Tahoma"/>
            <family val="2"/>
            <charset val="238"/>
          </rPr>
          <t>A rovaton elszámolt bevételeket a beszámolóban a fenti bontásban kell szerepeltetni.</t>
        </r>
      </text>
    </comment>
    <comment ref="A34" authorId="0" shapeId="0" xr:uid="{00000000-0006-0000-0500-000016000000}">
      <text>
        <r>
          <rPr>
            <b/>
            <sz val="9"/>
            <color indexed="81"/>
            <rFont val="Tahoma"/>
            <family val="2"/>
            <charset val="238"/>
          </rPr>
          <t>jegyzőnő:</t>
        </r>
        <r>
          <rPr>
            <sz val="9"/>
            <color indexed="81"/>
            <rFont val="Tahoma"/>
            <family val="2"/>
            <charset val="238"/>
          </rPr>
          <t xml:space="preserve">
Ezen a rovaton kell elszámolni
a) az általános forgalmi adót,
b) a távközlési ágazatot terhelő különadót,
c) a kiskereskedői ágazatot terhelő különadót,
d) az energia ágazatot terhelő különadót,
e) a bank- és biztosítási ágazatot terhelő különadót,
f) a visszterhes vagyonátruházási illetéket,
g) az állandó jelleggel végzett iparűzési tevékenység után fizetett helyi iparűzési adót,
h) az ideiglenes jelleggel végzett tevékenység után fizetett helyi iparűzési adót,
i) az innovációs járulékot,
j) az egyszerűsített vállalkozói adót,
k) a gyógyszer forgalmazási jogosultak befizetéseit [2006. évi XCVIII. tv 36. § (1.) bek.],
l) a gyógyszer nagykereskedést végzők befizetéseit [2006. évi XCVIII. tv 36. § (2) bek.],
m)203 a gyógyszer gyártók 10%-os befizetési kötelezettségét,
n) Gyógyszer és gyógyászati segédeszköz ismertetés utáni befizetéseket [2006. évi XCVIII. tv 36. § (4) bek.],
o) a Gyógyszertámogatás többletének sávos kockázatviseléséből származó bevételeket [2006. évi XCVIII. tv 42. §],
p) a népegészségügyi termékadót,
q) a távközlési adót,
r) a pénzügyi tranzakciós illetéket, és
s) a biztosítási adót.
A rovaton elszámolt bevételeket a beszámolóban a fenti bontásban kell szerepeltetni.</t>
        </r>
      </text>
    </comment>
    <comment ref="A37" authorId="0" shapeId="0" xr:uid="{00000000-0006-0000-0500-000017000000}">
      <text>
        <r>
          <rPr>
            <b/>
            <sz val="9"/>
            <color indexed="81"/>
            <rFont val="Tahoma"/>
            <family val="2"/>
            <charset val="238"/>
          </rPr>
          <t>jegyzőnő:</t>
        </r>
        <r>
          <rPr>
            <sz val="9"/>
            <color indexed="81"/>
            <rFont val="Tahoma"/>
            <family val="2"/>
            <charset val="238"/>
          </rPr>
          <t xml:space="preserve">
Ezen a rovaton kell elszámolni
a)  jövedéki adót,
b) a regisztrációs adót, és
c) az energiaadót.
A rovaton elszámolt bevételeket a beszámolóban a fenti bontásban kell szerepeltetni.</t>
        </r>
      </text>
    </comment>
    <comment ref="A38" authorId="0" shapeId="0" xr:uid="{00000000-0006-0000-0500-000018000000}">
      <text>
        <r>
          <rPr>
            <b/>
            <sz val="9"/>
            <color indexed="81"/>
            <rFont val="Tahoma"/>
            <family val="2"/>
            <charset val="238"/>
          </rPr>
          <t>jegyzőnő:</t>
        </r>
        <r>
          <rPr>
            <sz val="9"/>
            <color indexed="81"/>
            <rFont val="Tahoma"/>
            <family val="2"/>
            <charset val="238"/>
          </rPr>
          <t xml:space="preserve">
Ezen a rovaton a játékadó bevételeit kell elszámolni.</t>
        </r>
      </text>
    </comment>
    <comment ref="A39" authorId="0" shapeId="0" xr:uid="{00000000-0006-0000-0500-000019000000}">
      <text>
        <r>
          <rPr>
            <b/>
            <sz val="9"/>
            <color indexed="81"/>
            <rFont val="Tahoma"/>
            <family val="2"/>
            <charset val="238"/>
          </rPr>
          <t>jegyzőnő:</t>
        </r>
        <r>
          <rPr>
            <sz val="9"/>
            <color indexed="81"/>
            <rFont val="Tahoma"/>
            <family val="2"/>
            <charset val="238"/>
          </rPr>
          <t xml:space="preserve">
Ezen a rovaton kell elszámolni
a)  belföldi gépjárművek adójának a központi költségvetést megillető részét,
b) a belföldi gépjárművek adójának a helyi önkormányzatot megillető részét,
c) a külföldi gépjárművek adóját, és
d) a gépjármű túlsúlydíjat.
</t>
        </r>
        <r>
          <rPr>
            <b/>
            <i/>
            <u/>
            <sz val="9"/>
            <color indexed="81"/>
            <rFont val="Tahoma"/>
            <family val="2"/>
            <charset val="238"/>
          </rPr>
          <t>A rovaton elszámolt bevételeket a beszámolóban a fenti bontásban kell szerepeltetni.</t>
        </r>
      </text>
    </comment>
    <comment ref="A43" authorId="0" shapeId="0" xr:uid="{00000000-0006-0000-0500-00001A000000}">
      <text>
        <r>
          <rPr>
            <b/>
            <sz val="9"/>
            <color indexed="81"/>
            <rFont val="Tahoma"/>
            <family val="2"/>
            <charset val="238"/>
          </rPr>
          <t>jegyzőnő:</t>
        </r>
        <r>
          <rPr>
            <sz val="9"/>
            <color indexed="81"/>
            <rFont val="Tahoma"/>
            <family val="2"/>
            <charset val="238"/>
          </rPr>
          <t xml:space="preserve">
Ezen a rovaton kell elszámolni
a)  kulturális adót,
b) a baleseti adót,
c) a nukleáris létesítmények Központi Nukleáris Pénzügyi Alapba történő kötelező befizetéseit,
d) a környezetterhelési díjat,
e) a környezetvédelmi termékdíjakat,
f) a bérfőzési szeszadót,
g) a szerencsejáték szervezési díjat,
h) a tartózkodás után fizetett idegenforgalmi adót,
i</t>
        </r>
        <r>
          <rPr>
            <b/>
            <i/>
            <u/>
            <sz val="9"/>
            <color indexed="81"/>
            <rFont val="Tahoma"/>
            <family val="2"/>
            <charset val="238"/>
          </rPr>
          <t>) a talajterhelési díjat,</t>
        </r>
        <r>
          <rPr>
            <sz val="9"/>
            <color indexed="81"/>
            <rFont val="Tahoma"/>
            <family val="2"/>
            <charset val="238"/>
          </rPr>
          <t xml:space="preserve">
j) a vízkészlet járulékot,
k) az állami vadászjegyek díjait,
l) az erdővédelmi járulékot,
m) a földvédelmi járulékot,
n) a halászati haszonbérleti díjat,
o) a hulladéklerakási járulékot, és
p) </t>
        </r>
        <r>
          <rPr>
            <b/>
            <u/>
            <sz val="9"/>
            <color indexed="81"/>
            <rFont val="Tahoma"/>
            <family val="2"/>
            <charset val="238"/>
          </rPr>
          <t>a korábbi évek megszűnt adónemei áthúzódó fizetéseiből befolyt bevételeket.</t>
        </r>
        <r>
          <rPr>
            <sz val="9"/>
            <color indexed="81"/>
            <rFont val="Tahoma"/>
            <family val="2"/>
            <charset val="238"/>
          </rPr>
          <t xml:space="preserve">
</t>
        </r>
        <r>
          <rPr>
            <b/>
            <i/>
            <u/>
            <sz val="9"/>
            <color indexed="81"/>
            <rFont val="Tahoma"/>
            <family val="2"/>
            <charset val="238"/>
          </rPr>
          <t xml:space="preserve">
A rovaton elszámolt bevételeket a beszámolóban a fenti bontásban kell szerepeltetni.</t>
        </r>
      </text>
    </comment>
    <comment ref="A46" authorId="0" shapeId="0" xr:uid="{00000000-0006-0000-0500-00001B000000}">
      <text>
        <r>
          <rPr>
            <b/>
            <sz val="9"/>
            <color indexed="81"/>
            <rFont val="Tahoma"/>
            <family val="2"/>
            <charset val="238"/>
          </rPr>
          <t>jegyzőnő:</t>
        </r>
        <r>
          <rPr>
            <sz val="9"/>
            <color indexed="81"/>
            <rFont val="Tahoma"/>
            <family val="2"/>
            <charset val="238"/>
          </rPr>
          <t xml:space="preserve">
Ezen a rovaton kell elszámolni
a)  cégnyilvántartás bevételeit,
b)</t>
        </r>
        <r>
          <rPr>
            <b/>
            <u/>
            <sz val="9"/>
            <color indexed="81"/>
            <rFont val="Tahoma"/>
            <family val="2"/>
            <charset val="238"/>
          </rPr>
          <t xml:space="preserve"> az eljárási illetékeket,</t>
        </r>
        <r>
          <rPr>
            <sz val="9"/>
            <color indexed="81"/>
            <rFont val="Tahoma"/>
            <family val="2"/>
            <charset val="238"/>
          </rPr>
          <t xml:space="preserve">
c) az igazgatási szolgáltatási díjakat,
d) a felügyeleti díjakat,
e) az eb rendészeti hozzájárulást,
f) a mezőgazdasági termelést érintő időjárási és más természeti kockázatok kezelésről szóló törvény szerinti kárenyhítési hozzájárulást,
g) a környezetvédelmi bírságot,
h) a természetvédelmi bírságot,
i) a műemlékvédelmi bírságot,
j) az építésügyi bírságot,
</t>
        </r>
        <r>
          <rPr>
            <b/>
            <i/>
            <u/>
            <sz val="9"/>
            <color indexed="81"/>
            <rFont val="Tahoma"/>
            <family val="2"/>
            <charset val="238"/>
          </rPr>
          <t>k) a szabálysértési pénz- és helyszíni bírság és a közlekedési szabályszegések után kiszabott közigazgatási bírság helyi önkormányzatot megillető részét,</t>
        </r>
        <r>
          <rPr>
            <sz val="9"/>
            <color indexed="81"/>
            <rFont val="Tahoma"/>
            <family val="2"/>
            <charset val="238"/>
          </rPr>
          <t xml:space="preserve">
l)az</t>
        </r>
        <r>
          <rPr>
            <b/>
            <u/>
            <sz val="9"/>
            <color indexed="81"/>
            <rFont val="Tahoma"/>
            <family val="2"/>
            <charset val="238"/>
          </rPr>
          <t xml:space="preserve"> egyéb bírságokat</t>
        </r>
        <r>
          <rPr>
            <sz val="9"/>
            <color indexed="81"/>
            <rFont val="Tahoma"/>
            <family val="2"/>
            <charset val="238"/>
          </rPr>
          <t xml:space="preserve">, és
m) azokat a bevételeket, amelyek megfizetését közhatalmi tevékenység gyakorlása során kötelező jelleggel kell megfizetni, azonban nem számolhatók el a közhatalmi bevételek más rovatain, így különösen a pénzbüntetést és elkobzást, </t>
        </r>
        <r>
          <rPr>
            <b/>
            <u/>
            <sz val="9"/>
            <color indexed="81"/>
            <rFont val="Tahoma"/>
            <family val="2"/>
            <charset val="238"/>
          </rPr>
          <t>a késedelmi és önellenőrzési pótlékot.</t>
        </r>
        <r>
          <rPr>
            <sz val="9"/>
            <color indexed="81"/>
            <rFont val="Tahoma"/>
            <family val="2"/>
            <charset val="238"/>
          </rPr>
          <t xml:space="preserve">
</t>
        </r>
        <r>
          <rPr>
            <b/>
            <i/>
            <u/>
            <sz val="9"/>
            <color indexed="81"/>
            <rFont val="Tahoma"/>
            <family val="2"/>
            <charset val="238"/>
          </rPr>
          <t>A rovaton elszámolt bevételeket a beszámolóban az a)–l) pont szerinti bontásban kell szerepeltetni.</t>
        </r>
      </text>
    </comment>
    <comment ref="A52" authorId="0" shapeId="0" xr:uid="{00000000-0006-0000-0500-00001C000000}">
      <text>
        <r>
          <rPr>
            <b/>
            <sz val="9"/>
            <color indexed="81"/>
            <rFont val="Tahoma"/>
            <family val="2"/>
            <charset val="238"/>
          </rPr>
          <t>jegyzőnő:</t>
        </r>
        <r>
          <rPr>
            <sz val="9"/>
            <color indexed="81"/>
            <rFont val="Tahoma"/>
            <family val="2"/>
            <charset val="238"/>
          </rPr>
          <t xml:space="preserve">
Ezen a rovaton kell elszámolni a készletek értékesítésekor kapott eladási árat.</t>
        </r>
      </text>
    </comment>
    <comment ref="A53" authorId="0" shapeId="0" xr:uid="{00000000-0006-0000-0500-00001D000000}">
      <text>
        <r>
          <rPr>
            <b/>
            <sz val="9"/>
            <color indexed="81"/>
            <rFont val="Tahoma"/>
            <family val="2"/>
            <charset val="238"/>
          </rPr>
          <t>jegyzőnő:</t>
        </r>
        <r>
          <rPr>
            <sz val="9"/>
            <color indexed="81"/>
            <rFont val="Tahoma"/>
            <family val="2"/>
            <charset val="238"/>
          </rPr>
          <t xml:space="preserve">
Ezen a rovaton kell elszámolni az általános forgalmi adóról szóló törvény szerinti, ellenérték fejében nyújtott szolgáltatásokért kapott eladási árat, ha azt nem közvetített szolgáltatásként vagy intézményi ellátási díjként kell elszámolni, ide értve a tárgyi eszközök bérbe adásából származó bevételeket és a díjköteles utak használata ellenében beszedett használati díj, pótdíj, elektronikus útdíj bevételeket is.
A rovaton elszámolt bevételeket a beszámolóban a következő bontásban kell szerepeltetni:
a) ebből: tárgyi eszközök bérbe adásából származó bevétel,
b) ebből: utak használata ellenében beszedett használati díj, pótdíj, elektronikus útdíj.</t>
        </r>
      </text>
    </comment>
    <comment ref="A54" authorId="0" shapeId="0" xr:uid="{00000000-0006-0000-0500-00001E000000}">
      <text>
        <r>
          <rPr>
            <b/>
            <sz val="9"/>
            <color indexed="81"/>
            <rFont val="Tahoma"/>
            <family val="2"/>
            <charset val="238"/>
          </rPr>
          <t>jegyzőnő:</t>
        </r>
        <r>
          <rPr>
            <sz val="9"/>
            <color indexed="81"/>
            <rFont val="Tahoma"/>
            <family val="2"/>
            <charset val="238"/>
          </rPr>
          <t xml:space="preserve">
Ezen a rovaton kell elszámolni az Szt. 3. § (4) bekezdés 1. pontja szerinti közvetített szolgáltatások továbbértékesítése során kapott eladási árat.
A rovaton elszámolt bevételeket a beszámolóban a következő bontásban kell szerepeltetni:
a) ebből: államháztartáson belül.</t>
        </r>
      </text>
    </comment>
    <comment ref="A55" authorId="0" shapeId="0" xr:uid="{00000000-0006-0000-0500-00001F000000}">
      <text>
        <r>
          <rPr>
            <b/>
            <sz val="9"/>
            <color indexed="81"/>
            <rFont val="Tahoma"/>
            <family val="2"/>
            <charset val="238"/>
          </rPr>
          <t>jegyzőnő:</t>
        </r>
        <r>
          <rPr>
            <sz val="9"/>
            <color indexed="81"/>
            <rFont val="Tahoma"/>
            <family val="2"/>
            <charset val="238"/>
          </rPr>
          <t xml:space="preserve">
Ezen a rovaton kell elszámolni
a)  tárgyi eszközök ellenérték fejében történő vagyonkezelésbe, haszonbérbe, használatba, üzemeltetésbe adásából származó bevételeket,
b) a részesedések után kapott osztalékot, ide értve a kamatozó részvények után fizetett kamatot is,
c) a bányajáradékot, és
d) a tulajdonosi jogok időleges átengedéséből származó bevételeket, így különösen a vagyoni értékű jogok bérbe, haszonbérbe adásáért kapott eladási árat és a koncessziós díjakat.
A rovaton elszámolt bevételeket a beszámolóban a következő bontásban kell szerepeltetni:
a) ebből: vadászati jog bérbeadásából származó bevétel,
b) ebből: önkormányzati vagyon üzemeltetéséből, koncesszióból származó bevétel,
c) ebből: önkormányzati vagyon vagyonkezelésbe adásából származó bevétel,
d) ebből: állami többségi tulajdonú vállalkozástól kapott osztalék,
e) ebből: önkormányzati többségi tulajdonú vállalkozástól kapott osztalék,
f) ebből: egyéb részesedések után kapott osztalék.</t>
        </r>
      </text>
    </comment>
    <comment ref="A56" authorId="0" shapeId="0" xr:uid="{00000000-0006-0000-0500-000020000000}">
      <text>
        <r>
          <rPr>
            <b/>
            <sz val="9"/>
            <color indexed="81"/>
            <rFont val="Tahoma"/>
            <family val="2"/>
            <charset val="238"/>
          </rPr>
          <t>jegyzőnő:</t>
        </r>
        <r>
          <rPr>
            <sz val="9"/>
            <color indexed="81"/>
            <rFont val="Tahoma"/>
            <family val="2"/>
            <charset val="238"/>
          </rPr>
          <t xml:space="preserve">
Ezen a rovaton kell elszámolni azokat a bevételeket, amelyek az alaptevékenység keretében az ellátottak részére nyújtott szolgáltatások eladási árából, így különösen a nevelőintézeti, bölcsődei, szociális intézeti ellátás, szociális és ellátotti étkeztetés, ápolás, gondozás díjaiból, a tanulók, hallgatók által fizetett költségtérítésekből, díjakból származnak.</t>
        </r>
      </text>
    </comment>
    <comment ref="A57" authorId="0" shapeId="0" xr:uid="{00000000-0006-0000-0500-000021000000}">
      <text>
        <r>
          <rPr>
            <b/>
            <sz val="9"/>
            <color indexed="81"/>
            <rFont val="Tahoma"/>
            <family val="2"/>
            <charset val="238"/>
          </rPr>
          <t>jegyzőnő:</t>
        </r>
        <r>
          <rPr>
            <sz val="9"/>
            <color indexed="81"/>
            <rFont val="Tahoma"/>
            <family val="2"/>
            <charset val="238"/>
          </rPr>
          <t xml:space="preserve">
Ezen a rovaton kell elszámolni az általános forgalmi adóról szóló törvény szerinti termékértékesítés, szolgáltatásnyújtás során kiszámlázott általános forgalmi adót.</t>
        </r>
      </text>
    </comment>
    <comment ref="A58" authorId="0" shapeId="0" xr:uid="{00000000-0006-0000-0500-000022000000}">
      <text>
        <r>
          <rPr>
            <b/>
            <sz val="9"/>
            <color indexed="81"/>
            <rFont val="Tahoma"/>
            <family val="2"/>
            <charset val="238"/>
          </rPr>
          <t>jegyzőnő:</t>
        </r>
        <r>
          <rPr>
            <sz val="9"/>
            <color indexed="81"/>
            <rFont val="Tahoma"/>
            <family val="2"/>
            <charset val="238"/>
          </rPr>
          <t xml:space="preserve">
Ezen a rovaton kell elszámolni az adóhatóságtól visszaigényelt általános forgalmi adót.</t>
        </r>
      </text>
    </comment>
    <comment ref="A59" authorId="0" shapeId="0" xr:uid="{00000000-0006-0000-0500-000023000000}">
      <text>
        <r>
          <rPr>
            <b/>
            <sz val="9"/>
            <color indexed="81"/>
            <rFont val="Tahoma"/>
            <family val="2"/>
            <charset val="238"/>
          </rPr>
          <t>jegyzőnő:</t>
        </r>
        <r>
          <rPr>
            <sz val="9"/>
            <color indexed="81"/>
            <rFont val="Tahoma"/>
            <family val="2"/>
            <charset val="238"/>
          </rPr>
          <t xml:space="preserve">
Ezen a rovaton kell elszámolni:
a)  hitelviszonyt megtestesítő kamatozó értékpapírok és a pénzeszközök után kapott kamat összegét,
b) a vásárolt hitelviszonyt megtestesítő értékpapírok beváltásakor a vételár és a könyv szerinti érték közötti nyereségjellegű különbözetet,
c) a befektetési jegyek nettó eszközértéke és névértéke közötti különbözet összegében kapott eredményszemléletű bevétel összegét, függetlenül attól, hogy az kamatból, osztalékból vagy árfolyamnyereségből származik, továbbá eladáskor, beváltáskor a nettó eszközérték és a könyv szerinti érték különbözetében realizált eredményszemléletű bevételt, valamint a kockázati tőkealap-jegyek után kapott eredményszemléletű bevétel összegét,
d) az adott kölcsön, visszatérítendő támogatás, a váltókövetelések, a hosszú lejáratú betétetek, és a pénzeszközök után kapott kamatot – ide értve a Stabilitási tv. 3. § (1) bekezdés e) pontja szerinti ügyletek esetén a vásárolt eszköz viszonteladásakor a vételárat meghaladóan befolyt viszonteladási összeget is –, a késedelmi kamat kivételével,
e) a valódi penziós ügyletek és az óvadéki repóügyletek esetén az eszköz vételára és viszonteladási ára közötti különbözetet a viszonteladás megtörténtekor, valamint a kölcsönbe adott értékpapír után járó kölcsönzési díj összegében elszámolt kamatbevételt,
f) a lezárt kamatfedezeti ügyletek (határidős, opciós, swap és azonnali ügyletek) nyereségét, és
g) pénzügyi lízing esetén a lízingdíjban lévő kapott kamat összegét.
A rovaton elszámolt bevételeket a beszámolóban a következő bontásban kell szerepeltetni:
a) ebből: államháztartáson belül,
b) ebből: befektetési jegyek kamatbevételei,
c) ebből: fedezeti ügyletek kamatbevételei.</t>
        </r>
      </text>
    </comment>
    <comment ref="A60" authorId="0" shapeId="0" xr:uid="{00000000-0006-0000-0500-000024000000}">
      <text>
        <r>
          <rPr>
            <b/>
            <sz val="9"/>
            <color indexed="81"/>
            <rFont val="Tahoma"/>
            <family val="2"/>
            <charset val="238"/>
          </rPr>
          <t>jegyzőnő:</t>
        </r>
        <r>
          <rPr>
            <sz val="9"/>
            <color indexed="81"/>
            <rFont val="Tahoma"/>
            <family val="2"/>
            <charset val="238"/>
          </rPr>
          <t xml:space="preserve">
Ezen a rovaton kell elszámolni
a)  befektetett pénzügyi eszközök vagy az értékpapírok között kimutatott részesedések értékesítésekor a könyv szerinti érték és az eladási ár közötti nyereségjellegű különbözetet,
b) a vásárolt hitelviszonyt megtestesítő értékpapírok értékesítésekor a könyv szerinti érték és az eladási ár közötti nyereségjellegű különbözetet,
c) a hitelviszonyt megtestesítő kamatozó értékpapírok kibocsátásakor a névérték és a kapott eladási ár közötti nyereségjellegű különbözetet,
d) a vásárolt követelések könyv szerinti értékét meghaladó összegben befolyt bevételt, valamint a követelés értékesítésekor a könyv szerinti érték és az eladási ár közötti nyereségjellegű különbözetet,
e) év közben a valutakészletek, illetve a devizaszámlán lévő deviza forintra történő átváltásakor realizált árfolyamnyereséget,
f) a külföldi pénzértékre szóló követeléshez kapcsolódó realizált árfolyamnyereséget,
A rovaton elszámolt bevételeket a beszámolóban a következő bontásban kell szerepeltetni:
a) részesedések értékesítéséhez kapcsolódó realizált nyereség,
b) hitelviszonyt megtestesítő értékpapírok értékesítési nyeresége,
c) hitelviszonyt megtestesítő értékpapírok kibocsátási nyeresége,
d) valuta és deviza eszközök realizált árfolyamnyeresége.</t>
        </r>
      </text>
    </comment>
    <comment ref="A61" authorId="0" shapeId="0" xr:uid="{00000000-0006-0000-0500-000025000000}">
      <text>
        <r>
          <rPr>
            <b/>
            <sz val="9"/>
            <color indexed="81"/>
            <rFont val="Tahoma"/>
            <family val="2"/>
            <charset val="238"/>
          </rPr>
          <t>jegyzőnő:</t>
        </r>
        <r>
          <rPr>
            <sz val="9"/>
            <color indexed="81"/>
            <rFont val="Tahoma"/>
            <family val="2"/>
            <charset val="238"/>
          </rPr>
          <t xml:space="preserve">
Ezen a rovaton kell elszámolni a más rovaton nem szerepeltethető működési jellegű bevételeket, így különösen
a)  Kincstárnál az általa vezetett fizetési számlák után felszámított díjakat, ide értve a rendelkezésre tartási díjat is,
b) a visszafizetési kötelezettség mellett működési célból nyújtott támogatások, kölcsönök, és a vállalt kezességek, garanciák díjait,
c) az Európai Unió költségvetéséből teljesített költség-visszatérítéseket, így különösen a Tanács üléseire kiutazó delegációk utazási költségeinek visszatérítését, a vámbeszedési költségek megtérítését, a cukorágazati hozzájárulás beszedési költségének megtérítését, valamint az uniós támogatások utólagos megtérítését,
d) a közbeszerzésről szóló törvény szerinti ajánlati biztosítékot, pályázati díjat,
e) a nyelvvizsga kötelezettségi biztosítékot,
f) az adók módjára behajtandó köztartozás végrehajtási költségének visszatérült összegét, önrevízió végzését,
g) a foglalkoztatottak, ellátottak, biztosítók által fizetett kártérítéseket,
h) a szerződés megerősítésével, a szerződésszegéssel kapcsolatos bevételeket (például foglaló, kötbér, jótállás, szavatosság, késedelmi kamat, a késedelmes vagy elmaradt teljesítés miatti kártérítés), az ilyen jogcímeken kifizetett és később visszakapott bevételeket, a szerződésen kívüli károkozásért, személyiségi, dologi vagy más jog megsértéséért, jogalap nélküli gazdagodásért kapott összegeket, a biztosítási bevételeket,
i) az eredeti követelést engedményezőnél (eladónál) az átruházott (engedményezett) követelésért kapott ellenértéket,
j)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és
k) a személyi juttatások, a munkaadókat terhelő járulékok és szociális hozzájárulási adó és a dologi kiadásoknak a kiadás elszámolását követő években történő visszatérítéseit, a pénztártöbblet.
A rovaton elszámolt bevételeket a beszámolóban a következő bontásban kell szerepeltetni:
a) ebből: biztosító által fizetett kártérítés,
b) ebből: a szerződésben vállalt kötelezettségek elmulasztásához kapcsolódó bevételek, káreseményekkel kapcsolatosan kapott bevételek, biztosítási bevételek, visszakapott óvadék (kaució), bánatpénz,
c) ebből: költségek visszatérítései.</t>
        </r>
      </text>
    </comment>
    <comment ref="A63" authorId="0" shapeId="0" xr:uid="{00000000-0006-0000-0500-000026000000}">
      <text>
        <r>
          <rPr>
            <b/>
            <sz val="9"/>
            <color indexed="81"/>
            <rFont val="Tahoma"/>
            <family val="2"/>
            <charset val="238"/>
          </rPr>
          <t>jegyzőnő:</t>
        </r>
        <r>
          <rPr>
            <sz val="9"/>
            <color indexed="81"/>
            <rFont val="Tahoma"/>
            <family val="2"/>
            <charset val="238"/>
          </rPr>
          <t xml:space="preserve">
Ezen a rovaton kell elszámolni az immateriális javak értékesítéskor kapott eladási árat.
A rovaton elszámolt bevételeket a beszámolóban a következő bontásban kell szerepeltetni:
a) ebből: kiotói egységek és kibocsátási egységek eladásából befolyt eladási ár.</t>
        </r>
      </text>
    </comment>
    <comment ref="A64" authorId="0" shapeId="0" xr:uid="{00000000-0006-0000-0500-000027000000}">
      <text>
        <r>
          <rPr>
            <b/>
            <sz val="9"/>
            <color indexed="81"/>
            <rFont val="Tahoma"/>
            <family val="2"/>
            <charset val="238"/>
          </rPr>
          <t>jegyzőnő:</t>
        </r>
        <r>
          <rPr>
            <sz val="9"/>
            <color indexed="81"/>
            <rFont val="Tahoma"/>
            <family val="2"/>
            <charset val="238"/>
          </rPr>
          <t xml:space="preserve">
Ezen a rovaton kell elszámolni az ingatlanok és az ingatlanhoz kapcsolódó vagyoni értékű jogok értékesítésekor kapott eladási árat.
A rovaton elszámolt bevételeket a beszámolóban a következő bontásban kell szerepeltetni:
b) ebből: termőföld-eladás bevételei.</t>
        </r>
      </text>
    </comment>
    <comment ref="A65" authorId="0" shapeId="0" xr:uid="{00000000-0006-0000-0500-000028000000}">
      <text>
        <r>
          <rPr>
            <b/>
            <sz val="9"/>
            <color indexed="81"/>
            <rFont val="Tahoma"/>
            <family val="2"/>
            <charset val="238"/>
          </rPr>
          <t>jegyzőnő:</t>
        </r>
        <r>
          <rPr>
            <sz val="9"/>
            <color indexed="81"/>
            <rFont val="Tahoma"/>
            <family val="2"/>
            <charset val="238"/>
          </rPr>
          <t xml:space="preserve">
Ezen a rovaton kell elszámolni a gépek, berendezések és felszerelések, a járművek és a tenyészállatok értékesítésekor kapott eladási árat.</t>
        </r>
      </text>
    </comment>
    <comment ref="A66" authorId="0" shapeId="0" xr:uid="{00000000-0006-0000-0500-000029000000}">
      <text>
        <r>
          <rPr>
            <b/>
            <sz val="9"/>
            <color indexed="81"/>
            <rFont val="Tahoma"/>
            <family val="2"/>
            <charset val="238"/>
          </rPr>
          <t>jegyzőnő:</t>
        </r>
        <r>
          <rPr>
            <sz val="9"/>
            <color indexed="81"/>
            <rFont val="Tahoma"/>
            <family val="2"/>
            <charset val="238"/>
          </rPr>
          <t xml:space="preserve">
Ezen a rovaton kell elszámolni a részesedés – függetlenül attól, hogy azt a befektetett vagy a forgóeszközök között mutatják ki – értékesítésekor kapott eladási árat, legfeljebb a részesedés a könyv szerinti értékéig.
A rovaton elszámolt bevételeket a beszámolóban a következő bontásban kell szerepeltetni:
a) ebből: privatizációból származó bevétel.</t>
        </r>
      </text>
    </comment>
    <comment ref="A67" authorId="0" shapeId="0" xr:uid="{00000000-0006-0000-0500-00002A000000}">
      <text>
        <r>
          <rPr>
            <b/>
            <sz val="9"/>
            <color indexed="81"/>
            <rFont val="Tahoma"/>
            <family val="2"/>
            <charset val="238"/>
          </rPr>
          <t>jegyzőnő:</t>
        </r>
        <r>
          <rPr>
            <sz val="9"/>
            <color indexed="81"/>
            <rFont val="Tahoma"/>
            <family val="2"/>
            <charset val="238"/>
          </rPr>
          <t xml:space="preserve">
Ezen a rovaton kell elszámolni a meglévő részesedéshez – függetlenül attól, hogy azt a befektetett vagy a forgóeszközök között mutatják ki – kapcsolódó tőkekivonásból, tőkeleszállításból származó bevételt.</t>
        </r>
      </text>
    </comment>
    <comment ref="A69" authorId="0" shapeId="0" xr:uid="{00000000-0006-0000-0500-00002B000000}">
      <text>
        <r>
          <rPr>
            <b/>
            <sz val="9"/>
            <color indexed="81"/>
            <rFont val="Tahoma"/>
            <family val="2"/>
            <charset val="238"/>
          </rPr>
          <t>jegyzőnő:</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 eredeti kötelezett általi megtérítését.</t>
        </r>
      </text>
    </comment>
    <comment ref="A70" authorId="0" shapeId="0" xr:uid="{00000000-0006-0000-0500-00002C000000}">
      <text>
        <r>
          <rPr>
            <b/>
            <sz val="9"/>
            <color indexed="81"/>
            <rFont val="Tahoma"/>
            <family val="2"/>
            <charset val="238"/>
          </rPr>
          <t>jegyzőnő:</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1" authorId="0" shapeId="0" xr:uid="{00000000-0006-0000-0500-00002D000000}">
      <text>
        <r>
          <rPr>
            <b/>
            <sz val="9"/>
            <color indexed="81"/>
            <rFont val="Tahoma"/>
            <family val="2"/>
            <charset val="238"/>
          </rPr>
          <t>jegyzőnő:</t>
        </r>
        <r>
          <rPr>
            <sz val="9"/>
            <color indexed="81"/>
            <rFont val="Tahoma"/>
            <family val="2"/>
            <charset val="238"/>
          </rPr>
          <t xml:space="preserve">
Ezen a rovaton kell elszámolni
a)211 az államháztartáson kívüli szervezetektől, személyektől működési célból, ellenérték nélkül kapott bevételeket, és
b) az ellátottak pénzbeli juttatásaiként folyósított ellátások és az államháztartáson kívüli szervezetek, személyek számára működési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73" authorId="0" shapeId="0" xr:uid="{00000000-0006-0000-0500-00002E000000}">
      <text>
        <r>
          <rPr>
            <b/>
            <sz val="9"/>
            <color indexed="81"/>
            <rFont val="Tahoma"/>
            <family val="2"/>
            <charset val="238"/>
          </rPr>
          <t>jegyzőnő:</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 eredeti kötelezett általi megtérítését.</t>
        </r>
      </text>
    </comment>
    <comment ref="A74" authorId="0" shapeId="0" xr:uid="{00000000-0006-0000-0500-00002F000000}">
      <text>
        <r>
          <rPr>
            <b/>
            <sz val="9"/>
            <color indexed="81"/>
            <rFont val="Tahoma"/>
            <family val="2"/>
            <charset val="238"/>
          </rPr>
          <t>jegyzőnő:</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 kölcsönök kamatot és más költséget, díjat nem tartalmazó törlesztéséből származó bevételeket.
A rovaton elszámolt bevételeket a beszámolóban a II. fejezet 2. pontja szerinti bontásban kell szerepeltetni.</t>
        </r>
      </text>
    </comment>
    <comment ref="A75" authorId="0" shapeId="0" xr:uid="{00000000-0006-0000-0500-000030000000}">
      <text>
        <r>
          <rPr>
            <b/>
            <sz val="9"/>
            <color indexed="81"/>
            <rFont val="Tahoma"/>
            <family val="2"/>
            <charset val="238"/>
          </rPr>
          <t>jegyzőnő:</t>
        </r>
        <r>
          <rPr>
            <sz val="9"/>
            <color indexed="81"/>
            <rFont val="Tahoma"/>
            <family val="2"/>
            <charset val="238"/>
          </rPr>
          <t xml:space="preserve">
Ezen a rovaton kell elszámolni
a) az államháztartáson kívüli szervezetektől, személyektől felhalmozási célból, ellenérték nélkül kapott bevételeket, és
b) az államháztartáson kívüli szervezetek, személyek számára felhalmozási célból végleges jelleggel nyújtott támogatások és más ellenérték nélküli kifizetések a kiadás elszámolását követő években történő visszafizetéséből származó bevételeket.
A rovaton elszámolt bevételeket a beszámolóban a II. fejezet 2. pontja szerinti bontásban kell szerepeltetni.</t>
        </r>
      </text>
    </comment>
    <comment ref="A79" authorId="0" shapeId="0" xr:uid="{00000000-0006-0000-0500-000031000000}">
      <text>
        <r>
          <rPr>
            <b/>
            <sz val="9"/>
            <color indexed="81"/>
            <rFont val="Tahoma"/>
            <family val="2"/>
            <charset val="238"/>
          </rPr>
          <t>jegyzőnő:</t>
        </r>
        <r>
          <rPr>
            <sz val="9"/>
            <color indexed="81"/>
            <rFont val="Tahoma"/>
            <family val="2"/>
            <charset val="238"/>
          </rPr>
          <t xml:space="preserve">
Ezen a rovaton kell elszámolni a költségvetési éven túlra belföldről felvett hitelek, kölcsönök felvételéből befolyó bevételeket.
A rovaton elszámolt bevételeket a beszámolóban a következő bontásban kell szerepeltetni:
a) ebből: pénzügyi vállalkozás.</t>
        </r>
      </text>
    </comment>
    <comment ref="A80" authorId="0" shapeId="0" xr:uid="{00000000-0006-0000-0500-000032000000}">
      <text>
        <r>
          <rPr>
            <b/>
            <sz val="9"/>
            <color indexed="81"/>
            <rFont val="Tahoma"/>
            <family val="2"/>
            <charset val="238"/>
          </rPr>
          <t>jegyzőnő:</t>
        </r>
        <r>
          <rPr>
            <sz val="9"/>
            <color indexed="81"/>
            <rFont val="Tahoma"/>
            <family val="2"/>
            <charset val="238"/>
          </rPr>
          <t xml:space="preserve">
Ezen a rovaton kell elszámolni a folyószámla-, rulírozó- és a munkabér-megelőlegezési hitelek, kölcsönök felvételéből befolyó bevételeket.</t>
        </r>
      </text>
    </comment>
    <comment ref="A81" authorId="0" shapeId="0" xr:uid="{00000000-0006-0000-0500-000033000000}">
      <text>
        <r>
          <rPr>
            <b/>
            <sz val="9"/>
            <color indexed="81"/>
            <rFont val="Tahoma"/>
            <family val="2"/>
            <charset val="238"/>
          </rPr>
          <t>jegyzőnő:</t>
        </r>
        <r>
          <rPr>
            <sz val="9"/>
            <color indexed="81"/>
            <rFont val="Tahoma"/>
            <family val="2"/>
            <charset val="238"/>
          </rPr>
          <t xml:space="preserve">
Ezen a rovaton kell elszámolni
a)  költségvetési éven belülre belföldről felvett hitelek, kölcsönök felvételéből befolyó bevételeket a likviditási célú hitelek, kölcsönök kivételével, és
b) a Stabilitási tv. 3. § (1) bekezdés e) pontja szerinti ügyletek keretében az eszközök átadásakor kapott eladási árat.
A rovaton elszámolt kiadásokat a beszámolóban a következő bontásban kell szerepeltetni:
a) ebből: pénzügyi vállalkozás.</t>
        </r>
      </text>
    </comment>
    <comment ref="A83" authorId="0" shapeId="0" xr:uid="{00000000-0006-0000-0500-000034000000}">
      <text>
        <r>
          <rPr>
            <b/>
            <sz val="9"/>
            <color indexed="81"/>
            <rFont val="Tahoma"/>
            <family val="2"/>
            <charset val="238"/>
          </rPr>
          <t>jegyzőnő:</t>
        </r>
        <r>
          <rPr>
            <sz val="9"/>
            <color indexed="81"/>
            <rFont val="Tahoma"/>
            <family val="2"/>
            <charset val="238"/>
          </rPr>
          <t xml:space="preserve">
Ezen a rovaton kell elszámolni a forgóeszközök között kimutatott, belföldön kibocsátott vásárolt hitelviszonyt megtestesítő értékpapírok - ide értve a kárpótlási jegyeket és a befektetési jegyeket is - beváltásakor kapott, kamatot nem tartalmazó összeget, eladásukkor azok eladási árát a könyv szerinti értékig.
A rovaton elszámolt bevételeket a beszámolóban a következő bontásban kell szerepeltetni:
a) ebből: befektetési jegyek,
b) ebből: kárpótlási jegyek.</t>
        </r>
      </text>
    </comment>
    <comment ref="A84" authorId="0" shapeId="0" xr:uid="{00000000-0006-0000-0500-000035000000}">
      <text>
        <r>
          <rPr>
            <b/>
            <sz val="9"/>
            <color indexed="81"/>
            <rFont val="Tahoma"/>
            <family val="2"/>
            <charset val="238"/>
          </rPr>
          <t>jegyzőnő:</t>
        </r>
        <r>
          <rPr>
            <sz val="9"/>
            <color indexed="81"/>
            <rFont val="Tahoma"/>
            <family val="2"/>
            <charset val="238"/>
          </rPr>
          <t xml:space="preserve">
Ezen a rovaton kell elszámolni a belföldön kibocsátott hitelviszonyt megtestesítő értékpapírok kibocsátásakor kapott eladási árat, hitelviszonyt megtestesítő kamatozó értékpapírok esetén azok névértékéig.</t>
        </r>
      </text>
    </comment>
    <comment ref="A85" authorId="0" shapeId="0" xr:uid="{00000000-0006-0000-0500-000036000000}">
      <text>
        <r>
          <rPr>
            <b/>
            <sz val="9"/>
            <color indexed="81"/>
            <rFont val="Tahoma"/>
            <family val="2"/>
            <charset val="238"/>
          </rPr>
          <t>jegyzőnő:</t>
        </r>
        <r>
          <rPr>
            <sz val="9"/>
            <color indexed="81"/>
            <rFont val="Tahoma"/>
            <family val="2"/>
            <charset val="238"/>
          </rPr>
          <t xml:space="preserve">
Ezen a rovaton kell elszámolni a befektetett eszközök között kimutatott, belföldön kibocsátott vásárolt hitelviszonyt megtestesítő értékpapírok beváltásakor kapott, kamatot nem tartalmazó összeget, eladásukkor azok eladási árát a könyv szerinti értékig.</t>
        </r>
      </text>
    </comment>
    <comment ref="A86" authorId="0" shapeId="0" xr:uid="{00000000-0006-0000-0500-000037000000}">
      <text>
        <r>
          <rPr>
            <b/>
            <sz val="9"/>
            <color indexed="81"/>
            <rFont val="Tahoma"/>
            <family val="2"/>
            <charset val="238"/>
          </rPr>
          <t>jegyzőnő:</t>
        </r>
        <r>
          <rPr>
            <sz val="9"/>
            <color indexed="81"/>
            <rFont val="Tahoma"/>
            <family val="2"/>
            <charset val="238"/>
          </rPr>
          <t xml:space="preserve">
Ezen a rovaton kell elszámolni a befektetett eszközök között kimutatott, belföldön kibocsátott hitelviszonyt megtestesítő értékpapírok kibocsátásakor kapott eladási árat azok névértékéig.</t>
        </r>
      </text>
    </comment>
    <comment ref="A88" authorId="0" shapeId="0" xr:uid="{00000000-0006-0000-0500-000038000000}">
      <text>
        <r>
          <rPr>
            <b/>
            <sz val="9"/>
            <color indexed="81"/>
            <rFont val="Tahoma"/>
            <family val="2"/>
            <charset val="238"/>
          </rPr>
          <t>jegyzőnő:</t>
        </r>
        <r>
          <rPr>
            <sz val="9"/>
            <color indexed="81"/>
            <rFont val="Tahoma"/>
            <family val="2"/>
            <charset val="238"/>
          </rPr>
          <t xml:space="preserve">
Ezen a rovaton kell elszámolni az előző év költségvetési maradványának a kiadások teljesítésére történő felhasználását.</t>
        </r>
      </text>
    </comment>
    <comment ref="A93" authorId="0" shapeId="0" xr:uid="{00000000-0006-0000-0500-000039000000}">
      <text>
        <r>
          <rPr>
            <b/>
            <sz val="9"/>
            <color indexed="81"/>
            <rFont val="Tahoma"/>
            <family val="2"/>
            <charset val="238"/>
          </rPr>
          <t>jegyzőnő:</t>
        </r>
        <r>
          <rPr>
            <sz val="9"/>
            <color indexed="81"/>
            <rFont val="Tahoma"/>
            <family val="2"/>
            <charset val="238"/>
          </rPr>
          <t xml:space="preserve">
Ezen a rovaton kell elszámolni az előző év vállalkozási maradványának a kiadások teljesítésére történő felhasználását.</t>
        </r>
      </text>
    </comment>
    <comment ref="A94" authorId="0" shapeId="0" xr:uid="{00000000-0006-0000-0500-00003A000000}">
      <text>
        <r>
          <rPr>
            <b/>
            <sz val="9"/>
            <color indexed="81"/>
            <rFont val="Tahoma"/>
            <family val="2"/>
            <charset val="238"/>
          </rPr>
          <t>jegyzőnő:</t>
        </r>
        <r>
          <rPr>
            <sz val="9"/>
            <color indexed="81"/>
            <rFont val="Tahoma"/>
            <family val="2"/>
            <charset val="238"/>
          </rPr>
          <t xml:space="preserve">
Ezen a rovaton kell elszámolni az Áht. 78. § (4) és (5) bekezdése, valamint 83. § (3) bekezdése szerint biztosított megelőlegezéseket.</t>
        </r>
      </text>
    </comment>
    <comment ref="A95" authorId="0" shapeId="0" xr:uid="{00000000-0006-0000-0500-00003B000000}">
      <text>
        <r>
          <rPr>
            <b/>
            <sz val="9"/>
            <color indexed="81"/>
            <rFont val="Tahoma"/>
            <family val="2"/>
            <charset val="238"/>
          </rPr>
          <t>jegyzőnő:</t>
        </r>
        <r>
          <rPr>
            <sz val="9"/>
            <color indexed="81"/>
            <rFont val="Tahoma"/>
            <family val="2"/>
            <charset val="238"/>
          </rPr>
          <t xml:space="preserve">
Ezen a rovaton kell elszámolni az Áht. 78. § (4) és (5) bekezdése, valamint 83. § (3) bekezdése szerinti megelőlegezések befolyó törlesztését.</t>
        </r>
      </text>
    </comment>
    <comment ref="A96" authorId="0" shapeId="0" xr:uid="{00000000-0006-0000-0500-00003C000000}">
      <text>
        <r>
          <rPr>
            <b/>
            <sz val="9"/>
            <color indexed="81"/>
            <rFont val="Tahoma"/>
            <family val="2"/>
            <charset val="238"/>
          </rPr>
          <t>jegyzőnő:</t>
        </r>
        <r>
          <rPr>
            <sz val="9"/>
            <color indexed="81"/>
            <rFont val="Tahoma"/>
            <family val="2"/>
            <charset val="238"/>
          </rPr>
          <t xml:space="preserve">
Ezen a rovaton kell elszámolni az Áht. 73. § (1) bekezdés a) pont ae) pontja szerinti központi, irányító szervi támogatás, valamint a központi kezelésű előirányzatok kiadásai finanszírozására szolgáló központi pénzellátás beérkezését.</t>
        </r>
      </text>
    </comment>
    <comment ref="A97" authorId="0" shapeId="0" xr:uid="{00000000-0006-0000-0500-00003D000000}">
      <text>
        <r>
          <rPr>
            <b/>
            <sz val="9"/>
            <color indexed="81"/>
            <rFont val="Tahoma"/>
            <family val="2"/>
            <charset val="238"/>
          </rPr>
          <t>jegyzőnő:</t>
        </r>
        <r>
          <rPr>
            <sz val="9"/>
            <color indexed="81"/>
            <rFont val="Tahoma"/>
            <family val="2"/>
            <charset val="238"/>
          </rPr>
          <t xml:space="preserve">
Ezen a rovaton kell elszámolni a betétek megszüntetését.</t>
        </r>
      </text>
    </comment>
    <comment ref="A98" authorId="0" shapeId="0" xr:uid="{00000000-0006-0000-0500-00003E000000}">
      <text>
        <r>
          <rPr>
            <b/>
            <sz val="9"/>
            <color indexed="81"/>
            <rFont val="Tahoma"/>
            <family val="2"/>
            <charset val="238"/>
          </rPr>
          <t>jegyzőnő:</t>
        </r>
        <r>
          <rPr>
            <sz val="9"/>
            <color indexed="81"/>
            <rFont val="Tahoma"/>
            <family val="2"/>
            <charset val="238"/>
          </rPr>
          <t xml:space="preserve">
Ezen a rovaton kell elszámolni az Áht. 73. § (1) bekezdés b) pont bb)–bd) pontjában foglalt finanszírozási célú pénzügyi műveletek bevételeit.
A rovaton elszámolt bevételeket a beszámolóban a következő bontásban kell szerepeltetni:
a) ebből: tulajdonosi kölcsönök visszatérülése.</t>
        </r>
      </text>
    </comment>
    <comment ref="A100" authorId="0" shapeId="0" xr:uid="{00000000-0006-0000-0500-00003F000000}">
      <text>
        <r>
          <rPr>
            <b/>
            <sz val="9"/>
            <color indexed="81"/>
            <rFont val="Tahoma"/>
            <family val="2"/>
            <charset val="238"/>
          </rPr>
          <t>jegyzőnő:</t>
        </r>
        <r>
          <rPr>
            <sz val="9"/>
            <color indexed="81"/>
            <rFont val="Tahoma"/>
            <family val="2"/>
            <charset val="238"/>
          </rPr>
          <t xml:space="preserve">
Ezen a rovaton kell elszámolni a forgóeszközök között kimutatott, külföldön kibocsátott vásárolt hitelviszonyt megtestesítő értékpapírok beváltásakor kapott, kamatot nem tartalmazó összeget, eladásukkor azok eladási árát a könyv szerinti értékig.</t>
        </r>
      </text>
    </comment>
    <comment ref="A101" authorId="0" shapeId="0" xr:uid="{00000000-0006-0000-0500-000040000000}">
      <text>
        <r>
          <rPr>
            <b/>
            <sz val="9"/>
            <color indexed="81"/>
            <rFont val="Tahoma"/>
            <family val="2"/>
            <charset val="238"/>
          </rPr>
          <t>jegyzőnő:</t>
        </r>
        <r>
          <rPr>
            <sz val="9"/>
            <color indexed="81"/>
            <rFont val="Tahoma"/>
            <family val="2"/>
            <charset val="238"/>
          </rPr>
          <t xml:space="preserve">
Ezen a rovaton kell elszámolni a befektetett eszközök között kimutatott, külföldön kibocsátott tartós hitelviszonyt megtestesítő értékpapírok beváltásakor kapott, kamatot nem tartalmazó összeget, eladásukkor azok eladási árát a könyv szerinti értékig.</t>
        </r>
      </text>
    </comment>
    <comment ref="A102" authorId="0" shapeId="0" xr:uid="{00000000-0006-0000-0500-000041000000}">
      <text>
        <r>
          <rPr>
            <b/>
            <sz val="9"/>
            <color indexed="81"/>
            <rFont val="Tahoma"/>
            <family val="2"/>
            <charset val="238"/>
          </rPr>
          <t>jegyzőnő:</t>
        </r>
        <r>
          <rPr>
            <sz val="9"/>
            <color indexed="81"/>
            <rFont val="Tahoma"/>
            <family val="2"/>
            <charset val="238"/>
          </rPr>
          <t xml:space="preserve">
Ezen a rovaton kell elszámolni a külföldön kibocsátott hitelviszonyt megtestesítő értékpapírok kibocsátásakor kapott eladási árat azok névértékéig.</t>
        </r>
      </text>
    </comment>
    <comment ref="A103" authorId="0" shapeId="0" xr:uid="{00000000-0006-0000-0500-000042000000}">
      <text>
        <r>
          <rPr>
            <b/>
            <sz val="9"/>
            <color indexed="81"/>
            <rFont val="Tahoma"/>
            <family val="2"/>
            <charset val="238"/>
          </rPr>
          <t>jegyzőnő:</t>
        </r>
        <r>
          <rPr>
            <sz val="9"/>
            <color indexed="81"/>
            <rFont val="Tahoma"/>
            <family val="2"/>
            <charset val="238"/>
          </rPr>
          <t xml:space="preserve">
Ezen a rovaton kell elszámolni a külföldről felvett hitelek, kölcsönök felvételéből befolyó bevételeket.
A rovaton elszámolt bevételeket a beszámolóban a következő bontásban kell szerepeltetni:
a) ebből: nemzetközi fejlesztési szervezetek,
b) ebből: más kormányok,
c) ebből: külföldi pénzintézetek.
B83. Adóssághoz nem kapcsolódó származékos ügyletek bevételei
Ezen a rovaton kell elszámolni a származékos ügyletek hitelek, kölcsönök, értékpapírok értékében ki nem mutatott és a kamatok között el nem számolt bevételeit, így
a)  lezárt nem kamatfedezeti célú, egyéb fedezeti ügyletek (határidős, opciós, swap és azonnali ügyletek) nyereségét,
b) a nem fedezeti célú határidős, opciós ügyletek és swap ügyletek határidős része esetén az ügylet zárása (lejárata, ellenügylet kötése, lejárat előtti megszüntetése) időpontjában érvényes árfolyam és a kötési (határidős) árfolyam közötti nyereségjellegű különbözetet, és
c) a kiírt opcióért kapott opciós díjat.</t>
        </r>
      </text>
    </comment>
    <comment ref="A123" authorId="0" shapeId="0" xr:uid="{00000000-0006-0000-0500-000043000000}">
      <text>
        <r>
          <rPr>
            <b/>
            <sz val="9"/>
            <color indexed="81"/>
            <rFont val="Tahoma"/>
            <family val="2"/>
            <charset val="238"/>
          </rPr>
          <t>jegyzőnő:</t>
        </r>
        <r>
          <rPr>
            <sz val="9"/>
            <color indexed="81"/>
            <rFont val="Tahoma"/>
            <family val="2"/>
            <charset val="238"/>
          </rPr>
          <t xml:space="preserve">
Ezen a rovaton kell elszámolni
a)  köztisztviselők, kormánytisztviselők, közalkalmazottak, fegyveres szervek hivatásos állományú tagjai, a Magyar Honvédség hivatásos és szerződéses állományú tagjai, a bírák, az ügyészek, az igazságügyi és az ügyészségi alkalmazottak – besorolási osztály, fizetési fokozat szerint megállapított, kötelező illetménykiegészítésekkel, a közalkalmazottak jogállásáról szóló törvény szerinti kereset-kiegészítéssel, a kötelező és feltételtől függő, adható pótlékokkal (például felzárkóztatási, kollégiumi, összevont osztályban oktatók pótlékai, közművelődési, közgyűjteményi dolgozók pótléka) növelt – illetményét,
b) az állami vezető, a kormánybiztos, miniszterelnöki biztos, miniszteri biztos, valamint a költségvetési szerv választott tisztségviselőnek nem minősülő, az a) pontba nem tartozó vezetőjének illetményét,
c) egyszerűsített foglalkoztatás alá tartozó munkavállalók kivételével a munka törvénykönyve alapján teljes vagy részmunkaidőben foglalkoztatottak bérét,
d) a közfoglalkoztatásban résztvevők bérét,
e) a munkavégzésre kötelezett tartalékállományban lévők illetményét,
f) az ösztöndíjas foglalkoztatottakat megillető díjat, és
g) a különleges foglalkoztatási állományban résztvevők díjazását
[az a)–g) pontban nevesítettek a továbbiakban együtt: foglalkoztatottak].</t>
        </r>
      </text>
    </comment>
    <comment ref="A124" authorId="0" shapeId="0" xr:uid="{00000000-0006-0000-0500-000044000000}">
      <text>
        <r>
          <rPr>
            <b/>
            <sz val="9"/>
            <color indexed="81"/>
            <rFont val="Tahoma"/>
            <family val="2"/>
            <charset val="238"/>
          </rPr>
          <t>jegyzőnő:</t>
        </r>
        <r>
          <rPr>
            <sz val="9"/>
            <color indexed="81"/>
            <rFont val="Tahoma"/>
            <family val="2"/>
            <charset val="238"/>
          </rPr>
          <t xml:space="preserve">
Ezen a rovaton kell elszámolni az előre nem meghatározott követelményekhez kapcsolódóan a foglalkoztatottaknak megállapított normatív jutalmakat.</t>
        </r>
      </text>
    </comment>
    <comment ref="A125" authorId="0" shapeId="0" xr:uid="{00000000-0006-0000-0500-000045000000}">
      <text>
        <r>
          <rPr>
            <b/>
            <sz val="9"/>
            <color indexed="81"/>
            <rFont val="Tahoma"/>
            <family val="2"/>
            <charset val="238"/>
          </rPr>
          <t>jegyzőnő:</t>
        </r>
        <r>
          <rPr>
            <sz val="9"/>
            <color indexed="81"/>
            <rFont val="Tahoma"/>
            <family val="2"/>
            <charset val="238"/>
          </rPr>
          <t xml:space="preserve">
Ezen a rovaton kell elszámolni a teljesítményösztönzés, személyi ösztönzés céljából a foglalkoztatottaknak megállapított jutalmat, prémiumot, céljuttatást, továbbá minden más hasonló személyi ösztönzési jellegű kifizetést, függetlenül annak elnevezésétől.</t>
        </r>
      </text>
    </comment>
    <comment ref="A126" authorId="0" shapeId="0" xr:uid="{00000000-0006-0000-0500-000046000000}">
      <text>
        <r>
          <rPr>
            <b/>
            <sz val="9"/>
            <color indexed="81"/>
            <rFont val="Tahoma"/>
            <family val="2"/>
            <charset val="238"/>
          </rPr>
          <t>jegyzőnő:</t>
        </r>
        <r>
          <rPr>
            <sz val="9"/>
            <color indexed="81"/>
            <rFont val="Tahoma"/>
            <family val="2"/>
            <charset val="238"/>
          </rPr>
          <t xml:space="preserve">
Ezen a rovaton kell elszámolni
a)  helyettesítés, illetve helyettesítésre szóló megbízás címen folyósítandó juttatásokat,
b) a készenléti és ügyeleti díj összegét,
c) a túlóradíjakat, és
d) a fegyveres szervek hivatásos állományú tagját a túlszolgálatért megillető díjazást.</t>
        </r>
      </text>
    </comment>
    <comment ref="A127" authorId="0" shapeId="0" xr:uid="{00000000-0006-0000-0500-000047000000}">
      <text>
        <r>
          <rPr>
            <b/>
            <sz val="9"/>
            <color indexed="81"/>
            <rFont val="Tahoma"/>
            <family val="2"/>
            <charset val="238"/>
          </rPr>
          <t>jegyzőnő:</t>
        </r>
        <r>
          <rPr>
            <sz val="9"/>
            <color indexed="81"/>
            <rFont val="Tahoma"/>
            <family val="2"/>
            <charset val="238"/>
          </rPr>
          <t xml:space="preserve">
Ezen a rovaton kell elszámolni a foglalkoztatottaknak megállapított végkielégítést.</t>
        </r>
      </text>
    </comment>
    <comment ref="A128" authorId="0" shapeId="0" xr:uid="{00000000-0006-0000-0500-000048000000}">
      <text>
        <r>
          <rPr>
            <b/>
            <sz val="9"/>
            <color indexed="81"/>
            <rFont val="Tahoma"/>
            <family val="2"/>
            <charset val="238"/>
          </rPr>
          <t>jegyzőnő:</t>
        </r>
        <r>
          <rPr>
            <sz val="9"/>
            <color indexed="81"/>
            <rFont val="Tahoma"/>
            <family val="2"/>
            <charset val="238"/>
          </rPr>
          <t xml:space="preserve">
Ezen a rovaton kell elszámolni a foglalkoztatottaknak megállapított jubileumi jutalmakat és a munkaviszony elismerésére szolgáló – például hűségjutalom – jutalmakat.</t>
        </r>
      </text>
    </comment>
    <comment ref="A129" authorId="0" shapeId="0" xr:uid="{00000000-0006-0000-0500-000049000000}">
      <text>
        <r>
          <rPr>
            <b/>
            <sz val="9"/>
            <color indexed="81"/>
            <rFont val="Tahoma"/>
            <family val="2"/>
            <charset val="238"/>
          </rPr>
          <t>jegyzőnő:</t>
        </r>
        <r>
          <rPr>
            <sz val="9"/>
            <color indexed="81"/>
            <rFont val="Tahoma"/>
            <family val="2"/>
            <charset val="238"/>
          </rPr>
          <t xml:space="preserve">
Ezen a rovaton kell elszámolni a foglalkoztatottak részére juttatott, a személyi jövedelemadóról szóló törvény szerinti béren kívüli juttatásokat, ide értve azt az esetet is, ha azok megfelelnek a béren kívüli juttatás feltételeinek, de a személyi jövedelemadóról szóló törvényben meghatározott értékhatárt meghaladják.</t>
        </r>
      </text>
    </comment>
    <comment ref="A130" authorId="0" shapeId="0" xr:uid="{00000000-0006-0000-0500-00004A000000}">
      <text>
        <r>
          <rPr>
            <b/>
            <sz val="9"/>
            <color indexed="81"/>
            <rFont val="Tahoma"/>
            <family val="2"/>
            <charset val="238"/>
          </rPr>
          <t>jegyzőnő:</t>
        </r>
        <r>
          <rPr>
            <sz val="9"/>
            <color indexed="81"/>
            <rFont val="Tahoma"/>
            <family val="2"/>
            <charset val="238"/>
          </rPr>
          <t xml:space="preserve">
Ezen a rovaton kell elszámolni a foglalkoztatottak részére pénzben fizetendő ruházati költségtérítéseket.</t>
        </r>
      </text>
    </comment>
    <comment ref="A131" authorId="0" shapeId="0" xr:uid="{00000000-0006-0000-0500-00004B000000}">
      <text>
        <r>
          <rPr>
            <b/>
            <sz val="9"/>
            <color indexed="81"/>
            <rFont val="Tahoma"/>
            <family val="2"/>
            <charset val="238"/>
          </rPr>
          <t>jegyzőnő:</t>
        </r>
        <r>
          <rPr>
            <sz val="9"/>
            <color indexed="81"/>
            <rFont val="Tahoma"/>
            <family val="2"/>
            <charset val="238"/>
          </rPr>
          <t xml:space="preserve">
Ezen a rovaton kell elszámolni a munkába járással kapcsolatos személygépkocsi használat után fizetendő költségtérítést, továbbá a foglalkoztatottaknak megállapított más utazási költségtérítéseket.</t>
        </r>
      </text>
    </comment>
    <comment ref="A132" authorId="0" shapeId="0" xr:uid="{00000000-0006-0000-0500-00004C000000}">
      <text>
        <r>
          <rPr>
            <b/>
            <sz val="9"/>
            <color indexed="81"/>
            <rFont val="Tahoma"/>
            <family val="2"/>
            <charset val="238"/>
          </rPr>
          <t>jegyzőnő:</t>
        </r>
        <r>
          <rPr>
            <sz val="9"/>
            <color indexed="81"/>
            <rFont val="Tahoma"/>
            <family val="2"/>
            <charset val="238"/>
          </rPr>
          <t xml:space="preserve">
Ezen a rovaton kell elszámolni a foglalkoztatottak részére pénzben fizetendő, más rovaton nem elszámolható költségtérítéseket.</t>
        </r>
      </text>
    </comment>
    <comment ref="A133" authorId="0" shapeId="0" xr:uid="{00000000-0006-0000-0500-00004D000000}">
      <text>
        <r>
          <rPr>
            <b/>
            <sz val="9"/>
            <color indexed="81"/>
            <rFont val="Tahoma"/>
            <family val="2"/>
            <charset val="238"/>
          </rPr>
          <t>jegyzőnő:</t>
        </r>
        <r>
          <rPr>
            <sz val="9"/>
            <color indexed="81"/>
            <rFont val="Tahoma"/>
            <family val="2"/>
            <charset val="238"/>
          </rPr>
          <t xml:space="preserve">
Ezen a rovaton kell elszámolni a foglalkoztatottaknak megállapított lakhatási, rezsiköltség, albérleti díj hozzájárulásokat.</t>
        </r>
      </text>
    </comment>
    <comment ref="A134" authorId="0" shapeId="0" xr:uid="{00000000-0006-0000-0500-00004E000000}">
      <text>
        <r>
          <rPr>
            <b/>
            <sz val="9"/>
            <color indexed="81"/>
            <rFont val="Tahoma"/>
            <family val="2"/>
            <charset val="238"/>
          </rPr>
          <t>jegyzőnő:</t>
        </r>
        <r>
          <rPr>
            <sz val="9"/>
            <color indexed="81"/>
            <rFont val="Tahoma"/>
            <family val="2"/>
            <charset val="238"/>
          </rPr>
          <t xml:space="preserve">
Ezen a rovaton kell elszámolni a foglalkoztatottaknak szociális alapon megállapított eseti szociális támogatásokat, segélyeket.</t>
        </r>
      </text>
    </comment>
    <comment ref="A135" authorId="0" shapeId="0" xr:uid="{00000000-0006-0000-0500-00004F000000}">
      <text>
        <r>
          <rPr>
            <b/>
            <sz val="9"/>
            <color indexed="81"/>
            <rFont val="Tahoma"/>
            <family val="2"/>
            <charset val="238"/>
          </rPr>
          <t>jegyzőnő:</t>
        </r>
        <r>
          <rPr>
            <sz val="9"/>
            <color indexed="81"/>
            <rFont val="Tahoma"/>
            <family val="2"/>
            <charset val="238"/>
          </rPr>
          <t xml:space="preserve">
Ezen a rovaton kell elszámolni
a)  munkáltató által a foglalkoztatottaknak teljesített, más rovaton nem elszámolható olyan juttatásokat, amelyek után a foglalkoztatottnak a személyi jövedelemadóról szóló törvény alapján az összevont adóalapba tartozó bevétele keletkezik függetlenül attól, hogy a foglalkoztatott a jövedelme kiszámításakor a bevétellel szemben jogosult-e levonásra,
b) a munkáltató által a foglalkoztatottaknak teljesített, más rovaton nem elszámolható olyan kifizetéseket, amelyek után a foglalkoztatottnak a személyi jövedelemadóról szóló törvény alapján adómentes bevétele keletkezik, és
c) a munkáltató által a foglalkoztatottakkal kapcsolatban kötött biztosítások díját.
A rovaton elszámolt kiadásokat a beszámolóban a következő bontásban kell szerepeltetni:
a) ebből: biztosítási díjak.</t>
        </r>
      </text>
    </comment>
    <comment ref="A137" authorId="0" shapeId="0" xr:uid="{00000000-0006-0000-0500-000050000000}">
      <text>
        <r>
          <rPr>
            <b/>
            <sz val="9"/>
            <color indexed="81"/>
            <rFont val="Tahoma"/>
            <family val="2"/>
            <charset val="238"/>
          </rPr>
          <t>jegyzőnő:</t>
        </r>
        <r>
          <rPr>
            <sz val="9"/>
            <color indexed="81"/>
            <rFont val="Tahoma"/>
            <family val="2"/>
            <charset val="238"/>
          </rPr>
          <t xml:space="preserve">
Ezen a rovaton kell elszámolni a köztársasági elnök, az Országgyűlés elnöke, az Alkotmánybíróság elnöke és tagja, a Kúria elnöke, a Költségvetési Tanács elnöke, a legfőbb ügyész, az alapvető jogok biztosa és helyettesei, az Állami Számvevőszék elnöke és alelnöke, az országgyűlési képviselő, a polgármester, főpolgármester, a helyi önkormányzati képviselő, megyei közgyűlés tagja, az alpolgármester, a főpolgármester-helyettes, a megyei közgyűlés elnöke és alelnöke, továbbá a Független Rendészeti Panasztestület tagjai számára fizetett, a K11. Foglalkoztatottak személyi juttatásai rovatainak megfelelő tartalmú juttatásokat, tiszteletdíjakat.</t>
        </r>
      </text>
    </comment>
    <comment ref="A138" authorId="0" shapeId="0" xr:uid="{00000000-0006-0000-0500-000051000000}">
      <text>
        <r>
          <rPr>
            <b/>
            <sz val="9"/>
            <color indexed="81"/>
            <rFont val="Tahoma"/>
            <family val="2"/>
            <charset val="238"/>
          </rPr>
          <t>jegyzőnő:</t>
        </r>
        <r>
          <rPr>
            <sz val="9"/>
            <color indexed="81"/>
            <rFont val="Tahoma"/>
            <family val="2"/>
            <charset val="238"/>
          </rPr>
          <t xml:space="preserve">
Ezen a rovaton kell elszámolni a munkavégzésre irányuló egyéb jogviszony keretében nem saját foglalkoztatottnak fizetett díjazásokat.</t>
        </r>
      </text>
    </comment>
    <comment ref="A139" authorId="0" shapeId="0" xr:uid="{00000000-0006-0000-0500-000052000000}">
      <text>
        <r>
          <rPr>
            <b/>
            <sz val="9"/>
            <color indexed="81"/>
            <rFont val="Tahoma"/>
            <family val="2"/>
            <charset val="238"/>
          </rPr>
          <t>jegyzőnő:</t>
        </r>
        <r>
          <rPr>
            <sz val="9"/>
            <color indexed="81"/>
            <rFont val="Tahoma"/>
            <family val="2"/>
            <charset val="238"/>
          </rPr>
          <t xml:space="preserve">
Ezen a rovaton kell elszámolni
a)  prémiumévek programban résztvevők juttatásait,
b)164 az egyszerűsített foglalkoztatás alá tartozó munkavállalók részére megállapított juttatásokat, ide értve a juttatásaik után a foglalkoztatót terhelő közterheket is,
c) a Bolyai János Kutatási Ösztöndíjat, az MTA doktori címmel rendelkezők tiszteletdíját, az akadémikusok és a Magyar Művészeti Akadémia tagjai tiszteletdíját,
d) a nem foglalkoztatottaknak adományozott kitüntetésekkel, díjakkal, elismerésekkel járó pénzjutalmat,
e)165 az önkéntes tartalékos szolgálatot teljesítők, a katonai és rendvédelmi tanintézeteknél tisztképzésben és tiszthelyettes képzésben részesülők, a honvéd kollégiumok, gimnáziumok és szakközépiskolák növendékeinek, valamint a rendészeti szakközépiskolák hallgatói állományának juttatásait,
f) a személyi jövedelemadóról szóló törvény szerinti reprezentáció és üzleti ajándék kiadásait, ide értve azt az esetet is, ha azok megfelelnek a reprezentáció, üzleti ajándék feltételeinek, de a személyi jövedelemadóról szóló törvényben meghatározott értékhatárt meghaladják, és
g) mindazon a K11. Foglalkoztatottak személyi juttatásai rovatainak megfelelő tartalmú juttatásokat, amelyeket nem foglalkoztatottnak és nem választott tisztségviselőnek fizetnek, így különösen az ítélkezésben közreműködők – kirendelt védő, szakértő, ülnök – díjazását, a fogvatartottak díjazását és egyéb költségtérítését, a munkaterápiában résztvevő betegek díjazását, a nevelőszülőkhöz kihelyezett gyermeket ellátók és azokkal foglalkozók díját, a házi szociális gondozók díját, a jogsegélyszolgálat, a lelki-segély szolgálat díját, és a diákok, hallgatók demonstrátori díját.</t>
        </r>
      </text>
    </comment>
    <comment ref="A140" authorId="0" shapeId="0" xr:uid="{00000000-0006-0000-0500-000053000000}">
      <text>
        <r>
          <rPr>
            <b/>
            <sz val="9"/>
            <color indexed="81"/>
            <rFont val="Tahoma"/>
            <family val="2"/>
            <charset val="238"/>
          </rPr>
          <t>jegyzőnő:</t>
        </r>
        <r>
          <rPr>
            <sz val="9"/>
            <color indexed="81"/>
            <rFont val="Tahoma"/>
            <family val="2"/>
            <charset val="238"/>
          </rPr>
          <t xml:space="preserve">
Ezen a rovaton kell elszámolni
a)  szociális hozzájárulási adót,
b) a rehabilitációs hozzájárulást,
c) a korkedvezmény-biztosítási járulékot,
d) az egészségügyi hozzájárulást,
e) a táppénz hozzájárulást,
f) a munkaadót a foglalkoztatottak részére történő kifizetésekkel kapcsolatban terhelő más járulék jellegű kötelezettségeket, és
g) a munkáltatót terhelő személyi jövedelemadót.
A rovaton elszámolt kiadásokat a beszámolóban a fenti bontásban kell szerepeltetni.
</t>
        </r>
      </text>
    </comment>
    <comment ref="A143" authorId="0" shapeId="0" xr:uid="{00000000-0006-0000-0500-000054000000}">
      <text>
        <r>
          <rPr>
            <b/>
            <sz val="9"/>
            <color indexed="81"/>
            <rFont val="Tahoma"/>
            <family val="2"/>
            <charset val="238"/>
          </rPr>
          <t>jegyzőnő:</t>
        </r>
        <r>
          <rPr>
            <sz val="9"/>
            <color indexed="81"/>
            <rFont val="Tahoma"/>
            <family val="2"/>
            <charset val="238"/>
          </rPr>
          <t xml:space="preserve">
Ezen a rovaton kell elszámolni
a)  gyógyszerek, gyógyszernek nem minősülő gyógyhatású készítmények, tápszerek, vér- és vérkészítmények, a gyógyászati diagnosztikai segédanyagok beszerzése után fizetett vételárat,
b) a gyógyszer alapanyagként használt vegyszerek, valamint a szakmai - termelési, oktatási, kutatási - felhasználású vegyszerek beszerzése után fizetett vételárat,
c) a tevékenységét segítő és a napi, rendszeres tájékoztatást szolgáló, papír alapú eszközök - így különösen könyvek, közlönyök, jogi információk, napilapok, folyóiratok - beszerzése, előfizetése után fizetett vételárat,
d) a 12. § (7) bekezdése szerinti egyéb készletek vételárát, és
e) az olyan informatikai eszközök, elektronikus könyvek, egyéb információhordozók beszerzése után fizetett vételárat, amelyek a tevékenységet legfeljebb egy évig szolgálják.</t>
        </r>
      </text>
    </comment>
    <comment ref="A144" authorId="0" shapeId="0" xr:uid="{00000000-0006-0000-0500-000055000000}">
      <text>
        <r>
          <rPr>
            <b/>
            <sz val="9"/>
            <color indexed="81"/>
            <rFont val="Tahoma"/>
            <family val="2"/>
            <charset val="238"/>
          </rPr>
          <t>jegyzőnő:</t>
        </r>
        <r>
          <rPr>
            <sz val="9"/>
            <color indexed="81"/>
            <rFont val="Tahoma"/>
            <family val="2"/>
            <charset val="238"/>
          </rPr>
          <t xml:space="preserve">
Ezen a rovaton kell elszámolni
a) az élelmiszerek, élelmezési nyersanyagok beszerzése után fizetett vételárat,
b) az irodai papír és a nyomtatványok beszerzése után fizetett vételárat, továbbá minden, irodai célt szolgáló anyag – így különösen irattartó, tűzőgép, irodai kapcsok, naptár, ceruza, toll, radír, ragasztó, lyukasztó – beszerzése után fizetett vételárat,
c) a nyomtatási, sokszorosítási feladatokkal összefüggő anyagok – így különösen festék, festékpatron – beszerzése után fizetett vételárat,
d) a tüzelőanyagok, folyékony és gáznemű energiahordozók, járművekhez hajtó- és kenőanyagok beszerzése után fizetett vételárat,
e) a fogvatartottak, ellátottak ruházata, valamint a ruházati költségtérítésnél nem szerepeltethető munka- és védőruha beszerzése után fizetett vételárat, és
f)168 mindazon anyagok beszerzése után fizetett vételárat, amelyek nem számolhatók el szakmai anyag beszerzéseként.</t>
        </r>
      </text>
    </comment>
    <comment ref="A145" authorId="0" shapeId="0" xr:uid="{00000000-0006-0000-0500-000056000000}">
      <text>
        <r>
          <rPr>
            <b/>
            <sz val="9"/>
            <color indexed="81"/>
            <rFont val="Tahoma"/>
            <family val="2"/>
            <charset val="238"/>
          </rPr>
          <t>jegyzőnő:</t>
        </r>
        <r>
          <rPr>
            <sz val="9"/>
            <color indexed="81"/>
            <rFont val="Tahoma"/>
            <family val="2"/>
            <charset val="238"/>
          </rPr>
          <t xml:space="preserve">
Ezen a rovaton kell elszámolni a vásárolt áruk és betétdíjas göngyölegek vételárát.</t>
        </r>
      </text>
    </comment>
    <comment ref="A147" authorId="0" shapeId="0" xr:uid="{00000000-0006-0000-0500-000057000000}">
      <text>
        <r>
          <rPr>
            <b/>
            <sz val="9"/>
            <color indexed="81"/>
            <rFont val="Tahoma"/>
            <family val="2"/>
            <charset val="238"/>
          </rPr>
          <t>jegyzőnő:</t>
        </r>
        <r>
          <rPr>
            <sz val="9"/>
            <color indexed="81"/>
            <rFont val="Tahoma"/>
            <family val="2"/>
            <charset val="238"/>
          </rPr>
          <t xml:space="preserve">
Ezen a rovaton kell elszámolni
a)  számítógépes rendszer tervezésére, az erre vonatkozó tanácsadásra, számítógéprendszer, illetve adatfeldolgozó berendezések kiépítésére, helyszíni irányítására, üzemeltetésére – ide értve a számítógépek üzembe helyezését, szoftverek telepítését is, ha azok nem részei azok vételárának –, valamint az ezeket segítő tevékenységekre irányuló szolgáltatás után fizetett vételárat,
b)169 a számítógépes programozásra, így különösen adatbázisok készítésére, szoftverek írására, meglévő alkalmazások módosítására és konfigurálására, ezek tesztelésére irányuló szolgáltatás után fizetett vételárat,
c) az informatikai eszközök, pénzkiadó automaták (ATM), nem mechanikus működésű bolti kártyaleolvasó (POS) terminálok kölcsönzése, bérlete, lízingelése, javítása, karbantartása vételárát, díját,
d) a szoftverek kölcsönzésének, bérletének, lízingelésének vételárát, a felsőoktatási és a köznevelési intézmények jogtiszta szoftver licenc biztosításával összefüggésben kifizetett összegeket,
e) az adatrögzítésre, adatfeldolgozásra, web-hosztingra irányuló szolgáltatás után fizetett vételárat,
f) a világhálón megjelenő oldalak, internetes portálok tervezésére, elkészítésére, működtetésére irányuló szolgáltatás után fizetett vételárat,
g) a számítógépek között megvalósuló adatátviteli célú távközlési kapcsolatok díjait, és
h) a számítógépes oktatásra irányuló szolgáltatás után fizetett vételárat.</t>
        </r>
      </text>
    </comment>
    <comment ref="A148" authorId="0" shapeId="0" xr:uid="{00000000-0006-0000-0500-000058000000}">
      <text>
        <r>
          <rPr>
            <b/>
            <sz val="9"/>
            <color indexed="81"/>
            <rFont val="Tahoma"/>
            <family val="2"/>
            <charset val="238"/>
          </rPr>
          <t>jegyzőnő:</t>
        </r>
        <r>
          <rPr>
            <sz val="9"/>
            <color indexed="81"/>
            <rFont val="Tahoma"/>
            <family val="2"/>
            <charset val="238"/>
          </rPr>
          <t xml:space="preserve">
Ezen a rovaton kell elszámolni a nem számítógépek között megvalósuló, nem adatátviteli célú távközlési – így különösen telefon, telefax, telex, mobil – díjakat, mobil telefonokhoz vásárolt kártyák vételárát, továbbá a műsorvételi, műsorközlési jogdíjak kiadásait.</t>
        </r>
      </text>
    </comment>
    <comment ref="A150" authorId="0" shapeId="0" xr:uid="{00000000-0006-0000-0500-000059000000}">
      <text>
        <r>
          <rPr>
            <b/>
            <sz val="9"/>
            <color indexed="81"/>
            <rFont val="Tahoma"/>
            <family val="2"/>
            <charset val="238"/>
          </rPr>
          <t>jegyzőnő:</t>
        </r>
        <r>
          <rPr>
            <sz val="9"/>
            <color indexed="81"/>
            <rFont val="Tahoma"/>
            <family val="2"/>
            <charset val="238"/>
          </rPr>
          <t xml:space="preserve">
Ezen a rovaton kell elszámolni a villamos energia, gázenergia, táv hő- és meleg víz szolgáltatások díjait, a víz- és csatornadíjakat.</t>
        </r>
      </text>
    </comment>
    <comment ref="A151" authorId="0" shapeId="0" xr:uid="{00000000-0006-0000-0500-00005A000000}">
      <text>
        <r>
          <rPr>
            <b/>
            <sz val="9"/>
            <color indexed="81"/>
            <rFont val="Tahoma"/>
            <family val="2"/>
            <charset val="238"/>
          </rPr>
          <t>jegyzőnő:</t>
        </r>
        <r>
          <rPr>
            <sz val="9"/>
            <color indexed="81"/>
            <rFont val="Tahoma"/>
            <family val="2"/>
            <charset val="238"/>
          </rPr>
          <t xml:space="preserve">
Ezen a rovaton kell elszámolni a villamos energia, gázenergia, táv hő- és meleg víz szolgáltatások díjait, a víz- és csatornadíjakat.</t>
        </r>
      </text>
    </comment>
    <comment ref="A152" authorId="0" shapeId="0" xr:uid="{00000000-0006-0000-0500-00005B000000}">
      <text>
        <r>
          <rPr>
            <b/>
            <sz val="9"/>
            <color indexed="81"/>
            <rFont val="Tahoma"/>
            <family val="2"/>
            <charset val="238"/>
          </rPr>
          <t>jegyzőnő:</t>
        </r>
        <r>
          <rPr>
            <sz val="9"/>
            <color indexed="81"/>
            <rFont val="Tahoma"/>
            <family val="2"/>
            <charset val="238"/>
          </rPr>
          <t xml:space="preserve">
Ezen a rovaton kell elszámolni az informatikai eszközök kivételével a bérelt, operatív lízing keretében használt immateriális javak, tárgyi eszközök bérleti és lízingdíjait, valamint a közszféra és a magánszféra együttműködésén (PPP) alapuló szerződéses konstrukció keretében megvalósuló létesítmény igénybevétele miatt fizetett szolgáltatási díjat – ide értve a szolgáltatási díj részét képező egyéb költségeket (fűtés, világítás, takarítás stb.) is.
A rovaton elszámolt kiadásokat a beszámolóban a következő bontásban kell szerepeltetni:
a) ebből: a közszféra és a magánszféra együttműködésén (PPP) alapuló szerződéses konstrukció.</t>
        </r>
      </text>
    </comment>
    <comment ref="A153" authorId="0" shapeId="0" xr:uid="{00000000-0006-0000-0500-00005C000000}">
      <text>
        <r>
          <rPr>
            <b/>
            <sz val="9"/>
            <color indexed="81"/>
            <rFont val="Tahoma"/>
            <family val="2"/>
            <charset val="238"/>
          </rPr>
          <t>jegyzőnő:</t>
        </r>
        <r>
          <rPr>
            <sz val="9"/>
            <color indexed="81"/>
            <rFont val="Tahoma"/>
            <family val="2"/>
            <charset val="238"/>
          </rPr>
          <t xml:space="preserve">
Ezen a rovaton kell elszámolni – az informatikai eszközök kivételével – a tárgyi eszközök, készletek idegen kivitelezővel végeztetett karbantartásáért és kisjavításáért fizetett vételárat.</t>
        </r>
      </text>
    </comment>
    <comment ref="A154" authorId="0" shapeId="0" xr:uid="{00000000-0006-0000-0500-00005D000000}">
      <text>
        <r>
          <rPr>
            <b/>
            <sz val="9"/>
            <color indexed="81"/>
            <rFont val="Tahoma"/>
            <family val="2"/>
            <charset val="238"/>
          </rPr>
          <t>jegyzőnő:</t>
        </r>
        <r>
          <rPr>
            <sz val="9"/>
            <color indexed="81"/>
            <rFont val="Tahoma"/>
            <family val="2"/>
            <charset val="238"/>
          </rPr>
          <t xml:space="preserve">
Ezen a rovaton kell elszámolni az Szt. 3. § (4) bekezdés 1. pontja szerinti közvetített szolgáltatások beszerzése után fizetett vételárat.
A rovaton elszámolt kiadásokat a beszámolóban a következő bontásban kell szerepeltetni:
a) ebből: államháztartáson belül.</t>
        </r>
      </text>
    </comment>
    <comment ref="A155" authorId="0" shapeId="0" xr:uid="{00000000-0006-0000-0500-00005E000000}">
      <text>
        <r>
          <rPr>
            <b/>
            <sz val="9"/>
            <color indexed="81"/>
            <rFont val="Tahoma"/>
            <family val="2"/>
            <charset val="238"/>
          </rPr>
          <t>jegyzőnő:</t>
        </r>
        <r>
          <rPr>
            <sz val="9"/>
            <color indexed="81"/>
            <rFont val="Tahoma"/>
            <family val="2"/>
            <charset val="238"/>
          </rPr>
          <t xml:space="preserve">
Ezen a rovaton kell elszámolni
a) azokat az egyébként jellemzően az államháztartás által kibocsátott komplex szolgáltatások – így különösen egészségügyi, oktatási (az informatikai oktatás kivételével), szociális, útüzemeltetési, környezetvédelmi szolgáltatások – vételárát, amelyeket államháztartáson kívüli szervezetek, személyek teljesítenek, és
b) más szellemi jellegű tevékenység szolgáltatásvásárlással történő ellátása miatt fizetett vételárakat, így különösen a tervezői, tanácsadói, ügyvédi, jogi segítői, fordító-, közjegyzői, közbeszerzési irodai díjakat.</t>
        </r>
      </text>
    </comment>
    <comment ref="A156" authorId="0" shapeId="0" xr:uid="{00000000-0006-0000-0500-00005F000000}">
      <text>
        <r>
          <rPr>
            <b/>
            <sz val="9"/>
            <color indexed="81"/>
            <rFont val="Tahoma"/>
            <family val="2"/>
            <charset val="238"/>
          </rPr>
          <t>jegyzőnő:</t>
        </r>
        <r>
          <rPr>
            <sz val="9"/>
            <color indexed="81"/>
            <rFont val="Tahoma"/>
            <family val="2"/>
            <charset val="238"/>
          </rPr>
          <t xml:space="preserve">
Ezen a rovaton kell elszámolni a más rovaton nem szerepeltethető szolgáltatások vételárát, így különösen a raktározás, csomagolás, postai levél, csomag, távirat, postafiókbérlet, szállítás, bizományi tevékenység, takarítás, mosás és vegytisztítás, kéményseprés, rovarirtás vételárát, a pénzügyi, befektetési, biztosítóintézeti szolgáltatásokkal összefüggésben felmerülő díjakat, jutalékokat és más kiadásokat - ide értve a Kincstár által felszámított díjakat is -, ha azokat nem a személyi juttatások között kell megjeleníteni.</t>
        </r>
      </text>
    </comment>
    <comment ref="A158" authorId="0" shapeId="0" xr:uid="{00000000-0006-0000-0500-000060000000}">
      <text>
        <r>
          <rPr>
            <b/>
            <sz val="9"/>
            <color indexed="81"/>
            <rFont val="Tahoma"/>
            <family val="2"/>
            <charset val="238"/>
          </rPr>
          <t>jegyzőnő:</t>
        </r>
        <r>
          <rPr>
            <sz val="9"/>
            <color indexed="81"/>
            <rFont val="Tahoma"/>
            <family val="2"/>
            <charset val="238"/>
          </rPr>
          <t xml:space="preserve">
Ezen a rovaton kell elszámolni
a)  foglalkoztatottak és a választott tisztségviselők belföldi és külföldi kiküldetéseivel kapcsolatos valamennyi, a személyi juttatások között nem elszámolható kiadást, így különösen az utazási- és szállásköltségeket, az elszámolható élelmezési és egyéb (például poggyászmegőrzés, telefon) kiadásokat, a saját személygépkocsi igénybevételével kapcsolatos költségtérítést,
b) a tartós külszolgálathoz kapcsolódó kiadásokat (például külszolgálatra rendelt ingóságainak szállítási költségei), és
c) a foglalkoztatottakon és a választott tisztségviselőkön kívüli harmadik személyek utazásai költségeinek – így különösen sportolók, tudományos szakemberek hazai vagy nemzetközi rendezvényekre történő utazása – átvállalását vagy megtérítését, ha arra nem a harmadik személy részére biztosított támogatás kifizetésével kerül sor.</t>
        </r>
      </text>
    </comment>
    <comment ref="A159" authorId="0" shapeId="0" xr:uid="{00000000-0006-0000-0500-000061000000}">
      <text>
        <r>
          <rPr>
            <b/>
            <sz val="9"/>
            <color indexed="81"/>
            <rFont val="Tahoma"/>
            <family val="2"/>
            <charset val="238"/>
          </rPr>
          <t>jegyzőnő:</t>
        </r>
        <r>
          <rPr>
            <sz val="9"/>
            <color indexed="81"/>
            <rFont val="Tahoma"/>
            <family val="2"/>
            <charset val="238"/>
          </rPr>
          <t xml:space="preserve">
Ezen a rovaton kell elszámolni a tevékenységet bemutató, népszerűsítő, és egyéb ismeretterjesztő célokat szolgáló reklám, marketing, propaganda, hirdetés, valamint a közvélemény-kutatások, médiafigyelési és médiaelemzési szolgáltatások beszerzése után fizetett vételárat.</t>
        </r>
      </text>
    </comment>
    <comment ref="A161" authorId="0" shapeId="0" xr:uid="{00000000-0006-0000-0500-000062000000}">
      <text>
        <r>
          <rPr>
            <b/>
            <sz val="9"/>
            <color indexed="81"/>
            <rFont val="Tahoma"/>
            <family val="2"/>
            <charset val="238"/>
          </rPr>
          <t>jegyzőnő:</t>
        </r>
        <r>
          <rPr>
            <sz val="9"/>
            <color indexed="81"/>
            <rFont val="Tahoma"/>
            <family val="2"/>
            <charset val="238"/>
          </rPr>
          <t xml:space="preserve">
Ezen a rovaton kell elszámolni a dologi kiadások és - a K1107. Béren kívüli juttatások, K1113. Foglalkoztatottak egyéb személyi juttatásai, K123. Egyéb külső személyi juttatások rovatok esetén - a személyi juttatások teljesítése során a termék, szolgáltatás beszerzőjére áthárított előzetesen felszámított általános forgalmi adót.</t>
        </r>
      </text>
    </comment>
    <comment ref="A162" authorId="0" shapeId="0" xr:uid="{00000000-0006-0000-0500-000063000000}">
      <text>
        <r>
          <rPr>
            <b/>
            <sz val="9"/>
            <color indexed="81"/>
            <rFont val="Tahoma"/>
            <family val="2"/>
            <charset val="238"/>
          </rPr>
          <t>jegyzőnő:</t>
        </r>
        <r>
          <rPr>
            <sz val="9"/>
            <color indexed="81"/>
            <rFont val="Tahoma"/>
            <family val="2"/>
            <charset val="238"/>
          </rPr>
          <t xml:space="preserve">
Ezen a rovaton kell elszámolni a termékek értékesítése, szolgáltatások nyújtása után az egyenes vagy fordított adózás szabályai szerint – a levonható általános forgalmi adót is figyelembe véve – megállapított általános forgalmi adó fizetési kötelezettséget.</t>
        </r>
      </text>
    </comment>
    <comment ref="A163" authorId="0" shapeId="0" xr:uid="{00000000-0006-0000-0500-000064000000}">
      <text>
        <r>
          <rPr>
            <b/>
            <sz val="9"/>
            <color indexed="81"/>
            <rFont val="Tahoma"/>
            <family val="2"/>
            <charset val="238"/>
          </rPr>
          <t>jegyzőnő:</t>
        </r>
        <r>
          <rPr>
            <sz val="9"/>
            <color indexed="81"/>
            <rFont val="Tahoma"/>
            <family val="2"/>
            <charset val="238"/>
          </rPr>
          <t xml:space="preserve">
Ezen a rovaton kell elszámolni:
a)  hitelviszonyt megtestesítő kamatozó értékpapír vásárlásakor a vételáron kívüli felhalmozott kamat összegét,
b) a felvett hitelek, kapott kölcsönök, visszatérítendő támogatások, hitelviszonyt megtestesítő kamatozó értékpapírok kibocsátásból fennálló tartozások és az azokhoz kapcsolódó fedezeti ügyletek, a váltótartozások után fizetett kamatot, ide értve a Stabilitási tv. 3. § (1) bekezdés e) pontja szerinti ügyletek eladási és visszavásárlási ára különbözetét és a kölcsönbe vett értékpapír után fizetendő kölcsönzési díj összegében elszámolt kamatkiadást,
c) a lezárt kamatfedezeti ügyletek (határidős, opciós, swap és azonnali ügyletek) veszteségét,
d) a pénzügyi lízing a keretében beszerzett eszközök után a lízingszerződésben kikötött tőkerészen felül teljesített törlesztéseket, és
e) a Kincstár által vezetett fizetési számlákon tartott pénzeszközök után fizetett kamatokat.
A rovaton elszámolt kiadásokat a beszámolóban a következő bontásban kell szerepeltetni:
a) ebből: államháztartáson belül,
b) ebből: fedezeti ügyletek kamatkiadásai.</t>
        </r>
      </text>
    </comment>
    <comment ref="A164" authorId="0" shapeId="0" xr:uid="{00000000-0006-0000-0500-000065000000}">
      <text>
        <r>
          <rPr>
            <b/>
            <sz val="9"/>
            <color indexed="81"/>
            <rFont val="Tahoma"/>
            <family val="2"/>
            <charset val="238"/>
          </rPr>
          <t>jegyzőnő:</t>
        </r>
        <r>
          <rPr>
            <sz val="9"/>
            <color indexed="81"/>
            <rFont val="Tahoma"/>
            <family val="2"/>
            <charset val="238"/>
          </rPr>
          <t xml:space="preserve">
Ezen a rovaton kell elszámolni
a) év közben a valutakészletek, illetve a devizaszámlán lévő deviza forintra történő átváltása során realizált árfolyamveszteséget,
b) a névérték felett vásárolt hitelviszonyt megtestesítő kamatozó értékpapír névértéke és vételára közötti különbözetet,
c) a névérték felett visszavásárolt hitelviszonyt megtestesítő kamatozó értékpapír névértéke és vételára közötti különbözetet, és
d) a külföldi pénzértékre szóló kötelezettséghez kapcsolódó realizált árfolyamveszteséget.
A rovaton elszámolt kiadásokat a beszámolóban a következő bontásban kell szerepeltetni:
a) ebből: valuta, deviza eszközök realizált árfolyamvesztesége,
b) ebből: hitelviszonyt megtestesítő értékpapírok árfolyam különbözete,
c) ebből: deviza kötelezettségek realizált árfolyamvesztesége.</t>
        </r>
      </text>
    </comment>
    <comment ref="A165" authorId="0" shapeId="0" xr:uid="{00000000-0006-0000-0500-000066000000}">
      <text>
        <r>
          <rPr>
            <b/>
            <sz val="9"/>
            <color indexed="81"/>
            <rFont val="Tahoma"/>
            <family val="2"/>
            <charset val="238"/>
          </rPr>
          <t>jegyzőnő:</t>
        </r>
        <r>
          <rPr>
            <sz val="9"/>
            <color indexed="81"/>
            <rFont val="Tahoma"/>
            <family val="2"/>
            <charset val="238"/>
          </rPr>
          <t xml:space="preserve">
Ezen a rovaton kell elszámolni
a)  behajthatatlan adott előlegeket,
b) a működési bevételek között elszámolt bevételek bármely okból, a bevétel elszámolását követő években történő visszafizetését,
c) az 1 és 2 forintos érmék forgalomból történő kivonása miatti kerekítési különbözetet, ha a készpénzes kiadások teljesítésekor, bevételek beszedéskor nem határozható meg egyértelműen, hogy az mely rovathoz kapcsolódik, mivel a készpénzmozgás egynél több kiadási, illetve bevételi rovatot érintett,
d) a tevékenység ellátással kapcsolatban felmerülő adó-, vám-, illeték és más adójellegű befizetések, hozzájárulások teljesítését, ha azokat nem más rovaton kell elszámolni,
e) a tevékenység ellátással kapcsolatban felmerülő kötelező jellegű díjakat, így különösen a díjköteles utak használata ellenében fizetett használati díjat, pótdíjat, elektronikus útdíjat, a járművek műszaki vizsgáztatásának díját, a zöldkártya hatósági díját, a közbeszerzési díjat, a közbeszerzésről szóló törvényben előírt ajánlati biztosítékot, és
f)172 a más rovaton nem szerepeltethető dologi jellegű kiadásokat, így különösen a szerződés megerősítésével, a szerződésszegéssel kapcsolatos kiadásokat (például foglaló, kötbér, jótállás, szavatosság, késedelmi kamat, a késedelmes vagy elmaradt teljesítés miatti kártérítés), a szerződésen kívüli károkozásért, személyiségi, dologi vagy más jog megsértéséért, jogalap nélküli gazdagodásért fizetett összegeket a K43. Pénzbeli kárpótlások, kártérítések rovaton elszámolandó kiadások kivételével, az adóhatóság által kiszabott szankciókat, a fizetett késedelmi és önellenőrzési pótlékokat, bírságokat, a perköltséget, a követelések vásárlására fordított kiadásokat, az OEP felé megtérített kiadásokat.</t>
        </r>
      </text>
    </comment>
    <comment ref="A167" authorId="0" shapeId="0" xr:uid="{00000000-0006-0000-0500-000067000000}">
      <text>
        <r>
          <rPr>
            <b/>
            <sz val="9"/>
            <color indexed="81"/>
            <rFont val="Tahoma"/>
            <family val="2"/>
            <charset val="238"/>
          </rPr>
          <t>jegyzőnő:</t>
        </r>
        <r>
          <rPr>
            <sz val="9"/>
            <color indexed="81"/>
            <rFont val="Tahoma"/>
            <family val="2"/>
            <charset val="238"/>
          </rPr>
          <t xml:space="preserve">
Ezen a rovaton kell elszámolni
a)  Nyugdíjbiztosítási Alapból folyósított nyugellátásokat, és
b) az Egészségbiztosítási Alapból folyósított egészségbiztosítás pénzbeli ellátásait.</t>
        </r>
      </text>
    </comment>
    <comment ref="A168" authorId="0" shapeId="0" xr:uid="{00000000-0006-0000-0500-000068000000}">
      <text>
        <r>
          <rPr>
            <b/>
            <sz val="9"/>
            <color indexed="81"/>
            <rFont val="Tahoma"/>
            <family val="2"/>
            <charset val="238"/>
          </rPr>
          <t>jegyzőnő:</t>
        </r>
        <r>
          <rPr>
            <sz val="9"/>
            <color indexed="81"/>
            <rFont val="Tahoma"/>
            <family val="2"/>
            <charset val="238"/>
          </rPr>
          <t xml:space="preserve">
Ezen a rovaton kell elszámolni
a)  családi pótlékot,
b) az anyasági támogatást,
c) a gyermekgondozási segélyt,
d) a gyermeknevelési támogatást,
e) a gyermekek születésével kapcsolatos szabadság megtérítését,
f) az életkezdési támogatást,
g) az otthonteremtési támogatást,
h)173
i) a gyermektartásdíj megelőlegezését,
j) a GYES-en és GYED-en lévők hallgatói hitelének célzott támogatását,
k)174
l)175
m) az óvodáztatási támogatást [Gyvt. 20/C. §],
n)176
o)177 az egyéb pénzbeli és természetbeni gyermekvédelmi támogatásokat.
p)178
A rovaton elszámolt kiadásokat a beszámolóban a fenti bontásban kell szerepeltetni.</t>
        </r>
      </text>
    </comment>
    <comment ref="A169" authorId="0" shapeId="0" xr:uid="{00000000-0006-0000-0500-000069000000}">
      <text>
        <r>
          <rPr>
            <b/>
            <sz val="9"/>
            <color indexed="81"/>
            <rFont val="Tahoma"/>
            <family val="2"/>
            <charset val="238"/>
          </rPr>
          <t>jegyzőnő:</t>
        </r>
        <r>
          <rPr>
            <sz val="9"/>
            <color indexed="81"/>
            <rFont val="Tahoma"/>
            <family val="2"/>
            <charset val="238"/>
          </rPr>
          <t xml:space="preserve">
Ezen a rovaton kell elszámolni az állam által szerződésen kívül okozott károkért nemzetközi szerződés, jogszabály, vagy bírósági ítélet alapján egyszeri vagy tartós jelleggel pénzben folyósított kárpótlásokat, kártalanításokat, kártérítéseket a K511. Egyéb működési célú támogatások államháztartáson kívülre rovaton elszámolandó kiadások kivételével.</t>
        </r>
      </text>
    </comment>
    <comment ref="A170" authorId="0" shapeId="0" xr:uid="{00000000-0006-0000-0500-00006A000000}">
      <text>
        <r>
          <rPr>
            <b/>
            <sz val="9"/>
            <color indexed="81"/>
            <rFont val="Tahoma"/>
            <family val="2"/>
            <charset val="238"/>
          </rPr>
          <t>jegyzőnő:</t>
        </r>
        <r>
          <rPr>
            <sz val="9"/>
            <color indexed="81"/>
            <rFont val="Tahoma"/>
            <family val="2"/>
            <charset val="238"/>
          </rPr>
          <t xml:space="preserve">
Ezen a rovaton kell elszámolni
a)180 az ápolási díjat,
b) a fogyatékossági támogatást és a vakok személyi járadékát,
c)181
d) a mozgáskorlátozottak szerzési és átalakítási támogatását,
e) a megváltozott munkaképességűek, illetve egészségkárosodottak kereset-kiegészítését,
f) a kormányhivatalok által folyósított közgyógyellátást [Szoctv. 50. § (1) és (2) bek.],
g)182 a cukorbetegek támogatását, és
h)183
i)184
j) a helyi megállapítású közgyógyellátását [Szoctv. 50. § (3) bek.].
A rovaton elszámolt kiadásokat a beszámolóban a fenti bontásban kell szerepeltetni.</t>
        </r>
      </text>
    </comment>
    <comment ref="A171" authorId="0" shapeId="0" xr:uid="{00000000-0006-0000-0500-00006B000000}">
      <text>
        <r>
          <rPr>
            <b/>
            <sz val="9"/>
            <color indexed="81"/>
            <rFont val="Tahoma"/>
            <family val="2"/>
            <charset val="238"/>
          </rPr>
          <t>jegyzőnő:</t>
        </r>
        <r>
          <rPr>
            <sz val="9"/>
            <color indexed="81"/>
            <rFont val="Tahoma"/>
            <family val="2"/>
            <charset val="238"/>
          </rPr>
          <t xml:space="preserve">
Ezen a rovaton kell elszámolni
a)  Nemzeti Foglalkoztatási Alapból folyósított passzív, ellátási típusú támogatásokat, így különösen az álláskeresési járadékot, a nyugdíj előtti álláskeresési segélyt, valamint az ellátások megállapításával kapcsolatos útiköltség-térítést,
b) a korhatár előtti ellátást és a fegyveres testületek volt tagjai szolgálati járandóságát,
c) a munkáltatói befizetésből finanszírozott korengedményes nyugdíjat,
d) az átmeneti bányászjáradékot,
e) a szénjárandóság pénzbeli megváltását,
f) a mecseki bányászatban munkát végzők bányászati kereset-kiegészítését,
g) a mezőgazdasági járadékot,
h) a foglalkoztatást helyettesítő támogatást [Szoctv. 35. § (1) bek.], és
i) a polgármesterek korhatár előtti ellátását.
A rovaton elszámolt kiadásokat a beszámolóban a fenti bontásban kell szerepeltetni.</t>
        </r>
      </text>
    </comment>
    <comment ref="A172" authorId="0" shapeId="0" xr:uid="{00000000-0006-0000-0500-00006C000000}">
      <text>
        <r>
          <rPr>
            <b/>
            <sz val="9"/>
            <color indexed="81"/>
            <rFont val="Tahoma"/>
            <family val="2"/>
            <charset val="238"/>
          </rPr>
          <t>jegyzőnő:</t>
        </r>
        <r>
          <rPr>
            <sz val="9"/>
            <color indexed="81"/>
            <rFont val="Tahoma"/>
            <family val="2"/>
            <charset val="238"/>
          </rPr>
          <t xml:space="preserve">
Ezen a rovaton kell elszámolni
a)  hozzájárulást a lakossági energiaköltségekhez,
b) a lakbértámogatást,
c) a lakásfenntartási támogatást [Szoctv. 38. § (1) bek. a) és b) pontok],
d) az adósságcsökkentési támogatást [Szoctv. 55/A. § 1. bek. b) pont],
e) a természetben nyújtott lakásfenntartási támogatást [Szoctv. 47. § (1) bek. b) pont], és
f) az adósságkezelési szolgáltatás keretében gáz- vagy áramfogyasztást mérő készülék biztosítását [Szoctv. 55/A. § (3) bek.].
A rovaton elszámolt kiadásokat a beszámolóban a fenti bontásban kell szerepeltetni.</t>
        </r>
      </text>
    </comment>
    <comment ref="A173" authorId="0" shapeId="0" xr:uid="{00000000-0006-0000-0500-00006D000000}">
      <text>
        <r>
          <rPr>
            <b/>
            <sz val="9"/>
            <color indexed="81"/>
            <rFont val="Tahoma"/>
            <family val="2"/>
            <charset val="238"/>
          </rPr>
          <t>jegyzono:</t>
        </r>
        <r>
          <rPr>
            <sz val="9"/>
            <color indexed="81"/>
            <rFont val="Tahoma"/>
            <family val="2"/>
            <charset val="238"/>
          </rPr>
          <t xml:space="preserve">
Ezen a rovaton kell elszámolni
a) a jelenlegi és volt állami gondozottaknak folyósított rendszeres és rendkívüli pénzbeli juttatásokat – így különösen a zsebpénzt, a volt állami gondozottak önálló életkezdési támogatását –, valamint a számukra szervezett programok (tanulmányi kirándulások, kulturális programok stb.) kiadásait,
b) a középfokú köznevelési, valamint a gyermek- és ifjúságvédelem különböző intézményeiben, továbbá a felsőoktatási intézményekben a tanulók, hallgatók részére szociális rászorultsági alapon folyósított rendszeres és rendkívüli pénzbeli juttatásokat,
c) a felnőttoktatásban résztvevők részére folyósítható valamennyi pénzbeli juttatást, és
d) az ellátottaknak és a volt foglalkoztatottaknak, azok hozzátartozóinak nyújtott, máshova nem sorolható pénzbeli juttatásokat, valamint a részükre adott ajándékok – például könyv, vásárlási utalvány – kiadásait.
A rovaton elszámolt kiadásokat a beszámolóban a következő bontásban kell szerepeltetni:
a) ebből: állami gondozottak pénzbeli juttatásai,
b) ebből: oktatásban részt vevők pénzbeli juttatásai.</t>
        </r>
      </text>
    </comment>
    <comment ref="A174" authorId="0" shapeId="0" xr:uid="{00000000-0006-0000-0500-00006E000000}">
      <text>
        <r>
          <rPr>
            <b/>
            <sz val="9"/>
            <color indexed="81"/>
            <rFont val="Tahoma"/>
            <family val="2"/>
            <charset val="238"/>
          </rPr>
          <t>jegyzőnő:</t>
        </r>
        <r>
          <rPr>
            <sz val="9"/>
            <color indexed="81"/>
            <rFont val="Tahoma"/>
            <family val="2"/>
            <charset val="238"/>
          </rPr>
          <t xml:space="preserve">
Ezen a rovaton kell elszámolni
a)185 az időskorúak járadékát,
b)186
c)187 a volt közjogi méltóságok részére folyósított ellátásokat,
d) a szociális alapon nyújtott jövedelempótló és jövedelemkiegészítő támogatásokat,
e)188 a művészeti, sportolói ellátásokat,
f) a központi költségvetésből folyósított más jövedelem- vagy nyugdíj-kiegészítés jellegű ellátásokat, támogatásokat, és
g) a szociális igazgatásról és szociális ellátásokról szóló törvény, valamint a gyermekek védelméről és a gyámügyi igazgatásról szóló törvény alapján a helyi önkormányzat által folyósított ellátásokat, illetve a pénzbeli ellátás helyett természetben – így különösen lakásfenntartási támogatás, átmeneti segély, temetési segély, köztemetés, közgyógyellátás, ingyenes védőoltás – ellátásokat.
A rovaton elszámolt kiadásokat a beszámolóban a következő bontásban kell szerepeltetni:
a) ebből: házastársi pótlék,
b) ebből: Hadigondozottak Közalapítványát terhelő hadigondozotti ellátások,
c) ebből: tudományos fokozattal rendelkezők nyugdíj-kiegészítése,
d) ebből: nemzeti gondozotti ellátások,
e) ebből: nemzeti helytállásért pótlék,
f) ebből: egyes nyugdíjjogi hátrányok enyhítése miatti (közszolgálati idő után járó) nyugdíj-kiegészítés,
g) ebből: egyes, tartós időtartamú szabadságelvonást elszenvedettek részére járó juttatás,
h) ebből: a Nemzet Színésze címet viselő színészek havi életjáradéka, művészeti nyugdíjsegélyek, balettművészeti életjáradék,
i) ebből: az elhunyt akadémikusok hozzátartozóinak folyósított özvegyi- és árvaellátás,
j) ebből: Nemzet Sportolója címmel járó járadék, olimpiai járadék, idős sportolók szociális támogatása,
k) ebből: életjáradék termőföldért,
l) ebből: Bevándorlási és Állampolgársági Hivatal által folyósított ellátások,
m) ebből: szép korúak jubileumi juttatása,
n) ebből: időskorúak járadéka [Szoctv. 32/B. § (1) bek.],
o) ebből: rendszeres szociális segély [Szoctv. 37. § (1) bek. a)–d) pontok],
p) ebből: átmeneti segély [Szoctv. 45. §],
q) ebből: temetési segély [Szoctv. 46. §],
r) ebből: egyéb, az önkormányzat rendeletében megállapított juttatás,
s) ebből: természetben nyújtott rendszeres szociális segély [Szoctv. 47. § (1) bek. a) pont],
t) ebből: átmeneti segély [Szoctv. 47. § (1) bek. c) pont],
u) ebből: temetési segély [Szoctv. 47. § (1) bek. d) pont],
v) ebből: köztemetés [Szoctv. 48. §],
w) ebből: rászorultságtól függő normatív kedvezmények [Gyvt. 151. § (5) bek.],
x) ebből: önkormányzat által saját hatáskörben (nem szociális és gyermekvédelmi előírások alapján) adott pénzügyi ellátás,
y) ebből: önkormányzat által saját hatáskörben (nem szociális és gyermekvédelmi előírások alapján) adott természetbeni ellátás.</t>
        </r>
      </text>
    </comment>
    <comment ref="A176" authorId="0" shapeId="0" xr:uid="{00000000-0006-0000-0500-00006F000000}">
      <text>
        <r>
          <rPr>
            <b/>
            <sz val="9"/>
            <color indexed="81"/>
            <rFont val="Tahoma"/>
            <family val="2"/>
            <charset val="238"/>
          </rPr>
          <t>jegyzőnő:</t>
        </r>
        <r>
          <rPr>
            <sz val="9"/>
            <color indexed="81"/>
            <rFont val="Tahoma"/>
            <family val="2"/>
            <charset val="238"/>
          </rPr>
          <t xml:space="preserve">
Ezen a rovaton kell elszámolni
a)  nemzetközi szervezetekben történő részvétel után fizetendő tagsági díjakat, a tagállami kötelező és önkéntes hozzájárulásokat, és
b) az Európai Uniós költségvetésébe fizetett tagállami hozzájárulásokat, az Európai Fejlesztési Alapba fizetendő összegeket, és az uniós támogatások szabálytalan felhasználása miatti visszafizetési kötelezettségeket.
A rovaton elszámolt kiadásokat a beszámolóban a következő bontásban kell szerepeltetni:
a) ebből: Európai Unió.</t>
        </r>
      </text>
    </comment>
    <comment ref="A177" authorId="0" shapeId="0" xr:uid="{00000000-0006-0000-0500-000070000000}">
      <text>
        <r>
          <rPr>
            <b/>
            <sz val="9"/>
            <color indexed="81"/>
            <rFont val="Tahoma"/>
            <family val="2"/>
            <charset val="238"/>
          </rPr>
          <t>jegyzőnő:</t>
        </r>
        <r>
          <rPr>
            <sz val="9"/>
            <color indexed="81"/>
            <rFont val="Tahoma"/>
            <family val="2"/>
            <charset val="238"/>
          </rPr>
          <t xml:space="preserve">
Ezen a rovaton kell elszámolni
a)  helyi önkormányzat, a helyi nemzetiségi önkormányzat és a társulás részére a központi költségvetés Áht. 14. § (3) bekezdése szerinti fejezetéből folyósított támogatások jogosulatlan igénybevétele miatt a bevétel elszámolását követő években visszafizetett összeget,
b) a költségvetési maradványt és a vállalkozási maradványt terhelő befizetési kötelezettséget,
c) a tervezettet meghaladó többletbevétel után teljesítendő befizetést, és
d) az Áht. 47. §-a szerinti befizetési kötelezettséget.
A rovaton eredeti előirányzat nem tervezhető az Áht. 47. § (2) bekezdésében foglaltak kivételével.</t>
        </r>
      </text>
    </comment>
    <comment ref="A178" authorId="0" shapeId="0" xr:uid="{00000000-0006-0000-0500-000071000000}">
      <text>
        <r>
          <rPr>
            <b/>
            <sz val="9"/>
            <color indexed="81"/>
            <rFont val="Tahoma"/>
            <family val="2"/>
            <charset val="238"/>
          </rPr>
          <t>jegyzőnő:</t>
        </r>
        <r>
          <rPr>
            <sz val="9"/>
            <color indexed="81"/>
            <rFont val="Tahoma"/>
            <family val="2"/>
            <charset val="238"/>
          </rPr>
          <t xml:space="preserve">
Ezen a rovaton kell elszámolni a működési célból államháztartáson belüli szervezet felé vállalt garanciák, kezességek alapján az eredeti kötelezett helyett teljesített kifizetéseket.</t>
        </r>
      </text>
    </comment>
    <comment ref="A179" authorId="0" shapeId="0" xr:uid="{00000000-0006-0000-0500-000072000000}">
      <text>
        <r>
          <rPr>
            <b/>
            <sz val="9"/>
            <color indexed="81"/>
            <rFont val="Tahoma"/>
            <family val="2"/>
            <charset val="238"/>
          </rPr>
          <t>jegyzőnő:</t>
        </r>
        <r>
          <rPr>
            <sz val="9"/>
            <color indexed="81"/>
            <rFont val="Tahoma"/>
            <family val="2"/>
            <charset val="238"/>
          </rPr>
          <t xml:space="preserve">
Ezen a rovaton kell elszámolni az államháztartáson belüli szervezetek számára visszafizetési kötelezettség mellett működési célból nyújtott támogatásokat, kölcsönöket függetlenül attól, hogy azt terheli-e kamat vagy más költség, díj.
A rovaton elszámolt kiadásokat a beszámolóban a II. fejezet 1. pontja szerinti bontásban kell szerepeltetni.</t>
        </r>
      </text>
    </comment>
    <comment ref="A180" authorId="0" shapeId="0" xr:uid="{00000000-0006-0000-0500-000073000000}">
      <text>
        <r>
          <rPr>
            <b/>
            <sz val="9"/>
            <color indexed="81"/>
            <rFont val="Tahoma"/>
            <family val="2"/>
            <charset val="238"/>
          </rPr>
          <t>jegyzőnő:</t>
        </r>
        <r>
          <rPr>
            <sz val="9"/>
            <color indexed="81"/>
            <rFont val="Tahoma"/>
            <family val="2"/>
            <charset val="238"/>
          </rPr>
          <t xml:space="preserve">
Ezen a rovaton kell elszámolni a visszafizetési kötelezettség mellett működési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181" authorId="0" shapeId="0" xr:uid="{00000000-0006-0000-0500-000074000000}">
      <text>
        <r>
          <rPr>
            <b/>
            <sz val="9"/>
            <color indexed="81"/>
            <rFont val="Tahoma"/>
            <family val="2"/>
            <charset val="238"/>
          </rPr>
          <t>jegyzőnő:</t>
        </r>
        <r>
          <rPr>
            <sz val="9"/>
            <color indexed="81"/>
            <rFont val="Tahoma"/>
            <family val="2"/>
            <charset val="238"/>
          </rPr>
          <t xml:space="preserve">
Ezen a rovaton kell elszámolni
a) az államháztartáson belüli szervezetek számára működési célból végleges jelleggel nyújtott támogatásokat és más ellenérték nélküli kifizetéseket, a központi, irányító szervi támogatás és az Ávr. 34. §-a alapján előirányzat-átcsoportosítással teljesítendő ügyletek kivételével, és
b) a működési célú támogatások államháztartáson belülről bevételként végleges jelleggel kapott támogatások és más ellenérték nélküli kifizetések bármely okból a bevétel elszámolását követő években történő visszafizetését a K502. Elvonások és befizetések rovaton elszámolandó kiadások kivételével.
A rovaton elszámolt kiadásokat a beszámolóban a II. fejezet 1. pontja szerinti bontásban kell szerepeltetni.</t>
        </r>
      </text>
    </comment>
    <comment ref="A182" authorId="0" shapeId="0" xr:uid="{00000000-0006-0000-0500-000075000000}">
      <text>
        <r>
          <rPr>
            <b/>
            <sz val="9"/>
            <color indexed="81"/>
            <rFont val="Tahoma"/>
            <family val="2"/>
            <charset val="238"/>
          </rPr>
          <t>jegyzőnő:</t>
        </r>
        <r>
          <rPr>
            <sz val="9"/>
            <color indexed="81"/>
            <rFont val="Tahoma"/>
            <family val="2"/>
            <charset val="238"/>
          </rPr>
          <t xml:space="preserve">
Ezen a rovaton kell elszámolni a működési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183" authorId="0" shapeId="0" xr:uid="{00000000-0006-0000-0500-000076000000}">
      <text>
        <r>
          <rPr>
            <b/>
            <sz val="9"/>
            <color indexed="81"/>
            <rFont val="Tahoma"/>
            <family val="2"/>
            <charset val="238"/>
          </rPr>
          <t>jegyzőnő:</t>
        </r>
        <r>
          <rPr>
            <sz val="9"/>
            <color indexed="81"/>
            <rFont val="Tahoma"/>
            <family val="2"/>
            <charset val="238"/>
          </rPr>
          <t xml:space="preserve">
Ezen a rovaton kell elszámolni az államháztartáson kívüli szervezetek, személyek számára visszafizetési kötelezettség mellett működési célból nyújtott támogatásokat, kölcsönöket függetlenül attól, hogy azt terheli-e kamat vagy más költség, díj.
A rovaton elszámolt kiadásokat a beszámolóban a II. fejezet 2. pontja szerinti bontásban kell szerepeltetni.</t>
        </r>
      </text>
    </comment>
    <comment ref="A184" authorId="0" shapeId="0" xr:uid="{00000000-0006-0000-0500-000077000000}">
      <text>
        <r>
          <rPr>
            <b/>
            <sz val="9"/>
            <color indexed="81"/>
            <rFont val="Tahoma"/>
            <family val="2"/>
            <charset val="238"/>
          </rPr>
          <t>jegyzőnő:</t>
        </r>
        <r>
          <rPr>
            <sz val="9"/>
            <color indexed="81"/>
            <rFont val="Tahoma"/>
            <family val="2"/>
            <charset val="238"/>
          </rPr>
          <t xml:space="preserve">
Ezen a rovaton kell elszámolni azokat az államháztartáson kívüli szervezetek, személyek számára teljesített támogatásokat, amelyek célja, hogy egyes meghatározott termékek vagy szolgáltatások fogyasztói árában kedvezményt biztosítsanak, így különösen a gyógyszer és gyógyászati segédeszköz támogatásokat a gyógyfürdő és egyéb gyógyászati támogatásokat és a szociálpolitikai menetdíj-támogatásokat.</t>
        </r>
      </text>
    </comment>
    <comment ref="A185" authorId="0" shapeId="0" xr:uid="{00000000-0006-0000-0500-000078000000}">
      <text>
        <r>
          <rPr>
            <b/>
            <sz val="9"/>
            <color indexed="81"/>
            <rFont val="Tahoma"/>
            <family val="2"/>
            <charset val="238"/>
          </rPr>
          <t>jegyzőnő:</t>
        </r>
        <r>
          <rPr>
            <sz val="9"/>
            <color indexed="81"/>
            <rFont val="Tahoma"/>
            <family val="2"/>
            <charset val="238"/>
          </rPr>
          <t xml:space="preserve">
Ezen a rovaton kell elszámolni azokat az államháztartáson kívüli szervezetek, személyek számára teljesített támogatásokat, amelyek meghatározott rendeltetéssel felvett hitelek kamatfizetési terheinek enyhítését szolgálják, így különösen a lakástámogatásokat, a mezőgazdasági hitelek kamattámogatását, a Széchenyi Hitelprogramok konstrukciói és a hallgatói hitelrendszer keretében nyújtott kamattámogatásokat, a kötött segélyhitelekhez kapcsolódó kamattámogatást.</t>
        </r>
      </text>
    </comment>
    <comment ref="A186" authorId="0" shapeId="0" xr:uid="{00000000-0006-0000-0500-000079000000}">
      <text>
        <r>
          <rPr>
            <b/>
            <sz val="9"/>
            <color indexed="81"/>
            <rFont val="Tahoma"/>
            <family val="2"/>
            <charset val="238"/>
          </rPr>
          <t>jegyzőnő:</t>
        </r>
        <r>
          <rPr>
            <sz val="9"/>
            <color indexed="81"/>
            <rFont val="Tahoma"/>
            <family val="2"/>
            <charset val="238"/>
          </rPr>
          <t xml:space="preserve">
Ezen a rovaton kell elszámolni
a) az államháztartáson kívüli szervezetek, személyek számára a K509. Árkiegészítések, ártámogatások és a K510. Kamattámogatások rovatokba nem besorolható, működési célból végleges jelleggel nyújtott támogatásokat és más ellenérték nélküli kifizetéseket, ide értve a közcélú felajánlásokat, adományokat, a segélyeket, az agrár és a bűncselekmények áldozatainak fizetett kárenyhítéseket, valamint a bevett egyházaknak átadásra nem került ingatlanok utáni járadékot is, és
b) az államháztartáson kívüli szervezetektől, személyektől működési célú átvett pénzeszközként kapott bevételek bármely okból a bevétel elszámolását követő években történő visszafizetését.
A rovaton elszámolt kiadásokat a beszámolóban a II. fejezet 2. pontja szerinti bontásban kell szerepeltetni.</t>
        </r>
      </text>
    </comment>
    <comment ref="A187" authorId="0" shapeId="0" xr:uid="{00000000-0006-0000-0500-00007A000000}">
      <text>
        <r>
          <rPr>
            <b/>
            <sz val="9"/>
            <color indexed="81"/>
            <rFont val="Tahoma"/>
            <family val="2"/>
            <charset val="238"/>
          </rPr>
          <t>jegyzőnő:</t>
        </r>
        <r>
          <rPr>
            <sz val="9"/>
            <color indexed="81"/>
            <rFont val="Tahoma"/>
            <family val="2"/>
            <charset val="238"/>
          </rPr>
          <t xml:space="preserve">
Ezen a rovaton kell elszámolni az Áht. 15. § (3) bekezdése, 21. §-a és 23. § (3) bekezdése szerinti tartalékokat, valamint az Egészségbiztosítási Alap esetén a természetbeni ellátások céltartalékát.</t>
        </r>
      </text>
    </comment>
    <comment ref="A191" authorId="0" shapeId="0" xr:uid="{00000000-0006-0000-0500-00007B000000}">
      <text>
        <r>
          <rPr>
            <b/>
            <sz val="9"/>
            <color indexed="81"/>
            <rFont val="Tahoma"/>
            <family val="2"/>
            <charset val="238"/>
          </rPr>
          <t>jegyzőnő:</t>
        </r>
        <r>
          <rPr>
            <sz val="9"/>
            <color indexed="81"/>
            <rFont val="Tahoma"/>
            <family val="2"/>
            <charset val="238"/>
          </rPr>
          <t xml:space="preserve">
Ezen a rovaton kell elszámolni az immateriális javak vételárát.</t>
        </r>
      </text>
    </comment>
    <comment ref="A192" authorId="0" shapeId="0" xr:uid="{00000000-0006-0000-0500-00007C000000}">
      <text>
        <r>
          <rPr>
            <b/>
            <sz val="9"/>
            <color indexed="81"/>
            <rFont val="Tahoma"/>
            <family val="2"/>
            <charset val="238"/>
          </rPr>
          <t>jegyzőnő:</t>
        </r>
        <r>
          <rPr>
            <sz val="9"/>
            <color indexed="81"/>
            <rFont val="Tahoma"/>
            <family val="2"/>
            <charset val="238"/>
          </rPr>
          <t xml:space="preserve">
Ezen a rovaton kell elszámolni az ingatlanok és az ingatlanhoz kapcsolódó vagyoni értékű jogok bekerülési értékébe beszámító kiadásokat.
A rovaton elszámolt kiadásokat a beszámolóban a következő bontásban kell szerepeltetni:
a) ebből: termőföld-vásárlás kiadásai.</t>
        </r>
      </text>
    </comment>
    <comment ref="A193" authorId="0" shapeId="0" xr:uid="{00000000-0006-0000-0500-00007D000000}">
      <text>
        <r>
          <rPr>
            <b/>
            <sz val="9"/>
            <color indexed="81"/>
            <rFont val="Tahoma"/>
            <family val="2"/>
            <charset val="238"/>
          </rPr>
          <t>jegyzőnő:</t>
        </r>
        <r>
          <rPr>
            <sz val="9"/>
            <color indexed="81"/>
            <rFont val="Tahoma"/>
            <family val="2"/>
            <charset val="238"/>
          </rPr>
          <t xml:space="preserve">
Ezen a rovaton kell elszámolni a befektetett eszköznek minősülő informatikai eszközök, nem mechanikus működésű bolti kártyaleolvasó (POS) terminálok bekerülési értékébe beszámító kiadásokat.</t>
        </r>
      </text>
    </comment>
    <comment ref="A194" authorId="0" shapeId="0" xr:uid="{00000000-0006-0000-0500-00007E000000}">
      <text>
        <r>
          <rPr>
            <b/>
            <sz val="9"/>
            <color indexed="81"/>
            <rFont val="Tahoma"/>
            <family val="2"/>
            <charset val="238"/>
          </rPr>
          <t>jegyzőnő:</t>
        </r>
        <r>
          <rPr>
            <sz val="9"/>
            <color indexed="81"/>
            <rFont val="Tahoma"/>
            <family val="2"/>
            <charset val="238"/>
          </rPr>
          <t xml:space="preserve">
Ezen a rovaton kell elszámolni az ingatlannak és informatikai eszköznek nem minősülő tárgyi eszközök bekerülési értékébe beszámító kiadásokat.</t>
        </r>
      </text>
    </comment>
    <comment ref="A195" authorId="0" shapeId="0" xr:uid="{00000000-0006-0000-0500-00007F000000}">
      <text>
        <r>
          <rPr>
            <b/>
            <sz val="9"/>
            <color indexed="81"/>
            <rFont val="Tahoma"/>
            <family val="2"/>
            <charset val="238"/>
          </rPr>
          <t>jegyzőnő:</t>
        </r>
        <r>
          <rPr>
            <sz val="9"/>
            <color indexed="81"/>
            <rFont val="Tahoma"/>
            <family val="2"/>
            <charset val="238"/>
          </rPr>
          <t xml:space="preserve">
Ezen a rovaton kell elszámolni a részesedés – függetlenül attól, hogy azt a befektetett vagy a forgóeszközök között mutatják ki – bekerülési értékébe beszámító kiadásokat vásárlás, alapítás esetén.</t>
        </r>
      </text>
    </comment>
    <comment ref="A196" authorId="0" shapeId="0" xr:uid="{00000000-0006-0000-0500-000080000000}">
      <text>
        <r>
          <rPr>
            <b/>
            <sz val="9"/>
            <color indexed="81"/>
            <rFont val="Tahoma"/>
            <family val="2"/>
            <charset val="238"/>
          </rPr>
          <t>jegyzőnő:</t>
        </r>
        <r>
          <rPr>
            <sz val="9"/>
            <color indexed="81"/>
            <rFont val="Tahoma"/>
            <family val="2"/>
            <charset val="238"/>
          </rPr>
          <t xml:space="preserve">
Ezen a rovaton kell elszámolni a korábban megszerzett részesedéshez – függetlenül attól, hogy azt a befektetett vagy a forgóeszközök között mutatják ki – kapcsolódó tőkeemelést, ha a tőkeemelés pénzeszköz átadásával jár.</t>
        </r>
      </text>
    </comment>
    <comment ref="A197" authorId="0" shapeId="0" xr:uid="{00000000-0006-0000-0500-000081000000}">
      <text>
        <r>
          <rPr>
            <b/>
            <sz val="9"/>
            <color indexed="81"/>
            <rFont val="Tahoma"/>
            <family val="2"/>
            <charset val="238"/>
          </rPr>
          <t>jegyzőnő:</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199" authorId="0" shapeId="0" xr:uid="{00000000-0006-0000-0500-000082000000}">
      <text>
        <r>
          <rPr>
            <b/>
            <sz val="9"/>
            <color indexed="81"/>
            <rFont val="Tahoma"/>
            <family val="2"/>
            <charset val="238"/>
          </rPr>
          <t>jegyzőnő:</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0" authorId="0" shapeId="0" xr:uid="{00000000-0006-0000-0500-000083000000}">
      <text>
        <r>
          <rPr>
            <b/>
            <sz val="9"/>
            <color indexed="81"/>
            <rFont val="Tahoma"/>
            <family val="2"/>
            <charset val="238"/>
          </rPr>
          <t>jegyzőnő:</t>
        </r>
        <r>
          <rPr>
            <sz val="9"/>
            <color indexed="81"/>
            <rFont val="Tahoma"/>
            <family val="2"/>
            <charset val="238"/>
          </rPr>
          <t xml:space="preserve">
Ezen a rovaton kell elszámolni a beruházások teljesítése során a termék beszerzőjére áthárított előzetesen felszámított általános forgalmi adót.</t>
        </r>
      </text>
    </comment>
    <comment ref="A201" authorId="0" shapeId="0" xr:uid="{00000000-0006-0000-0500-000084000000}">
      <text>
        <r>
          <rPr>
            <b/>
            <sz val="9"/>
            <color indexed="81"/>
            <rFont val="Tahoma"/>
            <family val="2"/>
            <charset val="238"/>
          </rPr>
          <t>jegyzőnő:</t>
        </r>
        <r>
          <rPr>
            <sz val="9"/>
            <color indexed="81"/>
            <rFont val="Tahoma"/>
            <family val="2"/>
            <charset val="238"/>
          </rPr>
          <t xml:space="preserve">
Ezen a rovaton kell elszámolni az ingatlannak és informatikai eszköznek nem minősülő tárgyi eszközök értékét növelő felújítások kiadásait.</t>
        </r>
      </text>
    </comment>
    <comment ref="A202" authorId="0" shapeId="0" xr:uid="{00000000-0006-0000-0500-000085000000}">
      <text>
        <r>
          <rPr>
            <b/>
            <sz val="9"/>
            <color indexed="81"/>
            <rFont val="Tahoma"/>
            <family val="2"/>
            <charset val="238"/>
          </rPr>
          <t>jegyzőnő:</t>
        </r>
        <r>
          <rPr>
            <sz val="9"/>
            <color indexed="81"/>
            <rFont val="Tahoma"/>
            <family val="2"/>
            <charset val="238"/>
          </rPr>
          <t xml:space="preserve">
Ezen a rovaton kell elszámolni a felújítások teljesítése során a termék, szolgáltatás beszerzőjére áthárított előzetesen felszámított általános forgalmi adót.</t>
        </r>
      </text>
    </comment>
    <comment ref="A204" authorId="0" shapeId="0" xr:uid="{00000000-0006-0000-0500-000086000000}">
      <text>
        <r>
          <rPr>
            <b/>
            <sz val="9"/>
            <color indexed="81"/>
            <rFont val="Tahoma"/>
            <family val="2"/>
            <charset val="238"/>
          </rPr>
          <t>jegyzőnő:</t>
        </r>
        <r>
          <rPr>
            <sz val="9"/>
            <color indexed="81"/>
            <rFont val="Tahoma"/>
            <family val="2"/>
            <charset val="238"/>
          </rPr>
          <t xml:space="preserve">
Ezen a rovaton kell elszámolni a felhalmozási célból államháztartáson belüli szervezet felé vállalt garanciák, kezességek alapján az eredeti kötelezett helyett teljesített kifizetéseket.</t>
        </r>
      </text>
    </comment>
    <comment ref="A205" authorId="0" shapeId="0" xr:uid="{00000000-0006-0000-0500-000087000000}">
      <text>
        <r>
          <rPr>
            <b/>
            <sz val="9"/>
            <color indexed="81"/>
            <rFont val="Tahoma"/>
            <family val="2"/>
            <charset val="238"/>
          </rPr>
          <t>jegyzőnő:</t>
        </r>
        <r>
          <rPr>
            <sz val="9"/>
            <color indexed="81"/>
            <rFont val="Tahoma"/>
            <family val="2"/>
            <charset val="238"/>
          </rPr>
          <t xml:space="preserve">
Ezen a rovaton kell elszámolni az államháztartáson belüli szervezetek számára visszafizetési kötelezettség mellett felhalmozási célból nyújtott támogatásokat, kölcsönöket függetlenül attól, hogy azt terheli-e kamat vagy más költség, díj.
A rovaton elszámolt kiadásokat a beszámolóban a II. fejezet 1. pontja szerinti bontásban kell szerepeltetni.</t>
        </r>
      </text>
    </comment>
    <comment ref="A206" authorId="0" shapeId="0" xr:uid="{00000000-0006-0000-0500-000088000000}">
      <text>
        <r>
          <rPr>
            <b/>
            <sz val="9"/>
            <color indexed="81"/>
            <rFont val="Tahoma"/>
            <family val="2"/>
            <charset val="238"/>
          </rPr>
          <t>jegyzőnő:</t>
        </r>
        <r>
          <rPr>
            <sz val="9"/>
            <color indexed="81"/>
            <rFont val="Tahoma"/>
            <family val="2"/>
            <charset val="238"/>
          </rPr>
          <t xml:space="preserve">
Ezen a rovaton kell elszámolni a visszafizetési kötelezettség mellett felhalmozási célból kapott támogatások, kölcsönök kamatot és más költséget, díjat nem tartalmazó összegének államháztartáson belüli visszafizetésével kapcsolatos kiadásokat.
A rovaton elszámolt kiadásokat a beszámolóban a II. fejezet 1. pontja szerinti bontásban kell szerepeltetni.</t>
        </r>
      </text>
    </comment>
    <comment ref="A207" authorId="0" shapeId="0" xr:uid="{00000000-0006-0000-0500-000089000000}">
      <text>
        <r>
          <rPr>
            <b/>
            <sz val="9"/>
            <color indexed="81"/>
            <rFont val="Tahoma"/>
            <family val="2"/>
            <charset val="238"/>
          </rPr>
          <t>jegyzőnő:</t>
        </r>
        <r>
          <rPr>
            <sz val="9"/>
            <color indexed="81"/>
            <rFont val="Tahoma"/>
            <family val="2"/>
            <charset val="238"/>
          </rPr>
          <t xml:space="preserve">
Ezen a rovaton kell elszámolni
a) az államháztartáson belüli szervezetek számára felhalmozási célból végleges jelleggel nyújtott támogatásokat és más ellenérték nélküli kifizetéseket, a központi, irányító szervi támogatás és az Ávr. 34. §-a alapján előirányzat-átcsoportosítással teljesítendő ügyletek kivételével, és
b) a felhalmozási célú támogatások államháztartáson belülről bevételként végleges jelleggel kapott támogatások és más ellenérték nélküli kifizetések, valamint a felhalmozási bevételek – államháztartáson belüli – bármely okból a bevétel elszámolását követő években történő visszafizetését.
A rovaton elszámolt kiadásokat a beszámolóban a II. fejezet 1. pontja szerinti bontásban kell szerepeltetni.</t>
        </r>
      </text>
    </comment>
    <comment ref="A208" authorId="0" shapeId="0" xr:uid="{00000000-0006-0000-0500-00008A000000}">
      <text>
        <r>
          <rPr>
            <b/>
            <sz val="9"/>
            <color indexed="81"/>
            <rFont val="Tahoma"/>
            <family val="2"/>
            <charset val="238"/>
          </rPr>
          <t>jegyzőnő:</t>
        </r>
        <r>
          <rPr>
            <sz val="9"/>
            <color indexed="81"/>
            <rFont val="Tahoma"/>
            <family val="2"/>
            <charset val="238"/>
          </rPr>
          <t xml:space="preserve">
Ezen a rovaton kell elszámolni a felhalmozási célból államháztartáson kívüli szervezet felé vállalt garanciák, kezességek alapján az eredeti kötelezett helyett teljesített kifizetéseket.
A rovaton elszámolt kiadásokat a beszámolóban a következő bontásban kell szerepeltetni:
a) ebből: állami vagy önkormányzati tulajdonban lévő gazdasági társaságok tartozásai miatti kifizetések.</t>
        </r>
      </text>
    </comment>
    <comment ref="A209" authorId="0" shapeId="0" xr:uid="{00000000-0006-0000-0500-00008B000000}">
      <text>
        <r>
          <rPr>
            <b/>
            <sz val="9"/>
            <color indexed="81"/>
            <rFont val="Tahoma"/>
            <family val="2"/>
            <charset val="238"/>
          </rPr>
          <t>jegyzőnő:</t>
        </r>
        <r>
          <rPr>
            <sz val="9"/>
            <color indexed="81"/>
            <rFont val="Tahoma"/>
            <family val="2"/>
            <charset val="238"/>
          </rPr>
          <t xml:space="preserve">
Ezen a rovaton kell elszámolni az államháztartáson kívüli szervezetek, személyek számára visszafizetési kötelezettség mellett felhalmozási célból nyújtott támogatásokat, kölcsönöket függetlenül attól, hogy azt terheli-e kamat vagy más költség, díj.
A rovaton elszámolt kiadásokat a beszámolóban a II. fejezet 2. pontja szerinti bontásban kell szerepeltetni.</t>
        </r>
      </text>
    </comment>
    <comment ref="A210" authorId="0" shapeId="0" xr:uid="{00000000-0006-0000-0500-00008C000000}">
      <text>
        <r>
          <rPr>
            <b/>
            <sz val="9"/>
            <color indexed="81"/>
            <rFont val="Tahoma"/>
            <family val="2"/>
            <charset val="238"/>
          </rPr>
          <t>jegyzőnő:</t>
        </r>
        <r>
          <rPr>
            <sz val="9"/>
            <color indexed="81"/>
            <rFont val="Tahoma"/>
            <family val="2"/>
            <charset val="238"/>
          </rPr>
          <t xml:space="preserve">
Ezen a rovaton kell elszámolni a foglalkoztatottak lakásépítésének, lakásvásárlásának munkáltatói támogatására végleges jelleggel juttatott támogatásokat, valamint a helyi önkormányzatok helyi lakásépítési és vásárlási támogatását a kamattámogatások kivételével.</t>
        </r>
      </text>
    </comment>
    <comment ref="A211" authorId="0" shapeId="0" xr:uid="{00000000-0006-0000-0500-00008D000000}">
      <text>
        <r>
          <rPr>
            <b/>
            <sz val="9"/>
            <color indexed="81"/>
            <rFont val="Tahoma"/>
            <family val="2"/>
            <charset val="238"/>
          </rPr>
          <t>jegyzőnő:</t>
        </r>
        <r>
          <rPr>
            <sz val="9"/>
            <color indexed="81"/>
            <rFont val="Tahoma"/>
            <family val="2"/>
            <charset val="238"/>
          </rPr>
          <t xml:space="preserve">
Ezen a rovaton kell elszámolni
a)  lakástámogatások kivételével az államháztartáson kívüli szervezetek, személyek számára felhalmozási célból végleges jelleggel nyújtott támogatásokat, és
b) a felhalmozási célú átvett pénzeszközként kapott támogatások és a felhalmozási bevételek – államháztartáson kívüli – bármely okból a bevétel elszámolását követő években történő visszafizetését.
A rovaton elszámolt kiadásokat a beszámolóban a II. fejezet 2. pontja szerinti bontásban kell szerepeltetni.</t>
        </r>
      </text>
    </comment>
    <comment ref="A215" authorId="0" shapeId="0" xr:uid="{00000000-0006-0000-0500-00008E000000}">
      <text>
        <r>
          <rPr>
            <b/>
            <sz val="9"/>
            <color indexed="81"/>
            <rFont val="Tahoma"/>
            <family val="2"/>
            <charset val="238"/>
          </rPr>
          <t>jegyzőnő:</t>
        </r>
        <r>
          <rPr>
            <sz val="9"/>
            <color indexed="81"/>
            <rFont val="Tahoma"/>
            <family val="2"/>
            <charset val="238"/>
          </rPr>
          <t xml:space="preserve">
Ezen a rovaton kell elszámolni a költségvetési éven túlra belföldről felvett hitelek, kölcsönök tőketörlesztését az azokhoz kapcsolódó fedezeti ügyletek lezárásával együtt (kivéve a kamatfedezeti ügyleteket).
A rovaton elszámolt kiadásokat a beszámolóban a következő bontásban kell szerepeltetni:
a) ebből: pénzügyi vállalkozás,
b) ebből: fedezeti ügyletek nettó kiadásai.</t>
        </r>
      </text>
    </comment>
    <comment ref="A216" authorId="0" shapeId="0" xr:uid="{00000000-0006-0000-0500-00008F000000}">
      <text>
        <r>
          <rPr>
            <b/>
            <sz val="9"/>
            <color indexed="81"/>
            <rFont val="Tahoma"/>
            <family val="2"/>
            <charset val="238"/>
          </rPr>
          <t>jegyzőnő:</t>
        </r>
        <r>
          <rPr>
            <sz val="9"/>
            <color indexed="81"/>
            <rFont val="Tahoma"/>
            <family val="2"/>
            <charset val="238"/>
          </rPr>
          <t xml:space="preserve">
Ezen a rovaton kell elszámolni a folyószámla-, rulírozó- és a munkabér-megelőlegezési hitelek, kölcsönök tőketörlesztését.</t>
        </r>
      </text>
    </comment>
    <comment ref="A217" authorId="0" shapeId="0" xr:uid="{00000000-0006-0000-0500-000090000000}">
      <text>
        <r>
          <rPr>
            <b/>
            <sz val="9"/>
            <color indexed="81"/>
            <rFont val="Tahoma"/>
            <family val="2"/>
            <charset val="238"/>
          </rPr>
          <t>jegyzőnő:</t>
        </r>
        <r>
          <rPr>
            <sz val="9"/>
            <color indexed="81"/>
            <rFont val="Tahoma"/>
            <family val="2"/>
            <charset val="238"/>
          </rPr>
          <t xml:space="preserve">
Ezen a rovaton kell elszámolni
a)  költségvetési éven belülre felvett hitelek, kölcsönök tőketörlesztését a likviditási célú hitelek, kölcsönök kivételével az azokhoz kapcsolódó fedezeti ügyletek lezárásával együtt (kivéve a kamatfedezeti ügyleteket), és
b) a Stabilitási tv. 3. § (1) bekezdés e) pontja szerinti ügyletek keretében az eszközök visszavásárlásáért fizetett visszavásárlási árat a korábban kapott eladási ár mértékéig.
A rovaton elszámolt kiadásokat a beszámolóban a következő bontásban kell szerepeltetni:
a) ebből: pénzügyi vállalkozás,
b) ebből: fedezeti ügyletek nettó kiadásai.</t>
        </r>
      </text>
    </comment>
    <comment ref="A219" authorId="0" shapeId="0" xr:uid="{00000000-0006-0000-0500-000091000000}">
      <text>
        <r>
          <rPr>
            <b/>
            <sz val="9"/>
            <color indexed="81"/>
            <rFont val="Tahoma"/>
            <family val="2"/>
            <charset val="238"/>
          </rPr>
          <t>jegyzőnő:</t>
        </r>
        <r>
          <rPr>
            <sz val="9"/>
            <color indexed="81"/>
            <rFont val="Tahoma"/>
            <family val="2"/>
            <charset val="238"/>
          </rPr>
          <t xml:space="preserve">
Ezen a rovaton kell elszámolni a forgóeszközök között kimutatott, belföldön kibocsátott vásárolt hitelviszonyt megtestesítő értékpapírok – ide értve a befektetési jegyeket és a kárpótlási jegyeket is – vételárát.
A rovaton elszámolt kiadásokat a beszámolóban a következő bontásban kell szerepeltetni:
a) ebből: befektetési jegyek,
b) ebből: kárpótlási jegyek.</t>
        </r>
      </text>
    </comment>
    <comment ref="A220" authorId="0" shapeId="0" xr:uid="{00000000-0006-0000-0500-000092000000}">
      <text>
        <r>
          <rPr>
            <b/>
            <sz val="9"/>
            <color indexed="81"/>
            <rFont val="Tahoma"/>
            <family val="2"/>
            <charset val="238"/>
          </rPr>
          <t>jegyzőnő:</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
b) ebből: befektetési jegyek,
c) ebből: kárpótlási jegyek.</t>
        </r>
      </text>
    </comment>
    <comment ref="A221" authorId="0" shapeId="0" xr:uid="{00000000-0006-0000-0500-000093000000}">
      <text>
        <r>
          <rPr>
            <b/>
            <sz val="9"/>
            <color indexed="81"/>
            <rFont val="Tahoma"/>
            <family val="2"/>
            <charset val="238"/>
          </rPr>
          <t>jegyzőnő:</t>
        </r>
        <r>
          <rPr>
            <sz val="9"/>
            <color indexed="81"/>
            <rFont val="Tahoma"/>
            <family val="2"/>
            <charset val="238"/>
          </rPr>
          <t xml:space="preserve">
Ezen a rovaton kell elszámolni a befektetett eszközök között kimutatott, belföldön vásárolt hitelviszonyt megtestesítő értékpapírok vételárát.</t>
        </r>
      </text>
    </comment>
    <comment ref="A222" authorId="0" shapeId="0" xr:uid="{00000000-0006-0000-0500-000094000000}">
      <text>
        <r>
          <rPr>
            <b/>
            <sz val="9"/>
            <color indexed="81"/>
            <rFont val="Tahoma"/>
            <family val="2"/>
            <charset val="238"/>
          </rPr>
          <t>jegyzőnő:</t>
        </r>
        <r>
          <rPr>
            <sz val="9"/>
            <color indexed="81"/>
            <rFont val="Tahoma"/>
            <family val="2"/>
            <charset val="238"/>
          </rPr>
          <t xml:space="preserve">
Ezen a rovaton kell elszámolni a belföldön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23" authorId="0" shapeId="0" xr:uid="{00000000-0006-0000-0500-000095000000}">
      <text>
        <r>
          <rPr>
            <b/>
            <sz val="9"/>
            <color indexed="81"/>
            <rFont val="Tahoma"/>
            <family val="2"/>
            <charset val="238"/>
          </rPr>
          <t>jegyzőnő:</t>
        </r>
        <r>
          <rPr>
            <sz val="9"/>
            <color indexed="81"/>
            <rFont val="Tahoma"/>
            <family val="2"/>
            <charset val="238"/>
          </rPr>
          <t xml:space="preserve">
Ezen a rovaton kell elszámolni az Áht. 78. § (4) és (5) bekezdése, valamint 83. § (3) bekezdése szerinti megelőlegezések folyósítását.</t>
        </r>
      </text>
    </comment>
    <comment ref="A224" authorId="0" shapeId="0" xr:uid="{00000000-0006-0000-0500-000096000000}">
      <text>
        <r>
          <rPr>
            <b/>
            <sz val="9"/>
            <color indexed="81"/>
            <rFont val="Tahoma"/>
            <family val="2"/>
            <charset val="238"/>
          </rPr>
          <t>jegyzőnő:</t>
        </r>
        <r>
          <rPr>
            <sz val="9"/>
            <color indexed="81"/>
            <rFont val="Tahoma"/>
            <family val="2"/>
            <charset val="238"/>
          </rPr>
          <t xml:space="preserve">
Ezen a rovaton kell elszámolni az Áht. 78. § (4) és (5) bekezdése, valamint 83. § (3) bekezdése szerinti megelőlegezések visszafizetésével kapcsolatban felmerülő kiadásokat.</t>
        </r>
      </text>
    </comment>
    <comment ref="A225" authorId="0" shapeId="0" xr:uid="{00000000-0006-0000-0500-000097000000}">
      <text>
        <r>
          <rPr>
            <b/>
            <sz val="9"/>
            <color indexed="81"/>
            <rFont val="Tahoma"/>
            <family val="2"/>
            <charset val="238"/>
          </rPr>
          <t>jegyzőnő:</t>
        </r>
        <r>
          <rPr>
            <sz val="9"/>
            <color indexed="81"/>
            <rFont val="Tahoma"/>
            <family val="2"/>
            <charset val="238"/>
          </rPr>
          <t xml:space="preserve">
Ezen a rovaton kell elszámolni az Áht. 73. § (1) bekezdés ae) pontja szerinti központi, irányító szervi támogatás, valamint a központi kezelésű előirányzatok kiadásai finanszírozására szolgáló központi pénzellátás folyósítását.</t>
        </r>
      </text>
    </comment>
    <comment ref="A226" authorId="0" shapeId="0" xr:uid="{00000000-0006-0000-0500-000098000000}">
      <text>
        <r>
          <rPr>
            <b/>
            <sz val="9"/>
            <color indexed="81"/>
            <rFont val="Tahoma"/>
            <family val="2"/>
            <charset val="238"/>
          </rPr>
          <t>jegyzőnő:</t>
        </r>
        <r>
          <rPr>
            <sz val="9"/>
            <color indexed="81"/>
            <rFont val="Tahoma"/>
            <family val="2"/>
            <charset val="238"/>
          </rPr>
          <t xml:space="preserve">
Ezen a rovaton kell elszámolni a szabad pénzeszközök betétként való elhelyezését.</t>
        </r>
      </text>
    </comment>
    <comment ref="A227" authorId="0" shapeId="0" xr:uid="{00000000-0006-0000-0500-000099000000}">
      <text>
        <r>
          <rPr>
            <b/>
            <sz val="9"/>
            <color indexed="81"/>
            <rFont val="Tahoma"/>
            <family val="2"/>
            <charset val="238"/>
          </rPr>
          <t>jegyzőnő:</t>
        </r>
        <r>
          <rPr>
            <sz val="9"/>
            <color indexed="81"/>
            <rFont val="Tahoma"/>
            <family val="2"/>
            <charset val="238"/>
          </rPr>
          <t xml:space="preserve">
Ezen a rovaton kell elszámolni a pénzügyi lízing keretében beszerzett eszközök lízingszerződésben kikötött tőkerésze törlesztését.</t>
        </r>
      </text>
    </comment>
    <comment ref="A228" authorId="0" shapeId="0" xr:uid="{00000000-0006-0000-0500-00009A000000}">
      <text>
        <r>
          <rPr>
            <b/>
            <sz val="9"/>
            <color indexed="81"/>
            <rFont val="Tahoma"/>
            <family val="2"/>
            <charset val="238"/>
          </rPr>
          <t>jegyzőnő:</t>
        </r>
        <r>
          <rPr>
            <sz val="9"/>
            <color indexed="81"/>
            <rFont val="Tahoma"/>
            <family val="2"/>
            <charset val="238"/>
          </rPr>
          <t xml:space="preserve">
Ezen a rovaton kell elszámolni az Áht. 73. § (1) bekezdés b) pont bb)–bd) pontjában foglalt finanszírozási célú pénzügyi műveletek kiadásait.</t>
        </r>
      </text>
    </comment>
    <comment ref="A230" authorId="0" shapeId="0" xr:uid="{00000000-0006-0000-0500-00009B000000}">
      <text>
        <r>
          <rPr>
            <b/>
            <sz val="9"/>
            <color indexed="81"/>
            <rFont val="Tahoma"/>
            <family val="2"/>
            <charset val="238"/>
          </rPr>
          <t>jegyzőnő:</t>
        </r>
        <r>
          <rPr>
            <sz val="9"/>
            <color indexed="81"/>
            <rFont val="Tahoma"/>
            <family val="2"/>
            <charset val="238"/>
          </rPr>
          <t xml:space="preserve">
Ezen a rovaton kell elszámolni a forgóeszközök között kimutatott, külföldön kibocsátott vásárolt hitelviszonyt megtestesítő értékpapírok vételárát.</t>
        </r>
      </text>
    </comment>
    <comment ref="A231" authorId="0" shapeId="0" xr:uid="{00000000-0006-0000-0500-00009C000000}">
      <text>
        <r>
          <rPr>
            <b/>
            <sz val="9"/>
            <color indexed="81"/>
            <rFont val="Tahoma"/>
            <family val="2"/>
            <charset val="238"/>
          </rPr>
          <t>jegyzőnő:</t>
        </r>
        <r>
          <rPr>
            <sz val="9"/>
            <color indexed="81"/>
            <rFont val="Tahoma"/>
            <family val="2"/>
            <charset val="238"/>
          </rPr>
          <t xml:space="preserve">
Ezen a rovaton kell elszámolni a befektetett eszközök között kimutatott, külföldön kibocsátott vásárolt hitelviszonyt megtestesítő értékpapírok vételárát.</t>
        </r>
      </text>
    </comment>
    <comment ref="A232" authorId="0" shapeId="0" xr:uid="{00000000-0006-0000-0500-00009D000000}">
      <text>
        <r>
          <rPr>
            <b/>
            <sz val="9"/>
            <color indexed="81"/>
            <rFont val="Tahoma"/>
            <family val="2"/>
            <charset val="238"/>
          </rPr>
          <t>jegyzőnő:</t>
        </r>
        <r>
          <rPr>
            <sz val="9"/>
            <color indexed="81"/>
            <rFont val="Tahoma"/>
            <family val="2"/>
            <charset val="238"/>
          </rPr>
          <t xml:space="preserve">
Ezen a rovaton kell elszámolni a külföldön kibocsátott hitelviszonyt megtestesítő értékpapírok beváltásának kiadásait azok névértékéig az azokhoz kapcsolódó fedezeti ügyletek lezárásával együtt (kivéve a kamatfedezeti ügyleteket).
A rovaton elszámolt kiadásokat a beszámolóban a következő bontásban kell szerepeltetni:
a) ebből: fedezeti ügyletek nettó kiadásai.</t>
        </r>
      </text>
    </comment>
    <comment ref="A233" authorId="0" shapeId="0" xr:uid="{00000000-0006-0000-0500-00009E000000}">
      <text>
        <r>
          <rPr>
            <b/>
            <sz val="9"/>
            <color indexed="81"/>
            <rFont val="Tahoma"/>
            <family val="2"/>
            <charset val="238"/>
          </rPr>
          <t>jegyzőnő:</t>
        </r>
        <r>
          <rPr>
            <sz val="9"/>
            <color indexed="81"/>
            <rFont val="Tahoma"/>
            <family val="2"/>
            <charset val="238"/>
          </rPr>
          <t xml:space="preserve">
Ezen a rovaton kell elszámolni a külföldről felvett hitelek, kölcsönök tőketörlesztését az azokhoz kapcsolódó fedezeti ügyletek lezárásával együtt (kivéve a kamatfedezeti ügyleteket).
A rovaton elszámolt kiadásokat a beszámolóban a következő bontásban kell szerepeltetni:
a) ebből: nemzetközi fejlesztési szervezetek,
b) ebből: más kormányok,
c) ebből: külföldi pénzintézetek,
d) ebből: fedezeti ügyletek nettó kiadásai.</t>
        </r>
      </text>
    </comment>
    <comment ref="A234" authorId="0" shapeId="0" xr:uid="{00000000-0006-0000-0500-00009F000000}">
      <text>
        <r>
          <rPr>
            <b/>
            <sz val="9"/>
            <color indexed="81"/>
            <rFont val="Tahoma"/>
            <family val="2"/>
            <charset val="238"/>
          </rPr>
          <t>jegyzőnő:</t>
        </r>
        <r>
          <rPr>
            <sz val="9"/>
            <color indexed="81"/>
            <rFont val="Tahoma"/>
            <family val="2"/>
            <charset val="238"/>
          </rPr>
          <t xml:space="preserve">
Ezen a rovaton kell elszámolni a származékos ügyletek hitelek, kölcsönök, értékpapírok értékében ki nem mutatott és a kamatok között el nem számolt kiadásait, így
a) a lezárt nem kamatfedezeti célú, egyéb fedezeti ügyletek (határidős, opciós, swap és azonnali ügyletek) veszteségét,
b) a nem fedezeti célú határidős, opciós ügyletek és swap ügyletek határidős része esetén az ügylet zárása (lejárata, ellenügylet kötése, lejárat előtti megszüntetése) időpontjában érvényes árfolyam és a kötési (határidős) árfolyam közötti veszteségjellegű különbözetet, és
c) a kiírt opcióért fizetett opciós díjat.</t>
        </r>
      </text>
    </comment>
  </commentList>
</comments>
</file>

<file path=xl/sharedStrings.xml><?xml version="1.0" encoding="utf-8"?>
<sst xmlns="http://schemas.openxmlformats.org/spreadsheetml/2006/main" count="4728" uniqueCount="1748">
  <si>
    <t>ÖNKORMÁNYZATI</t>
  </si>
  <si>
    <t xml:space="preserve">FUNKCIÓCSOPORTOK SZERINTI MEGOSZLÁS </t>
  </si>
  <si>
    <t>013350</t>
  </si>
  <si>
    <t>018030</t>
  </si>
  <si>
    <t>082044</t>
  </si>
  <si>
    <t>082092</t>
  </si>
  <si>
    <t>086020</t>
  </si>
  <si>
    <t>091140</t>
  </si>
  <si>
    <t>ÓVODA</t>
  </si>
  <si>
    <t>011130</t>
  </si>
  <si>
    <t>011220</t>
  </si>
  <si>
    <t>101150</t>
  </si>
  <si>
    <t>105010</t>
  </si>
  <si>
    <t>106020</t>
  </si>
  <si>
    <t>HIVATAL</t>
  </si>
  <si>
    <t>013320</t>
  </si>
  <si>
    <t>018010</t>
  </si>
  <si>
    <t>041232</t>
  </si>
  <si>
    <t>045160</t>
  </si>
  <si>
    <t>051040</t>
  </si>
  <si>
    <t>064010</t>
  </si>
  <si>
    <t>066020</t>
  </si>
  <si>
    <t>074031</t>
  </si>
  <si>
    <t>081030</t>
  </si>
  <si>
    <t>107051</t>
  </si>
  <si>
    <t>107060</t>
  </si>
  <si>
    <t>ÖNK-I</t>
  </si>
  <si>
    <t>ÖSSZESÍTETT</t>
  </si>
  <si>
    <t>Rovat- rend</t>
  </si>
  <si>
    <t xml:space="preserve">Előirányzatcsoport / Kiemelt előirányzat               szerinti bontás   </t>
  </si>
  <si>
    <t>önkormányzati vagyonnal való gazdálkodással kapcsolatos feladatok</t>
  </si>
  <si>
    <t>támogatási célú finanszírozási műveletek</t>
  </si>
  <si>
    <t>könyvtári szolgáltatások</t>
  </si>
  <si>
    <t>helyi, térségi közösségi tér biztosítása, működtetése</t>
  </si>
  <si>
    <t>ÖSSZESEN</t>
  </si>
  <si>
    <t>óvodai nevelés, ellátás működtetési feladatai</t>
  </si>
  <si>
    <t>óvodai intézményi étkeztetés</t>
  </si>
  <si>
    <t>önkormányzatok és önkormányzati hivatalok jogalkotó és általános igazgatási tevékenysége</t>
  </si>
  <si>
    <t>adó-, vám és jövedéki igazgatás</t>
  </si>
  <si>
    <t>betegséggel kapcsolatos pénzbeli ellátások, támogatások</t>
  </si>
  <si>
    <t>önkormányzatok és önkormány-zati hivatalok jogalkotó és ál-talános igazg-i tevékenysége</t>
  </si>
  <si>
    <t>köztemető fenntartás és működtetés</t>
  </si>
  <si>
    <t>önkormányzatok elszámolásai a központi költségvetéssel</t>
  </si>
  <si>
    <t>Start munkaprogram - téli közfoglalkoz-tatás</t>
  </si>
  <si>
    <t>közutak, hidak, alagutak üzemeltetése, fenntartása</t>
  </si>
  <si>
    <t>Nem veszélyes hulladék kezelése, ártalmatlanítása</t>
  </si>
  <si>
    <t>közvilágítás</t>
  </si>
  <si>
    <t>város-, községgazdál-kodási egyéb szolgáltatások</t>
  </si>
  <si>
    <t>család- és nővédelmi egészségügyi gondozás</t>
  </si>
  <si>
    <t>sportlétesít-mények, edzőtáborok működtetése és fejlesztése</t>
  </si>
  <si>
    <t>egyéb szociális pénzbeli és természetbeni ellátások, támogatások</t>
  </si>
  <si>
    <t xml:space="preserve">INTÉZMÉNYI KTGV. ÖSSZESEN </t>
  </si>
  <si>
    <t>KÖLTSÉGVETÉS</t>
  </si>
  <si>
    <t>B1</t>
  </si>
  <si>
    <t>Működési célú támogatások államháztartáson belülről</t>
  </si>
  <si>
    <t>B11</t>
  </si>
  <si>
    <t>Önkormányzatok működési támogatásai</t>
  </si>
  <si>
    <t>B111</t>
  </si>
  <si>
    <t>Helyi önkormányzatok működésének általános támogatása</t>
  </si>
  <si>
    <t>B112</t>
  </si>
  <si>
    <t>Települési önkormányzatok egyes köznevelési feladatainak támogatása</t>
  </si>
  <si>
    <t>B113</t>
  </si>
  <si>
    <t>Települési önkormányzatok szociális-, gyermekjóléti- és gyermekétkeztetési feladatainak támogatása</t>
  </si>
  <si>
    <t>B114</t>
  </si>
  <si>
    <t>Települési önkormányzatok kulturális feladatainak támogatása</t>
  </si>
  <si>
    <t>B115</t>
  </si>
  <si>
    <t>Működési célú központosított előirányzatok</t>
  </si>
  <si>
    <t>B116</t>
  </si>
  <si>
    <t>Helyi önkormányzatok kiegészítő támogatásai</t>
  </si>
  <si>
    <t>B12</t>
  </si>
  <si>
    <t>Elvonások és befizetések bevételei</t>
  </si>
  <si>
    <t>B13</t>
  </si>
  <si>
    <t>Működési célú garancia és kezességvállalásból származó megtérülések államháztartáson belülről</t>
  </si>
  <si>
    <t>B14</t>
  </si>
  <si>
    <t>Működési célú visszatérítendő támogatások kölcsönök visszatérülése államháztartáson belülről</t>
  </si>
  <si>
    <t>B15</t>
  </si>
  <si>
    <t>Működési célú visszatérítendő támogatások kölcsönök igénybevétele államháztartáson belülről</t>
  </si>
  <si>
    <t>B16</t>
  </si>
  <si>
    <t>Egyéb működési célú támogatások bevételei államháztartáson belülről</t>
  </si>
  <si>
    <t>B2</t>
  </si>
  <si>
    <t>Felhalmozási célú támogatások államháztartáson belülről</t>
  </si>
  <si>
    <t>B21</t>
  </si>
  <si>
    <t>Felhalmozási célú önkormányzati támogatások</t>
  </si>
  <si>
    <t>B22</t>
  </si>
  <si>
    <t>Felhalmozási célú garancia és kezességvállalásból származó megtérülések államháztartáson belülről</t>
  </si>
  <si>
    <t>B23</t>
  </si>
  <si>
    <t>Felhalmozási célú visszatérítendő támogatások, kölcsönök visszatérülése államháztartáson belülről</t>
  </si>
  <si>
    <t>B24</t>
  </si>
  <si>
    <t>Felhalmozási célú, visszatérítendő támogatások igénybevétele államháztartáson belülről</t>
  </si>
  <si>
    <t>B25</t>
  </si>
  <si>
    <t>Egyéb felhalmozási célú támogatások bevételei államháztartáson belülről</t>
  </si>
  <si>
    <t>B3</t>
  </si>
  <si>
    <t>Közhatalmi bevételek</t>
  </si>
  <si>
    <t>B31</t>
  </si>
  <si>
    <t>Jövedelemadók</t>
  </si>
  <si>
    <t>B311</t>
  </si>
  <si>
    <t>Magánszemélyek jövedelemadói</t>
  </si>
  <si>
    <t>B312</t>
  </si>
  <si>
    <t>Társaságok jövedelemadói</t>
  </si>
  <si>
    <t>B32</t>
  </si>
  <si>
    <t>Szociális hozzájárulási adó és járulékok</t>
  </si>
  <si>
    <t>B33</t>
  </si>
  <si>
    <t>Bérhez és foglalkoztatáshoz kapcsolódó adók</t>
  </si>
  <si>
    <t>B34</t>
  </si>
  <si>
    <t>Vagyoni típusú adók</t>
  </si>
  <si>
    <t>Építményadó</t>
  </si>
  <si>
    <t>Telekadó</t>
  </si>
  <si>
    <t>B35</t>
  </si>
  <si>
    <t>Termékek és szolgáltatások adói</t>
  </si>
  <si>
    <t>B351</t>
  </si>
  <si>
    <t>Értékesítési és forgalmi adók</t>
  </si>
  <si>
    <t>állandó jelleggel végzett iparűzési tevékenység után fizetett helyi iparűzési adót</t>
  </si>
  <si>
    <t>ideiglenes jelleggel végzett iparűzési tevékenység után fizetett helyi iparűzési adót</t>
  </si>
  <si>
    <t>B352</t>
  </si>
  <si>
    <t>Fogyasztási adók</t>
  </si>
  <si>
    <t>B353</t>
  </si>
  <si>
    <t>Pénzügyi monopóliumok nyereségét terhelő adók</t>
  </si>
  <si>
    <t>B354</t>
  </si>
  <si>
    <t>Gépjárműadók</t>
  </si>
  <si>
    <t>A belföldi gépjárművek adójának a központi költségvetést megillető részét,</t>
  </si>
  <si>
    <t>A belföldi gépjárművek adójának a helyi önkormányzatot megillető részét,</t>
  </si>
  <si>
    <t>Túlsúlydíj</t>
  </si>
  <si>
    <t>B355</t>
  </si>
  <si>
    <t>Egyéb áruhasználati és szolgáltatási adók</t>
  </si>
  <si>
    <t>Talajterhelési díj</t>
  </si>
  <si>
    <t>A korábbi évek megszűnt adónemei áthúzódó fizetéseiből befolyt bevételeket (hulladékkezelési díj hátralék).</t>
  </si>
  <si>
    <t>B36</t>
  </si>
  <si>
    <t>Egyéb közhatalmi bevételek</t>
  </si>
  <si>
    <t>eljárási illetékek</t>
  </si>
  <si>
    <t>a szabálysértési pénz- és helyszíni bírság és a közlekedési szabályszegések után kiszabott közigazgatási bírság helyi önkormányzatot megillető része</t>
  </si>
  <si>
    <t>egyéb bírságok</t>
  </si>
  <si>
    <t>késedelmi pótlék</t>
  </si>
  <si>
    <t>B4</t>
  </si>
  <si>
    <t>Működési bevételek</t>
  </si>
  <si>
    <t>B401</t>
  </si>
  <si>
    <t>Készletértékesítés ellenértéke</t>
  </si>
  <si>
    <t>B402</t>
  </si>
  <si>
    <t>Szolgáltatások ellenértéke</t>
  </si>
  <si>
    <t>B403</t>
  </si>
  <si>
    <t>Közvetített szolgáltatások ellenértéke</t>
  </si>
  <si>
    <t>B404</t>
  </si>
  <si>
    <t>Tulajdonosi bevételek</t>
  </si>
  <si>
    <t>B405</t>
  </si>
  <si>
    <t>Ellátási díjak</t>
  </si>
  <si>
    <t>B406</t>
  </si>
  <si>
    <t>Kiszámlázott ÁFA</t>
  </si>
  <si>
    <t>B407</t>
  </si>
  <si>
    <t>ÁFA visszatérítések</t>
  </si>
  <si>
    <t>B408</t>
  </si>
  <si>
    <t>Kamatbevételek</t>
  </si>
  <si>
    <t>B409</t>
  </si>
  <si>
    <t>Egyéb pénzügyi műveletek bevételei</t>
  </si>
  <si>
    <t>B410</t>
  </si>
  <si>
    <t>Egyéb működési bevételek</t>
  </si>
  <si>
    <t>B5</t>
  </si>
  <si>
    <t>Felhalmozási bevételek</t>
  </si>
  <si>
    <t>B51</t>
  </si>
  <si>
    <t>Immateriális javak értékesítése</t>
  </si>
  <si>
    <t>B52</t>
  </si>
  <si>
    <t>Ingatlanok értékesítése</t>
  </si>
  <si>
    <t>B53</t>
  </si>
  <si>
    <t>Egyéb tárgyi eszközök értékesítése</t>
  </si>
  <si>
    <t>B54</t>
  </si>
  <si>
    <t>Részesedések értékesítése</t>
  </si>
  <si>
    <t>B55</t>
  </si>
  <si>
    <t>Részesedések megszűnéséhez kapcsolódó bevételek</t>
  </si>
  <si>
    <t>B6</t>
  </si>
  <si>
    <t>Működési célú átvett pénzeszközök</t>
  </si>
  <si>
    <t>B61</t>
  </si>
  <si>
    <t>Működési célú garancia és kezességvállalásból származó megtérülések államháztartáson kívülről</t>
  </si>
  <si>
    <t>B62</t>
  </si>
  <si>
    <t>Működési célú visszatérítendő támogatások, kölcsönök visszatérülése államháztartáson kívülről</t>
  </si>
  <si>
    <t>B63</t>
  </si>
  <si>
    <t>Egyéb működési célú átvett pénzeszközök</t>
  </si>
  <si>
    <t>B7</t>
  </si>
  <si>
    <t>Felhalmozási célú átvett pénzeszközök</t>
  </si>
  <si>
    <t>B71</t>
  </si>
  <si>
    <t>Felhalmozási célú garancia és kezességvállalásból származó megtérülések államháztartáson kívülről</t>
  </si>
  <si>
    <t>B72</t>
  </si>
  <si>
    <t>Felhalmozási célú visszatérítendő támogatások, kölcsönök visszatérülése államháztartáson kívülről</t>
  </si>
  <si>
    <t>B73</t>
  </si>
  <si>
    <t>Egyéb felhalmozási célú átvett pénzeszközök</t>
  </si>
  <si>
    <t>B8</t>
  </si>
  <si>
    <t>Finanszírozási bevételek</t>
  </si>
  <si>
    <t>B81</t>
  </si>
  <si>
    <t>Belföldi finanszírozás bevételei</t>
  </si>
  <si>
    <t>B811</t>
  </si>
  <si>
    <t>Hitel, kölcsönfelvétel államháztartáson kívülről</t>
  </si>
  <si>
    <t>B8111</t>
  </si>
  <si>
    <t>Hosszúlejáratú hitelek, kölcsönök felvétele</t>
  </si>
  <si>
    <t>B8112</t>
  </si>
  <si>
    <t>Likviditási célú hitelek, kölcsönök felvétele vállalkozástól</t>
  </si>
  <si>
    <t>B8113</t>
  </si>
  <si>
    <t>Rövidlejáratú hitelek kölcsönök felvétele</t>
  </si>
  <si>
    <t>B812</t>
  </si>
  <si>
    <t>Belföldi értékpapírok bevételei</t>
  </si>
  <si>
    <t>B8121</t>
  </si>
  <si>
    <t>Forgatási célú belföldi értékpapírok beváltása, értékesítése</t>
  </si>
  <si>
    <t>B8122</t>
  </si>
  <si>
    <t>Forgatási célú belföldi értékpapírok kibocsátása</t>
  </si>
  <si>
    <t>B8123</t>
  </si>
  <si>
    <t>Befektetési célú belföldi értékpapírok beváltása, értékesítése</t>
  </si>
  <si>
    <t>B8124</t>
  </si>
  <si>
    <t>Befektetési célú belföldi értékpapírok kibocsátása</t>
  </si>
  <si>
    <t>B813</t>
  </si>
  <si>
    <t>Maradvány igénybevétele</t>
  </si>
  <si>
    <t>B8131</t>
  </si>
  <si>
    <t>Előző év költségvetési maradványának igénybevétele</t>
  </si>
  <si>
    <t>működési célú szabad maradvány igénybevétele</t>
  </si>
  <si>
    <t>működési célú kötelezettséggel terhelt maradvány igénybevétele</t>
  </si>
  <si>
    <t>felhalmozási célú szabad maradvány igénybevétele</t>
  </si>
  <si>
    <t>felhalmozási célú kötelezettséggel terhelt maradvány igénybevétele</t>
  </si>
  <si>
    <t>B8132</t>
  </si>
  <si>
    <t>Előző év vállalkozási maradványának igénybevétele</t>
  </si>
  <si>
    <t>B814</t>
  </si>
  <si>
    <t>Államháztartáson belüli megelőlegezések</t>
  </si>
  <si>
    <t>B815</t>
  </si>
  <si>
    <t>Államháztartáson belüli megelőlegezések törlesztése</t>
  </si>
  <si>
    <t>B816</t>
  </si>
  <si>
    <t>Központi-, irányítószervi támogatás</t>
  </si>
  <si>
    <t>B817</t>
  </si>
  <si>
    <t>Betétek megszüntetése</t>
  </si>
  <si>
    <t>B818</t>
  </si>
  <si>
    <t>Központi költségvetés sajátos finanszírozási bevételei</t>
  </si>
  <si>
    <t>B82</t>
  </si>
  <si>
    <t>Külföldi finanszírozás bevételei</t>
  </si>
  <si>
    <t>B821</t>
  </si>
  <si>
    <t>Forgatási célú külföldi értékpapírok beváltása, értékesítése</t>
  </si>
  <si>
    <t>B822</t>
  </si>
  <si>
    <t>Befektetési célú külföldi értékpapírok beváltása, értékesítése</t>
  </si>
  <si>
    <t>B823</t>
  </si>
  <si>
    <t>Külföldi értékpapírok kibocsátása</t>
  </si>
  <si>
    <t>B824</t>
  </si>
  <si>
    <t>Külföldi hitelek, kölcsönök felvétele</t>
  </si>
  <si>
    <t>B83</t>
  </si>
  <si>
    <t>Adóssághoz nem kapcsolódó származékos ügyeletek bevételei</t>
  </si>
  <si>
    <r>
      <t>Működési bevételek</t>
    </r>
    <r>
      <rPr>
        <i/>
        <sz val="11"/>
        <color indexed="9"/>
        <rFont val="Arial CE"/>
        <charset val="238"/>
      </rPr>
      <t xml:space="preserve"> </t>
    </r>
    <r>
      <rPr>
        <i/>
        <sz val="10"/>
        <color indexed="9"/>
        <rFont val="Arial CE"/>
        <charset val="238"/>
      </rPr>
      <t>(B1+B3+B4+B6)</t>
    </r>
  </si>
  <si>
    <r>
      <t>Felhalmozási bevételek</t>
    </r>
    <r>
      <rPr>
        <i/>
        <sz val="10"/>
        <color indexed="9"/>
        <rFont val="Arial CE"/>
        <charset val="238"/>
      </rPr>
      <t xml:space="preserve"> (B2+B5+B7)</t>
    </r>
  </si>
  <si>
    <r>
      <t xml:space="preserve">Finanszírozási bevételek </t>
    </r>
    <r>
      <rPr>
        <i/>
        <sz val="10"/>
        <color indexed="9"/>
        <rFont val="Arial CE"/>
        <charset val="238"/>
      </rPr>
      <t>(B8)</t>
    </r>
  </si>
  <si>
    <t>B</t>
  </si>
  <si>
    <r>
      <t xml:space="preserve">BEVÉTELEK MINDÖSSZESEN </t>
    </r>
    <r>
      <rPr>
        <b/>
        <i/>
        <sz val="10"/>
        <color indexed="9"/>
        <rFont val="Arial CE"/>
        <charset val="238"/>
      </rPr>
      <t>(B1+…+B8)</t>
    </r>
    <r>
      <rPr>
        <b/>
        <sz val="14"/>
        <color indexed="9"/>
        <rFont val="Arial CE"/>
        <charset val="238"/>
      </rPr>
      <t>:</t>
    </r>
  </si>
  <si>
    <r>
      <t>KONSZOLIDÁLT BEVÉTELEK MINDÖSSZESEN:</t>
    </r>
    <r>
      <rPr>
        <i/>
        <sz val="10"/>
        <rFont val="Arial CE"/>
        <charset val="238"/>
      </rPr>
      <t xml:space="preserve"> </t>
    </r>
    <r>
      <rPr>
        <i/>
        <sz val="10"/>
        <color indexed="9"/>
        <rFont val="Arial CE"/>
        <charset val="238"/>
      </rPr>
      <t>(B - B816)</t>
    </r>
  </si>
  <si>
    <r>
      <t xml:space="preserve">FINANSZÍROZÁSI MŰVELETEK NÉLKÜLI BEVÉTELEK MINDÖSSZESEN    </t>
    </r>
    <r>
      <rPr>
        <b/>
        <i/>
        <sz val="10"/>
        <color indexed="9"/>
        <rFont val="Arial CE"/>
        <charset val="238"/>
      </rPr>
      <t xml:space="preserve"> (B - B8)</t>
    </r>
    <r>
      <rPr>
        <b/>
        <sz val="14"/>
        <color indexed="9"/>
        <rFont val="Arial CE"/>
        <charset val="238"/>
      </rPr>
      <t>:</t>
    </r>
  </si>
  <si>
    <t>Rovatrend</t>
  </si>
  <si>
    <t>K1</t>
  </si>
  <si>
    <t>Személyi juttatások</t>
  </si>
  <si>
    <t>K11</t>
  </si>
  <si>
    <t>Foglalkoztatottak személyi juttatásai</t>
  </si>
  <si>
    <t>K1101</t>
  </si>
  <si>
    <t>Törvény szerinti illetmények, munkabérek</t>
  </si>
  <si>
    <t>K1102</t>
  </si>
  <si>
    <t>Normatív jutalmak</t>
  </si>
  <si>
    <t>K1103</t>
  </si>
  <si>
    <t>Céljuttatás, célprémium</t>
  </si>
  <si>
    <t>K1104</t>
  </si>
  <si>
    <t>Készenléti, ügyeleti, helyettesítési díj, túlóra, túlszolgálat</t>
  </si>
  <si>
    <t>K1105</t>
  </si>
  <si>
    <t>Végkielégítés</t>
  </si>
  <si>
    <t>K1106</t>
  </si>
  <si>
    <t>Jubileumi jutalom</t>
  </si>
  <si>
    <t>K1107</t>
  </si>
  <si>
    <t>Béren kívüli juttatások</t>
  </si>
  <si>
    <t>K1108</t>
  </si>
  <si>
    <t>Ruházati költségtérítés</t>
  </si>
  <si>
    <t>K1109</t>
  </si>
  <si>
    <t>Közlekedési költségtérítés</t>
  </si>
  <si>
    <t>K1110</t>
  </si>
  <si>
    <t>Egyéb költségtérítések</t>
  </si>
  <si>
    <t>K1111</t>
  </si>
  <si>
    <t>Lakhatási támogatások</t>
  </si>
  <si>
    <t>K1112</t>
  </si>
  <si>
    <t>Szociális támogatások</t>
  </si>
  <si>
    <t>K1113</t>
  </si>
  <si>
    <t>Foglalkoztatottak egyéb személyi juttatásai</t>
  </si>
  <si>
    <t>K12</t>
  </si>
  <si>
    <t>Külső személyi juttatások</t>
  </si>
  <si>
    <t>K121</t>
  </si>
  <si>
    <t>Választott tisztségviselők juttatásai</t>
  </si>
  <si>
    <t>K122</t>
  </si>
  <si>
    <t>Munkavégzésre irányuló egyéb jogviszonyban nem saját foglalkoztatottnak fizetett juttatások</t>
  </si>
  <si>
    <t>K123</t>
  </si>
  <si>
    <t>Egyéb külső személyi juttatások</t>
  </si>
  <si>
    <t>K2</t>
  </si>
  <si>
    <t>Munkaadókat terhelő járulékok és szociális hozzájárulási adó</t>
  </si>
  <si>
    <t>K3</t>
  </si>
  <si>
    <t>Dologi kiadások</t>
  </si>
  <si>
    <t>K31</t>
  </si>
  <si>
    <t>Készletbeszerzés</t>
  </si>
  <si>
    <t>K311</t>
  </si>
  <si>
    <t>Szakmai anyagok beszerzése</t>
  </si>
  <si>
    <t>K312</t>
  </si>
  <si>
    <t>Üzemeltetési anyagok beszerzése</t>
  </si>
  <si>
    <t>K313</t>
  </si>
  <si>
    <t>Árubeszerzés</t>
  </si>
  <si>
    <t>K32</t>
  </si>
  <si>
    <t>Kommunikációs szolgáltatások</t>
  </si>
  <si>
    <t>K321</t>
  </si>
  <si>
    <t>Informatikai szolgáltatások igénybevétele</t>
  </si>
  <si>
    <t>K322</t>
  </si>
  <si>
    <t>Egyéb kommunikációs szolgáltatások</t>
  </si>
  <si>
    <t>K33</t>
  </si>
  <si>
    <t>Szolgáltatási kiadások</t>
  </si>
  <si>
    <t>K331</t>
  </si>
  <si>
    <t>Közüzemi díjak</t>
  </si>
  <si>
    <t>K332</t>
  </si>
  <si>
    <t>Vásárolt élelmezés</t>
  </si>
  <si>
    <t>K333</t>
  </si>
  <si>
    <t>Bérleti és lízingdíjak</t>
  </si>
  <si>
    <t>K334</t>
  </si>
  <si>
    <t>Karbantarási-, kisjavítási szolgáltatások</t>
  </si>
  <si>
    <t>K335</t>
  </si>
  <si>
    <t>Közvetített szolgáltatások</t>
  </si>
  <si>
    <t>K336</t>
  </si>
  <si>
    <t>Szakmai tevékenységet segítő szolgáltatások</t>
  </si>
  <si>
    <t>K337</t>
  </si>
  <si>
    <t>Egyéb szolgáltatások</t>
  </si>
  <si>
    <t>K34</t>
  </si>
  <si>
    <t>Kiküldetések, reklám és propaganda kiadások</t>
  </si>
  <si>
    <t>K341</t>
  </si>
  <si>
    <t>Kiküldetések kiadásai</t>
  </si>
  <si>
    <t>K342</t>
  </si>
  <si>
    <t>Reklám és propaganda kiadások</t>
  </si>
  <si>
    <t>K35</t>
  </si>
  <si>
    <t>Különféle befizetések és egyéb dologi kiadások</t>
  </si>
  <si>
    <t>K351</t>
  </si>
  <si>
    <t>Működési célú, előzetesen felszámított ÁFA</t>
  </si>
  <si>
    <t>K352</t>
  </si>
  <si>
    <t>Fizetendő ÁFA</t>
  </si>
  <si>
    <t>K353</t>
  </si>
  <si>
    <t>Kamatkiadások</t>
  </si>
  <si>
    <t>K354</t>
  </si>
  <si>
    <t>Egyéb pénzügyi műveletek kiadásai</t>
  </si>
  <si>
    <t>K355</t>
  </si>
  <si>
    <t>Egyéb dologi kiadások</t>
  </si>
  <si>
    <t>K4</t>
  </si>
  <si>
    <t>Ellátottak pénzbeli juttatásai</t>
  </si>
  <si>
    <t>K41</t>
  </si>
  <si>
    <t>Társadalombiztosítás ellátások</t>
  </si>
  <si>
    <t>K42</t>
  </si>
  <si>
    <t>Családi támogatások</t>
  </si>
  <si>
    <t>K43</t>
  </si>
  <si>
    <t>Pénzbeli kárpótlások, kártérítések</t>
  </si>
  <si>
    <t>K44</t>
  </si>
  <si>
    <t>Betegséggel kapcsolatos (nem TB-i ellátások)</t>
  </si>
  <si>
    <t>K45</t>
  </si>
  <si>
    <t>Foglalkoztatással, munkanélküliséggel kapcsolatos ellátások</t>
  </si>
  <si>
    <t>K46</t>
  </si>
  <si>
    <t>Lakhatással kapcsolatos ellátások</t>
  </si>
  <si>
    <t>K47</t>
  </si>
  <si>
    <t>Intézményi ellátottak pénzbeli juttatásai</t>
  </si>
  <si>
    <t>K48</t>
  </si>
  <si>
    <t>Egyéb nem intézményi ellátások</t>
  </si>
  <si>
    <t>K5</t>
  </si>
  <si>
    <t>Egyéb működési célú kiadások</t>
  </si>
  <si>
    <t>K501</t>
  </si>
  <si>
    <t>Nemzetközi kötelezettségek</t>
  </si>
  <si>
    <t>K502</t>
  </si>
  <si>
    <t>Elvonások és befizetések</t>
  </si>
  <si>
    <t>K503</t>
  </si>
  <si>
    <t>Működési célú, garancia és kezességvállalásból származó kifizetés államháztartáson belülre</t>
  </si>
  <si>
    <t>K504</t>
  </si>
  <si>
    <t>Működési célú, visszatérítendő támogatások, kölcsönök nyújtása államháztartáson belülre</t>
  </si>
  <si>
    <t>K505</t>
  </si>
  <si>
    <t>Működési célú, visszatérítendő támogatások, kölcsönök törlesztése államháztartáson belülre</t>
  </si>
  <si>
    <t>K506</t>
  </si>
  <si>
    <t>Egyéb működési célú támogatások államháztartáson belülre</t>
  </si>
  <si>
    <t>K507</t>
  </si>
  <si>
    <t>Működési célú garancia és kezességvállalásból származó kifizetés államháztartáson kívülre</t>
  </si>
  <si>
    <t>K508</t>
  </si>
  <si>
    <t>Működési célú, visszatérítendő támogatások, kölcsönök nyújtása államháztartáson kívülre</t>
  </si>
  <si>
    <t>K509</t>
  </si>
  <si>
    <t>Árkiegészítése, ártámogatások</t>
  </si>
  <si>
    <t>K510</t>
  </si>
  <si>
    <t>Kamattámogatások</t>
  </si>
  <si>
    <t>K511</t>
  </si>
  <si>
    <t>Egyéb működési célú támogatások államháztartáson kívülre</t>
  </si>
  <si>
    <t>K512</t>
  </si>
  <si>
    <t>Tartalékok</t>
  </si>
  <si>
    <t xml:space="preserve">   - általános tartalékok</t>
  </si>
  <si>
    <t xml:space="preserve">   - céltartalékok</t>
  </si>
  <si>
    <t>K6</t>
  </si>
  <si>
    <t>Beruházások</t>
  </si>
  <si>
    <t>K61</t>
  </si>
  <si>
    <t>Immateriális javak beszerzése, létesítése</t>
  </si>
  <si>
    <t>K62</t>
  </si>
  <si>
    <t>Ingatlanok beszerzése, létesítése</t>
  </si>
  <si>
    <t>K63</t>
  </si>
  <si>
    <t>Informatikai eszközök beszerzése, létesítése</t>
  </si>
  <si>
    <t>K64</t>
  </si>
  <si>
    <t>Egyéb tárgyieszközök beszerzése, létesítése</t>
  </si>
  <si>
    <t>K65</t>
  </si>
  <si>
    <t>Részesedések beszerzése</t>
  </si>
  <si>
    <t>K66</t>
  </si>
  <si>
    <t>Meglévő részesedések növeléséhez kapcsolódó kiadások</t>
  </si>
  <si>
    <t>K67</t>
  </si>
  <si>
    <t>Beruházási célú előzetesen felszámított ÁFA</t>
  </si>
  <si>
    <t>K7</t>
  </si>
  <si>
    <t>Felújítások</t>
  </si>
  <si>
    <t>K71</t>
  </si>
  <si>
    <t>Ingatlanok felújítása</t>
  </si>
  <si>
    <t>K72</t>
  </si>
  <si>
    <t>Informatikai eszközök felújítása</t>
  </si>
  <si>
    <t>K73</t>
  </si>
  <si>
    <t>Egyéb tárgyieszközök felújítása</t>
  </si>
  <si>
    <t>K74</t>
  </si>
  <si>
    <t>Felújítási célú előzetesen felszámított ÁFA</t>
  </si>
  <si>
    <t>K8</t>
  </si>
  <si>
    <t>Egyéb felhalmozási célú kiadások</t>
  </si>
  <si>
    <t>K81</t>
  </si>
  <si>
    <t>Felhalmozási célú garancia és kezességvállalásból származó kifizetés államháztartáson belülre</t>
  </si>
  <si>
    <t>K82</t>
  </si>
  <si>
    <t>Felhalmozási célú, visszatérítendő támogatások, kölcsönök nyújtása államháztartáson belülre</t>
  </si>
  <si>
    <t>K83</t>
  </si>
  <si>
    <t>Felhalmozási célú, visszatérítendő támogatások, kölcsönök törlesztése államháztartáson belülre</t>
  </si>
  <si>
    <t>K84</t>
  </si>
  <si>
    <t>Egyéb felhalmozási célú támogatások államháztartáson belülre</t>
  </si>
  <si>
    <t>K85</t>
  </si>
  <si>
    <t>Felhalmozási célú garancia és kezességvállalásból származó kifizetés államháztartáson kívülre</t>
  </si>
  <si>
    <t>K86</t>
  </si>
  <si>
    <t>Felhalmozási célú, visszatérítendő támogatások, kölcsönök nyújtása államháztartáson kívülre</t>
  </si>
  <si>
    <t>K87</t>
  </si>
  <si>
    <t>Lakástámogatás</t>
  </si>
  <si>
    <t>K88</t>
  </si>
  <si>
    <t>Egyéb felhalmozási célú támogatások államháztartáson kívülre</t>
  </si>
  <si>
    <t>K9</t>
  </si>
  <si>
    <t>Finanszírozási kiadások</t>
  </si>
  <si>
    <t>K91</t>
  </si>
  <si>
    <t>Belföldi finanszírozás kiadásai</t>
  </si>
  <si>
    <t>K911</t>
  </si>
  <si>
    <t>Hitel, kölcsöntörlesztés államháztartáson kívülre</t>
  </si>
  <si>
    <t>K9111</t>
  </si>
  <si>
    <t>Hosszúlejáratú hitelek, kölcsönök törlesztése</t>
  </si>
  <si>
    <t>K9112</t>
  </si>
  <si>
    <t>Likviditási célú hitelek, kölcsönök törlesztése pénzügyi vállalkozásnak</t>
  </si>
  <si>
    <t>K9113</t>
  </si>
  <si>
    <t>Rövidlejáratú hitelek, kölcsönök törlesztése</t>
  </si>
  <si>
    <t>K912</t>
  </si>
  <si>
    <t>Belföldi értékpapírok kiadásai</t>
  </si>
  <si>
    <t>K9121</t>
  </si>
  <si>
    <t>Forgatási célú, belföldi értékpapírok vásárlása</t>
  </si>
  <si>
    <t>K9122</t>
  </si>
  <si>
    <t>Forgatási célú, belföldi értékpapírok beváltása</t>
  </si>
  <si>
    <t>K9123</t>
  </si>
  <si>
    <t>Befektetési célú, belföldi értékpapírok vásárlása</t>
  </si>
  <si>
    <t>K9124</t>
  </si>
  <si>
    <t>Befektetési célú, belföldi értékpapírok beváltása</t>
  </si>
  <si>
    <t>K913</t>
  </si>
  <si>
    <t>Államháztartáson belüli megelőlegezések folyósítása</t>
  </si>
  <si>
    <t>K914</t>
  </si>
  <si>
    <t>Államháztartáson belüli megelőlegezések visszafizetése</t>
  </si>
  <si>
    <t>K915</t>
  </si>
  <si>
    <t>Központi-, irányítószervi támogatás folyósítása</t>
  </si>
  <si>
    <t>K916</t>
  </si>
  <si>
    <t>Pénzeszközök betétként elhelyezése</t>
  </si>
  <si>
    <t>K917</t>
  </si>
  <si>
    <t>Pénzügyi lízing kiadásai</t>
  </si>
  <si>
    <t>K918</t>
  </si>
  <si>
    <t>Központi költségvetés sajátos finanszírozási kiadásai</t>
  </si>
  <si>
    <t>K92</t>
  </si>
  <si>
    <t>Külföldi finanszírozás kiadásai</t>
  </si>
  <si>
    <t>K921</t>
  </si>
  <si>
    <t>Forgatási célú külföldi értékpapírok vásárlása</t>
  </si>
  <si>
    <t>K922</t>
  </si>
  <si>
    <t>Befektetési célú külföldi értékpapírok vásárlása</t>
  </si>
  <si>
    <t>K923</t>
  </si>
  <si>
    <t>Külföldi értékpapírok beváltása</t>
  </si>
  <si>
    <t>K924</t>
  </si>
  <si>
    <t>Külföldi hitelek kölcsönök törlesztése</t>
  </si>
  <si>
    <t>K93</t>
  </si>
  <si>
    <t>Adóssághoz nem kapcsolódó származékos ügyletek kiadásai</t>
  </si>
  <si>
    <r>
      <t>Működési kiadások</t>
    </r>
    <r>
      <rPr>
        <i/>
        <sz val="11"/>
        <color indexed="9"/>
        <rFont val="Arial CE"/>
        <charset val="238"/>
      </rPr>
      <t xml:space="preserve"> </t>
    </r>
    <r>
      <rPr>
        <i/>
        <sz val="10"/>
        <color indexed="9"/>
        <rFont val="Arial CE"/>
        <charset val="238"/>
      </rPr>
      <t>(K1+K2+K3+K4+K5)</t>
    </r>
  </si>
  <si>
    <r>
      <t>Felhalmozási kiadások</t>
    </r>
    <r>
      <rPr>
        <i/>
        <sz val="10"/>
        <color indexed="9"/>
        <rFont val="Arial CE"/>
        <charset val="238"/>
      </rPr>
      <t xml:space="preserve"> (K6+K7+K8)</t>
    </r>
  </si>
  <si>
    <r>
      <t xml:space="preserve">Finanszírozási kiadások </t>
    </r>
    <r>
      <rPr>
        <i/>
        <sz val="10"/>
        <color indexed="9"/>
        <rFont val="Arial CE"/>
        <charset val="238"/>
      </rPr>
      <t>(K9)</t>
    </r>
  </si>
  <si>
    <t>K</t>
  </si>
  <si>
    <r>
      <t xml:space="preserve">KIADÁSOK MINDÖSSZESEN  </t>
    </r>
    <r>
      <rPr>
        <i/>
        <sz val="10"/>
        <color indexed="9"/>
        <rFont val="Arial CE"/>
        <charset val="238"/>
      </rPr>
      <t>(K1+…+K9)</t>
    </r>
    <r>
      <rPr>
        <b/>
        <sz val="14"/>
        <color indexed="9"/>
        <rFont val="Arial CE"/>
        <charset val="238"/>
      </rPr>
      <t>:</t>
    </r>
  </si>
  <si>
    <r>
      <t>KONSZOLIDÁLT KIADÁSOK MINDÖSSZESEN:</t>
    </r>
    <r>
      <rPr>
        <i/>
        <sz val="10"/>
        <rFont val="Arial CE"/>
        <charset val="238"/>
      </rPr>
      <t xml:space="preserve"> </t>
    </r>
    <r>
      <rPr>
        <i/>
        <sz val="10"/>
        <color indexed="9"/>
        <rFont val="Arial CE"/>
        <charset val="238"/>
      </rPr>
      <t>(K - K915)</t>
    </r>
  </si>
  <si>
    <r>
      <t xml:space="preserve">FINANSZÍROZÁSI MŰVELETEK NÉLKÜLI KIADÁSOK MINDÖSSZESEN    </t>
    </r>
    <r>
      <rPr>
        <b/>
        <i/>
        <sz val="10"/>
        <color indexed="9"/>
        <rFont val="Arial CE"/>
        <charset val="238"/>
      </rPr>
      <t xml:space="preserve"> (K - K9)</t>
    </r>
    <r>
      <rPr>
        <b/>
        <sz val="14"/>
        <color indexed="9"/>
        <rFont val="Arial CE"/>
        <charset val="238"/>
      </rPr>
      <t>:</t>
    </r>
  </si>
  <si>
    <t>Művház</t>
  </si>
  <si>
    <t>BAGI POLGÁRMESTERI HIVATAL</t>
  </si>
  <si>
    <t>Ebből: - maradvány igénybevétele</t>
  </si>
  <si>
    <t>Ebből</t>
  </si>
  <si>
    <t>Finanszírozási kiadások (=K915)</t>
  </si>
  <si>
    <t>eredeti előirányzat</t>
  </si>
  <si>
    <t>módosított előirányzat</t>
  </si>
  <si>
    <t>TELJESÍTÉS</t>
  </si>
  <si>
    <t>TELJESÍTÉS %-ban</t>
  </si>
  <si>
    <t>INTÉZMÉNYI KÖLTSÉGVETÉS</t>
  </si>
  <si>
    <t>DÓZSA GYÖRGY MŰVELŐDÉSI HÁZ ÉS KÖNYVTÁR</t>
  </si>
  <si>
    <t>IGLICE NAPKÖZIOTTHONOS ÓVODA</t>
  </si>
  <si>
    <t>ÖSSZESÍTETT ÖNKORMÁNYZAT</t>
  </si>
  <si>
    <t>BAG NAGYKÖZSÉG ÖNKORMÁNYZAT</t>
  </si>
  <si>
    <t>Bagi Polgármesteri Hivatal</t>
  </si>
  <si>
    <t>Bag Nagyközség  Önkormányzat Intézményi Költségvetés</t>
  </si>
  <si>
    <t>Működési bevételek (B1+B3+B4+B6)</t>
  </si>
  <si>
    <t>Felhalmozási bevételek (B2+B5+B7)</t>
  </si>
  <si>
    <t>Finanszírozási bevételek (B8)</t>
  </si>
  <si>
    <t>Működési kiadások (K1+K2+K3+K4+K5)</t>
  </si>
  <si>
    <t>Felhalmozási kiadások (K6+K7+K8)</t>
  </si>
  <si>
    <t>Finanszírozási kiadások (K9)</t>
  </si>
  <si>
    <r>
      <t xml:space="preserve">BEVÉTELEK MINDÖSSZESEN </t>
    </r>
    <r>
      <rPr>
        <b/>
        <i/>
        <sz val="12"/>
        <rFont val="Arial CE"/>
        <charset val="238"/>
      </rPr>
      <t>(B1+…+B8)</t>
    </r>
    <r>
      <rPr>
        <b/>
        <sz val="12"/>
        <rFont val="Arial CE"/>
        <charset val="238"/>
      </rPr>
      <t>:</t>
    </r>
  </si>
  <si>
    <r>
      <t xml:space="preserve">FINANSZÍROZÁSI MŰVELETEK NÉLKÜLI BEVÉTELEK MINDÖSSZESEN    </t>
    </r>
    <r>
      <rPr>
        <b/>
        <i/>
        <sz val="12"/>
        <rFont val="Arial CE"/>
        <charset val="238"/>
      </rPr>
      <t xml:space="preserve"> (B - B8)</t>
    </r>
    <r>
      <rPr>
        <b/>
        <sz val="12"/>
        <rFont val="Arial CE"/>
        <charset val="238"/>
      </rPr>
      <t>:</t>
    </r>
  </si>
  <si>
    <r>
      <t xml:space="preserve">FINANSZÍROZÁSI MŰVELETEK NÉLKÜLI KIADÁSOK MINDÖSSZESEN    </t>
    </r>
    <r>
      <rPr>
        <b/>
        <i/>
        <sz val="12"/>
        <rFont val="Arial CE"/>
        <charset val="238"/>
      </rPr>
      <t xml:space="preserve"> (K - K9)</t>
    </r>
    <r>
      <rPr>
        <b/>
        <sz val="12"/>
        <rFont val="Arial CE"/>
        <charset val="238"/>
      </rPr>
      <t>:</t>
    </r>
  </si>
  <si>
    <r>
      <t xml:space="preserve">          - Központi-, irányítószervi támogatás</t>
    </r>
    <r>
      <rPr>
        <b/>
        <sz val="12"/>
        <color theme="1"/>
        <rFont val="Calibri"/>
        <family val="2"/>
        <charset val="238"/>
        <scheme val="minor"/>
      </rPr>
      <t xml:space="preserve"> (B816)</t>
    </r>
  </si>
  <si>
    <r>
      <t>KONSZOLIDÁLT BEVÉTELEK MINDÖSSZESEN:</t>
    </r>
    <r>
      <rPr>
        <b/>
        <i/>
        <sz val="12"/>
        <rFont val="Arial CE"/>
        <charset val="238"/>
      </rPr>
      <t xml:space="preserve"> (B - B816)</t>
    </r>
  </si>
  <si>
    <r>
      <t xml:space="preserve">KIADÁSOK MINDÖSSZESEN  </t>
    </r>
    <r>
      <rPr>
        <b/>
        <i/>
        <sz val="12"/>
        <rFont val="Arial CE"/>
        <charset val="238"/>
      </rPr>
      <t>(K1+…+K9)</t>
    </r>
    <r>
      <rPr>
        <b/>
        <sz val="12"/>
        <rFont val="Arial CE"/>
        <charset val="238"/>
      </rPr>
      <t>:</t>
    </r>
  </si>
  <si>
    <r>
      <t>KONSZOLIDÁLT KIADÁSOK MINDÖSSZESEN:</t>
    </r>
    <r>
      <rPr>
        <b/>
        <i/>
        <sz val="12"/>
        <rFont val="Arial CE"/>
        <charset val="238"/>
      </rPr>
      <t xml:space="preserve"> (K - K915)</t>
    </r>
  </si>
  <si>
    <t>Előirányzati és teljesítési adatok megnevezése</t>
  </si>
  <si>
    <t>Eredeti előirányzat</t>
  </si>
  <si>
    <t>Módosított előirányzat</t>
  </si>
  <si>
    <t>Teljesítés</t>
  </si>
  <si>
    <t>Teljesítés %-ban</t>
  </si>
  <si>
    <t>Beruházási célú előzetesen felszámított általános forgalmi adó</t>
  </si>
  <si>
    <t>Polgármesteri Hivatal beruházások</t>
  </si>
  <si>
    <t>Beruházások Összesen</t>
  </si>
  <si>
    <t>K7    Felújítások</t>
  </si>
  <si>
    <t>Felújítási célú előzetesen felszámított általános forgalmi adó</t>
  </si>
  <si>
    <t>Művelődési Ház felújítások</t>
  </si>
  <si>
    <t>Polgármesteri Hivatal felújítások</t>
  </si>
  <si>
    <t>Felújítások összesen</t>
  </si>
  <si>
    <t>Megnevezés</t>
  </si>
  <si>
    <t>Összesen:</t>
  </si>
  <si>
    <t>Közművelődés - Hagyományos közösségi kulturális értékek gondozása</t>
  </si>
  <si>
    <t>Álláshelyek engedélyezett nyitó létszáma összesen:</t>
  </si>
  <si>
    <t>Önkormányzati intézmény</t>
  </si>
  <si>
    <t>Polgármesteri Hivatal</t>
  </si>
  <si>
    <t>Dózsa György Művelődési Ház</t>
  </si>
  <si>
    <t xml:space="preserve"> -összes álláshelyből közfoglalkoztatás</t>
  </si>
  <si>
    <t>Önkormányzat</t>
  </si>
  <si>
    <t>Kimutatás a könyvviteli mérlegben kimutatott részesedések tovább bontásáról az önkormányzati tulajdonú gazdasági társaságokban</t>
  </si>
  <si>
    <t>2014. évi állomány növekedés</t>
  </si>
  <si>
    <t>2014. évi állomány csökkenés</t>
  </si>
  <si>
    <t>Részesedés %-ban</t>
  </si>
  <si>
    <t>Állomány változás indoka</t>
  </si>
  <si>
    <t>Vásárlás, törzstőke</t>
  </si>
  <si>
    <t xml:space="preserve">Egyéb </t>
  </si>
  <si>
    <t>Értékesítés</t>
  </si>
  <si>
    <t>Behajthatatlan követelés</t>
  </si>
  <si>
    <t>Galgamenti Víziközmű KFT</t>
  </si>
  <si>
    <t xml:space="preserve"> -</t>
  </si>
  <si>
    <t>Piros Bag KFT</t>
  </si>
  <si>
    <t>Befektetett pénzügyi eszközök összesen</t>
  </si>
  <si>
    <t>Bevételek</t>
  </si>
  <si>
    <t>Kiadások</t>
  </si>
  <si>
    <t>Bag Nagyközség Önkormányzatának összesített költségvetése eredeti előirányzat</t>
  </si>
  <si>
    <t>Bag Nagyközség Önkormányzatának összesített költségvetése módosított előirányzat</t>
  </si>
  <si>
    <t>Bag Nagyközség Önkormányzatának összesített költségvetése teljesítés</t>
  </si>
  <si>
    <t>Bag Nagyközség Önkormányzatának összesített költségvetése teljesítés %-ban</t>
  </si>
  <si>
    <t>Összesített működési mérlege</t>
  </si>
  <si>
    <t>Munkaadót terhelő járulékok és szociális hozzájárulási adó</t>
  </si>
  <si>
    <t>Ebből: központi irányítószervi támogatás</t>
  </si>
  <si>
    <t>Működési bevételek összesen (B1+B3+B4+B6)</t>
  </si>
  <si>
    <t>Működési kiadások összesen (K1+K2+K3+K4+K5)</t>
  </si>
  <si>
    <t>Finanszírozási bevételek összesen (B8)</t>
  </si>
  <si>
    <t>Finanszírozási kiadások összesen (K9)</t>
  </si>
  <si>
    <t>Konszolidált működési bevételek összesen [(B1+B3+B4+B6+B8)-(B816)]</t>
  </si>
  <si>
    <t>Konszolidált működési kiadások összesen [(K1+K2+K3+K4+K5)-(K915)]</t>
  </si>
  <si>
    <t>Összesített felhalmozási mérlege</t>
  </si>
  <si>
    <t>Felhalmozási bevételek összesen (B2+B5+B7)</t>
  </si>
  <si>
    <t>Felhalmozási kiadások összesen (K6+K7+K8)</t>
  </si>
  <si>
    <t>Bevételek mindösszesen (B1+…+B8)</t>
  </si>
  <si>
    <t>Kiadások mindösszesen (K1+…+K9)</t>
  </si>
  <si>
    <t>Konszolidált bevételek mindösszesen (B-B816)</t>
  </si>
  <si>
    <t>Konszolidált kiadások mindösszesen (K-K915)</t>
  </si>
  <si>
    <t>Finanszírozási műveletek nélküli bevételek mindösszesen</t>
  </si>
  <si>
    <t>Finanszírozási műveletek nélküli kiadások mindösszesen</t>
  </si>
  <si>
    <t>Dózsa György Művelődési Ház intézményi költségvetése eredeti előirányzat</t>
  </si>
  <si>
    <t>Dózsa György Művelődési Ház intézményi költségvetése módosított előirányzat</t>
  </si>
  <si>
    <t>Dózsa György Művelődési Ház intézményi költségvetése teljesítés</t>
  </si>
  <si>
    <t>Dózsa György Művelődési Ház intézményi költségvetése teljesítés %-ban</t>
  </si>
  <si>
    <t>Dózsa György Művelődési Ház és Könyvtár működési mérlege</t>
  </si>
  <si>
    <t>Dózsa György Művelődési Ház és Könyvtár felhalmozási mérlege</t>
  </si>
  <si>
    <t>Bagi Polgármesteri Hivatal intézményi költségvetése eredeti előirányzat</t>
  </si>
  <si>
    <t>Bagi Polgármesteri Hivatal intézményi költségvetése módosított előirányzat</t>
  </si>
  <si>
    <t>Bagi Polgármesteri Hivatal intézményi költségvetése teljesítés</t>
  </si>
  <si>
    <t>Bagi Polgármesteri Hivatal intézményi költségvetése teljesítés %-ban</t>
  </si>
  <si>
    <t>Bagi Polgármesteri Hivatal működési mérlege</t>
  </si>
  <si>
    <t>Bagi Polgármesteri Hivatal felhalmozási mérlege</t>
  </si>
  <si>
    <t>Önkormányzat intézményi költségvetése eredeti előirányzat</t>
  </si>
  <si>
    <t>Önkormányzat intézményi költségvetése módosított előirányzat</t>
  </si>
  <si>
    <t>Önkormányzat intézményi költségvetése teljesítés</t>
  </si>
  <si>
    <t>Önkormányzat intézményi költségvetése teljesítés %-ban</t>
  </si>
  <si>
    <t>Önkormányzat intézményi működési mérlege</t>
  </si>
  <si>
    <t>Önkormányzat intézményi felhalmozási mérlege</t>
  </si>
  <si>
    <t xml:space="preserve">A)        NEMZETI VAGYONBA TARTOZÓ BEFEKTETETT ESZKÖZÖK </t>
  </si>
  <si>
    <t>A/I        Immateriális javak</t>
  </si>
  <si>
    <t xml:space="preserve">A/II        Tárgyi eszközök </t>
  </si>
  <si>
    <t xml:space="preserve">A/III        Befektetett pénzügyi eszközök </t>
  </si>
  <si>
    <t xml:space="preserve">A/IV        Koncesszióba, vagyonkezelésbe adott eszközök </t>
  </si>
  <si>
    <t>B)        NEMZETI VAGYONBA TARTOZÓ FORGÓESZKÖZÖK</t>
  </si>
  <si>
    <t xml:space="preserve">B/I        Készletek </t>
  </si>
  <si>
    <t xml:space="preserve">B/II        Értékpapírok </t>
  </si>
  <si>
    <t>C)        PÉNZESZKÖZÖK</t>
  </si>
  <si>
    <t>C/II        Pénztárak, csekkek, betétkönyvek</t>
  </si>
  <si>
    <t>C/III        Forintszámlák</t>
  </si>
  <si>
    <t>D)        KÖVETELÉSEK</t>
  </si>
  <si>
    <t>D/I        Költségvetési évben esedékes követelések</t>
  </si>
  <si>
    <t>D/II        Költségvetési évet követően esedékes követelések</t>
  </si>
  <si>
    <t>D/III        Követelés jellegű sajátos elszámolások</t>
  </si>
  <si>
    <t>E)        EGYÉB SAJÁTOS ESZKÖZOLDALI ELSZÁMOLÁSOK</t>
  </si>
  <si>
    <t xml:space="preserve">F)        AKTÍV IDŐBELI ELHATÁROLÁSOK </t>
  </si>
  <si>
    <t xml:space="preserve">ESZKÖZÖK ÖSSZESEN </t>
  </si>
  <si>
    <t xml:space="preserve">G)        SAJÁT TŐKE </t>
  </si>
  <si>
    <t>G/I        Nemzeti vagyon induláskori értéke</t>
  </si>
  <si>
    <t>G/II        Nemzeti vagyon változásai</t>
  </si>
  <si>
    <t>G/III        Egyéb eszközök induláskori értéke és változásai</t>
  </si>
  <si>
    <t>G/IV        Felhalmozott eredmény</t>
  </si>
  <si>
    <t>G/V        Eszközök értékhelyesbítésének forrása</t>
  </si>
  <si>
    <t>G/VI        Mérleg szerinti eredmény</t>
  </si>
  <si>
    <t xml:space="preserve">H)        KÖTELEZETTSÉGEK </t>
  </si>
  <si>
    <t xml:space="preserve">H/I        Költségvetési évben esedékes kötelezettségek </t>
  </si>
  <si>
    <t xml:space="preserve">H/II        Költségvetési évet követően esedékes kötelezettségek </t>
  </si>
  <si>
    <t>H/III        Kötelezettség jellegű sajátos elszámolások</t>
  </si>
  <si>
    <t>FORRÁSOK ÖSSZESEN</t>
  </si>
  <si>
    <t>Összesen</t>
  </si>
  <si>
    <t>%</t>
  </si>
  <si>
    <t>Bagi TC' 96 támogatása</t>
  </si>
  <si>
    <t>melyből EU Önerő Alap támogatás  Ft</t>
  </si>
  <si>
    <t>Tárgy évet követően várható támogatás lehívás</t>
  </si>
  <si>
    <t>Kifizetési kérelem alapján megítélt támogatás</t>
  </si>
  <si>
    <t>Támogatás összege</t>
  </si>
  <si>
    <t>adatok Ft-ban</t>
  </si>
  <si>
    <t>Helyi iparűzési adó</t>
  </si>
  <si>
    <t>Pótlékok</t>
  </si>
  <si>
    <t>Egyéb bevételek (idegen)</t>
  </si>
  <si>
    <t>Egyéb /Idegen bevétel</t>
  </si>
  <si>
    <t>Összesen (I+II)</t>
  </si>
  <si>
    <t>Gépjármű adó</t>
  </si>
  <si>
    <t>Mindösszesen</t>
  </si>
  <si>
    <t>Működési mérleg</t>
  </si>
  <si>
    <t>Eddig módosított ei.</t>
  </si>
  <si>
    <t>,</t>
  </si>
  <si>
    <t>096015</t>
  </si>
  <si>
    <t>066010</t>
  </si>
  <si>
    <t>zöldterület kezelés</t>
  </si>
  <si>
    <t>072112</t>
  </si>
  <si>
    <t>háziorvosi ügyeleti ellátás</t>
  </si>
  <si>
    <t>084031</t>
  </si>
  <si>
    <t>Civil szervezetek működési támogatása</t>
  </si>
  <si>
    <t>091220</t>
  </si>
  <si>
    <t>092120</t>
  </si>
  <si>
    <t>Köznevelési intézmény 1-4. évfolyamán tanulók nevelésével, oktatásával összefüggő működtetési feladatok</t>
  </si>
  <si>
    <t>Köznevelési intézmény 5-8. évfolyamán tanulók nevelésével, oktatásával összefüggő működtetési feladatok</t>
  </si>
  <si>
    <t>Gyermekétkeztetés köznevelési intézményben</t>
  </si>
  <si>
    <t>Munkanélküli aktív korúak ellátása</t>
  </si>
  <si>
    <t>lakásfenntartással, lakhatással összefüggő ellátások</t>
  </si>
  <si>
    <t>107030</t>
  </si>
  <si>
    <t>szociális foglalkoztatás</t>
  </si>
  <si>
    <t>szociális étkezés</t>
  </si>
  <si>
    <t>Ebből: tartalékok</t>
  </si>
  <si>
    <t>Eredeti</t>
  </si>
  <si>
    <t>Módosított</t>
  </si>
  <si>
    <t>Tényleges</t>
  </si>
  <si>
    <t>Összesített Önkormányzati</t>
  </si>
  <si>
    <t>I)      KINCSTÁRI SZÁMLAVEZETÉSSEL KAPCSOLATOS ELSZÁMOLÁSOK</t>
  </si>
  <si>
    <t>J)        PASSZÍV IDŐBELI ELHATÁROLÁSOK</t>
  </si>
  <si>
    <t>J/2        Költségek, ráfordítások passzív időbeli elhatárolása</t>
  </si>
  <si>
    <t>J/3        Halasztott eredményszemléletű bevételek</t>
  </si>
  <si>
    <t>J/1        Eredményszemléletű bevételek passzív időbeli elhatárolása</t>
  </si>
  <si>
    <t>Művelődési Ház beruházás</t>
  </si>
  <si>
    <t>Önkormányzat  beruházások</t>
  </si>
  <si>
    <t>Óvoda beruházás</t>
  </si>
  <si>
    <t>Köztemetés</t>
  </si>
  <si>
    <t>Bag Nagyközség Önkormányzata</t>
  </si>
  <si>
    <t>Dózsa György Művelődési Ház és Könyvtár</t>
  </si>
  <si>
    <t>Kiadások teljesítése</t>
  </si>
  <si>
    <t>Bevételek teljesítése</t>
  </si>
  <si>
    <t>Eredeti ei.</t>
  </si>
  <si>
    <t>Módosított ei.</t>
  </si>
  <si>
    <t>Tény</t>
  </si>
  <si>
    <t>Készpénz</t>
  </si>
  <si>
    <t>Bankszámla</t>
  </si>
  <si>
    <t>082042</t>
  </si>
  <si>
    <t>könyvtári állomány gyarapítása</t>
  </si>
  <si>
    <t>Közművelődés- hagyományos közösségi kulturális értékek gondozása</t>
  </si>
  <si>
    <t>Módosítások (+/-)</t>
  </si>
  <si>
    <t>900010</t>
  </si>
  <si>
    <t>900020</t>
  </si>
  <si>
    <t>Központi költségvetés funkcióira nem sorolható bevételi ÁH-n kívülről</t>
  </si>
  <si>
    <t>Önkormányzati funkcióira nem sorolható bevételi ÁH-n kívülről</t>
  </si>
  <si>
    <t>104042</t>
  </si>
  <si>
    <t>Gyermekjóléti szolgáltatások</t>
  </si>
  <si>
    <t>104051</t>
  </si>
  <si>
    <t>Gyermekvédelmi pénzbeli és természetbeni ellátások</t>
  </si>
  <si>
    <t>Betegséggel kapcsolatos pénzbeli ellátások, támogatások</t>
  </si>
  <si>
    <t>105020</t>
  </si>
  <si>
    <t>Foglalkoztatást elősegítő képzések és egyéb támogatások</t>
  </si>
  <si>
    <t>018020</t>
  </si>
  <si>
    <t>Központi költségvetési befizetések</t>
  </si>
  <si>
    <t>Létszám* fő (Átlagos statisztikai állományi létszám, éves)</t>
  </si>
  <si>
    <t>Normatív jutalmak, céljuttatás, projekt-prémium</t>
  </si>
  <si>
    <t>Végkielégítés, jubileumi jutalom</t>
  </si>
  <si>
    <t>Költségtérítések</t>
  </si>
  <si>
    <t>Támogatások</t>
  </si>
  <si>
    <t>igazgató (főigazgató), igazgatóhelyettes (főigazgató-helyettes)</t>
  </si>
  <si>
    <t>"C", "D" fizetési osztály  összesen</t>
  </si>
  <si>
    <t>fizikai alkalmazott, a költségvetési szerveknél foglalkoztatott egyéb munkavállaló  (fizikai alkalmazott)</t>
  </si>
  <si>
    <t>Átlagos statisztikai állományi létszám (tényleges éves átlagos statisztikai állományi létszám) (fő)</t>
  </si>
  <si>
    <t>"A", "B" fizetési  osztály összesen</t>
  </si>
  <si>
    <t>közfoglalkoztatott</t>
  </si>
  <si>
    <t>Iglice Napközi Otthonos Óvoda</t>
  </si>
  <si>
    <t>pedagógus I.</t>
  </si>
  <si>
    <t>főjegyző, jegyző, aljegyző, címzetes főjegyző, körjegyző</t>
  </si>
  <si>
    <t>I.  besorolási osztály összesen</t>
  </si>
  <si>
    <t>II.  besorolási osztály összesen</t>
  </si>
  <si>
    <t>polgármester, főpolgármester</t>
  </si>
  <si>
    <t>helyi önkormányzati képviselő-testület tagja, megyei közgyűlés tagja</t>
  </si>
  <si>
    <t>Köztemető fenntartás és működtetése</t>
  </si>
  <si>
    <t>Sportlétesítmények, edzőtáborok működtetése és fejlesztése</t>
  </si>
  <si>
    <t>Könyvtári szolgáltatások</t>
  </si>
  <si>
    <t>Óvodai nevelés, ellátás működtetési feladatai</t>
  </si>
  <si>
    <t>Önkormányzatok és önkormányzati hivatalok jogalkotó és általános igazgatási tevékenysége</t>
  </si>
  <si>
    <t>Család- és nővédelmi egészségügyi gondozás</t>
  </si>
  <si>
    <t>Város-, községgazdál-kodási egyéb szolgáltatások</t>
  </si>
  <si>
    <t>Köznevelési intézményben tanulók nevelésével oktatásával összefüggő működési feladatok</t>
  </si>
  <si>
    <t>091220-092120</t>
  </si>
  <si>
    <t>Működési célú támogatások belülről</t>
  </si>
  <si>
    <t>Működési és felhalmozási célú bevételek és kiadások alakulása mérlegszerűen bemutatva Bagi Polgármesteri Hivatal</t>
  </si>
  <si>
    <t>Kiemelt előirányzatok megnevezése</t>
  </si>
  <si>
    <t>Működési és felhalmozási célú bevételek és kiadások alakulása mérlegszerűen bemutatva önkormányzat összesen</t>
  </si>
  <si>
    <t>Iglice Napközi otthonos felújítások</t>
  </si>
  <si>
    <t>Működési és felhalmozási célú bevételek és kiadások alakulása mérlegszerűen bemutatva Dózsa György Művelődési Ház és Könyvtár</t>
  </si>
  <si>
    <t>Működési és felhalmozási célú bevételek és kiadások alakulása mérlegszerűen bemutatva Iglice Napközi otthonos Óvoda</t>
  </si>
  <si>
    <t>Iglice Napközi otthonos Óvoda intézményi költségvetése eredeti előirányzat</t>
  </si>
  <si>
    <t>Iglice Napközi otthonos Óvoda intézményi költségvetése módosított előirányzat</t>
  </si>
  <si>
    <t>Iglice Napközi otthonos Óvoda intézményi költségvetése teljesítés</t>
  </si>
  <si>
    <t>Iglice Napközi otthonos Óvoda intézményi költségvetése teljesítés %-ban</t>
  </si>
  <si>
    <t>Iglice Napközi otthonos Óvoda felhalmozási mérlege</t>
  </si>
  <si>
    <t>Működési és felhalmozási célú bevételek és kiadások alakulása mérlegszerűen bemutatva Önkormányzat</t>
  </si>
  <si>
    <t>Iglice Napközi otthonos Óvoda</t>
  </si>
  <si>
    <t xml:space="preserve">Előirányzat csoport / Kiemelt előirányzat               szerinti bontás   </t>
  </si>
  <si>
    <t>Karbantartási-, kisjavítási szolgáltatások</t>
  </si>
  <si>
    <t>Egyéb tárgyi eszközök beszerzése, létesítése</t>
  </si>
  <si>
    <t>Egyéb tárgyi eszközök felújítása</t>
  </si>
  <si>
    <t>Bag Nagyközség Önkormányzatának EU-s támogatási projektek</t>
  </si>
  <si>
    <t>Bírságok</t>
  </si>
  <si>
    <t>I. Rész összesen</t>
  </si>
  <si>
    <t>II. Rész összesen</t>
  </si>
  <si>
    <t xml:space="preserve">Jelen rendelet tervezetben  módosítás </t>
  </si>
  <si>
    <t>Előző időszak</t>
  </si>
  <si>
    <t>Tárgyi időszak</t>
  </si>
  <si>
    <t>02</t>
  </si>
  <si>
    <t>02        Eszközök és szolgáltatások értékesítése nettó eredményszemléletű bevételei</t>
  </si>
  <si>
    <t>04</t>
  </si>
  <si>
    <t>08</t>
  </si>
  <si>
    <t>06        Központi működési célú támogatások eredményszemléletű bevételei</t>
  </si>
  <si>
    <t>09</t>
  </si>
  <si>
    <t>07        Egyéb működési célú támogatások eredményszemléletű bevételei</t>
  </si>
  <si>
    <t>11</t>
  </si>
  <si>
    <t>12</t>
  </si>
  <si>
    <t>13</t>
  </si>
  <si>
    <t>16</t>
  </si>
  <si>
    <t>17</t>
  </si>
  <si>
    <t>18</t>
  </si>
  <si>
    <t>19</t>
  </si>
  <si>
    <t>20</t>
  </si>
  <si>
    <t>21</t>
  </si>
  <si>
    <t>VI        Értékcsökkenési leírás</t>
  </si>
  <si>
    <t>22</t>
  </si>
  <si>
    <t>VII        Egyéb ráfordítások</t>
  </si>
  <si>
    <t>23</t>
  </si>
  <si>
    <t>25</t>
  </si>
  <si>
    <t>28</t>
  </si>
  <si>
    <t>29</t>
  </si>
  <si>
    <t>33</t>
  </si>
  <si>
    <t>35</t>
  </si>
  <si>
    <t>41</t>
  </si>
  <si>
    <t>01</t>
  </si>
  <si>
    <t>01        Közhatalmi eredményszemléletű bevételek</t>
  </si>
  <si>
    <t>03</t>
  </si>
  <si>
    <t>03        Tevékenység egyéb nettó eredményszemléletű bevételei</t>
  </si>
  <si>
    <t>05</t>
  </si>
  <si>
    <t>04        Saját termelésű készletek állományváltozása</t>
  </si>
  <si>
    <t>06</t>
  </si>
  <si>
    <t>05        Saját előállítású eszközök aktivált értéke</t>
  </si>
  <si>
    <t>07</t>
  </si>
  <si>
    <t>10</t>
  </si>
  <si>
    <t>14</t>
  </si>
  <si>
    <t>15</t>
  </si>
  <si>
    <t>24</t>
  </si>
  <si>
    <t>26</t>
  </si>
  <si>
    <t>27</t>
  </si>
  <si>
    <t>30</t>
  </si>
  <si>
    <t>31</t>
  </si>
  <si>
    <t>32</t>
  </si>
  <si>
    <t>34</t>
  </si>
  <si>
    <t>36</t>
  </si>
  <si>
    <t>37</t>
  </si>
  <si>
    <t>38</t>
  </si>
  <si>
    <t>39</t>
  </si>
  <si>
    <t>40</t>
  </si>
  <si>
    <t>Eredménykimutatás Iglice Napközi Otthonos Óvoda</t>
  </si>
  <si>
    <t>Eredménykimutatás Bagi Polgármesteri Hivatal</t>
  </si>
  <si>
    <t>Eredménykimutatás Bag Nagyközség Önkormányzata</t>
  </si>
  <si>
    <t>Iglice Napközi otthonos Óvoda működési mérlege</t>
  </si>
  <si>
    <t>Készenléti, ügyeleti, helyettesí-tési díj, túlóra, túlszolgálat</t>
  </si>
  <si>
    <t>Zárólétszám (az időszak végén munkavégzésre irányuló jogviszonyban állók statisztikai állományi létszáma) (fő)</t>
  </si>
  <si>
    <t>Munkajogi zárólétszám (az időszak végén munkaviszonyban állók létszáma) (fő)</t>
  </si>
  <si>
    <t>Törvény szerinti illetmények, munkabérek (K1101)</t>
  </si>
  <si>
    <t>Készenléti, ügyeleti, helyettesítési díj, túlóra, túlszolgálat (K1104)</t>
  </si>
  <si>
    <t>Béren kívüli juttatások (K1107)</t>
  </si>
  <si>
    <t>Közlekedési költségtérítés (K1109)</t>
  </si>
  <si>
    <t>Egyéb költségtérítések (K1110)</t>
  </si>
  <si>
    <t>Foglalkoztatottak egyéb személyi juttatásai (&gt;=14) (K1113)</t>
  </si>
  <si>
    <t>Foglalkoztatottak személyi juttatásai (=01+…+13) (K11)</t>
  </si>
  <si>
    <t>Választott tisztségviselők juttatásai (K121)</t>
  </si>
  <si>
    <t>Munkavégzésre irányuló egyéb jogviszonyban nem saját foglalkoztatottnak fizetett juttatások (K122)</t>
  </si>
  <si>
    <t>Egyéb külső személyi juttatások (K123)</t>
  </si>
  <si>
    <t>Külső személyi juttatások (=16+17+18) (K12)</t>
  </si>
  <si>
    <t>ebből: szociális hozzájárulási adó (K2)</t>
  </si>
  <si>
    <t>ebből: egészségügyi hozzájárulás (K2)</t>
  </si>
  <si>
    <t>ebből: táppénz hozzájárulás (K2)</t>
  </si>
  <si>
    <t>ebből: munkáltatót terhelő személyi jövedelemadó (K2)</t>
  </si>
  <si>
    <t>Szakmai anyagok beszerzése (K311)</t>
  </si>
  <si>
    <t>Üzemeltetési anyagok beszerzése (K312)</t>
  </si>
  <si>
    <t>Készletbeszerzés (=29+30+31) (K31)</t>
  </si>
  <si>
    <t>Informatikai szolgáltatások igénybevétele (K321)</t>
  </si>
  <si>
    <t>Egyéb kommunikációs szolgáltatások (K322)</t>
  </si>
  <si>
    <t>Kommunikációs szolgáltatások (=33+34) (K32)</t>
  </si>
  <si>
    <t>Közüzemi díjak (K331)</t>
  </si>
  <si>
    <t>Vásárolt élelmezés (K332)</t>
  </si>
  <si>
    <t>Bérleti és lízing díjak (&gt;=39) (K333)</t>
  </si>
  <si>
    <t>Karbantartási, kisjavítási szolgáltatások (K334)</t>
  </si>
  <si>
    <t>43</t>
  </si>
  <si>
    <t>44</t>
  </si>
  <si>
    <t>Szolgáltatási kiadások (=36+37+38+40+41+43+44) (K33)</t>
  </si>
  <si>
    <t>Kiküldetések kiadásai (K341)</t>
  </si>
  <si>
    <t>Működési célú előzetesen felszámított általános forgalmi adó (K351)</t>
  </si>
  <si>
    <t>Egyéb dologi kiadások (K355)</t>
  </si>
  <si>
    <t>ebből: egyéb, az önkormányzat rendeletében megállapított juttatás (K48)</t>
  </si>
  <si>
    <t>ebből: köztemetés [Szoctv. 48.§] (K48)</t>
  </si>
  <si>
    <t>ebből: egyéb civil szervezetek (K512)</t>
  </si>
  <si>
    <t>ebből: egyéb vállalkozások (K512)</t>
  </si>
  <si>
    <t>Egyéb tárgyi eszközök beszerzése, létesítése (K64)</t>
  </si>
  <si>
    <t>Beruházási célú előzetesen felszámított általános forgalmi adó (K67)</t>
  </si>
  <si>
    <t>Ingatlanok felújítása (K71)</t>
  </si>
  <si>
    <t>Felújítási célú előzetesen felszámított általános forgalmi adó (K74)</t>
  </si>
  <si>
    <t>Államháztartáson belüli megelőlegezések visszafizetése (K914)</t>
  </si>
  <si>
    <t>Központi, irányító szervi támogatások folyósítása (K915)</t>
  </si>
  <si>
    <t>Helyi önkormányzatok működésének általános támogatása (B111)</t>
  </si>
  <si>
    <t>Települési önkormányzatok egyes köznevelési feladatainak támogatása (B112)</t>
  </si>
  <si>
    <t>Települési önkormányzatok kulturális feladatainak támogatása (B114)</t>
  </si>
  <si>
    <t>Működési célú költségvetési támogatások és kiegészítő támogatások (B115)</t>
  </si>
  <si>
    <t>Önkormányzatok működési támogatásai (=01+…+06) (B11)</t>
  </si>
  <si>
    <t>Egyéb működési célú támogatások bevételei államháztartáson belülről (=33+…+42) (B16)</t>
  </si>
  <si>
    <t>ebből: társadalombiztosítás pénzügyi alapjai (B16)</t>
  </si>
  <si>
    <t>ebből: elkülönített állami pénzalapok (B16)</t>
  </si>
  <si>
    <t>Értékesítési és forgalmi adók (=118+…+139) (B351)</t>
  </si>
  <si>
    <t>ebből: állandó jeleggel végzett iparűzési tevékenység után fizetett helyi iparűzési adó (B351)</t>
  </si>
  <si>
    <t>Gépjárműadók (=146+…+149) (B354)</t>
  </si>
  <si>
    <t>ebből: belföldi gépjárművek adójának a helyi önkormányzatot megillető része (B354)</t>
  </si>
  <si>
    <t>ebből: talajterhelési díj (B355)</t>
  </si>
  <si>
    <t>Egyéb közhatalmi bevételek (&gt;=170+…+184) (B36)</t>
  </si>
  <si>
    <t>ebből: egyéb bírság (B36)</t>
  </si>
  <si>
    <t>Szolgáltatások ellenértéke (&gt;=188+189) (B402)</t>
  </si>
  <si>
    <t>ebből:tárgyi eszközök bérbeadásából származó bevétel (B402)</t>
  </si>
  <si>
    <t>Tulajdonosi bevételek (&gt;=193+…+198) (B404)</t>
  </si>
  <si>
    <t>ebből: önkormányzati vagyon üzemeltetéséből, koncesszióból származó bevétel (B404)</t>
  </si>
  <si>
    <t>Ellátási díjak (B405)</t>
  </si>
  <si>
    <t>Kiszámlázott általános forgalmi adó (B406)</t>
  </si>
  <si>
    <t>Előző év költségvetési maradványának igénybevétele (B8131)</t>
  </si>
  <si>
    <t>Államháztartáson belüli megelőlegezések (B814)</t>
  </si>
  <si>
    <t>Központi, irányító szervi támogatás (B816)</t>
  </si>
  <si>
    <t>Cserép</t>
  </si>
  <si>
    <t>Központi költségvetés funkcióira nem sorolható bevétel ÁH-n kívülről</t>
  </si>
  <si>
    <t>Önkormányzati funkcióira nem sorolható bevétel ÁH-n kívülről</t>
  </si>
  <si>
    <t>Gyermekjóléti szolgáltatás</t>
  </si>
  <si>
    <t>041233</t>
  </si>
  <si>
    <t>Hosszabb időtartamú közfoglalkoztatás</t>
  </si>
  <si>
    <t>104037</t>
  </si>
  <si>
    <t>Intézményen kívüli gyermekétkeztetés</t>
  </si>
  <si>
    <t>2015. évi költségvetési beszámoló záró adatai</t>
  </si>
  <si>
    <t>Állomány a tárgyidőszak végén</t>
  </si>
  <si>
    <t>107080</t>
  </si>
  <si>
    <t>Esélyegyenlőség elősegítését célzó tevékenységek és programok</t>
  </si>
  <si>
    <t>Neumann Ház vételár foglaló</t>
  </si>
  <si>
    <t>Hangtechnikai eszközök beszerzése (pályázat)</t>
  </si>
  <si>
    <t>K6 Beruházások</t>
  </si>
  <si>
    <t>Önkormányzat felújítások</t>
  </si>
  <si>
    <t>Bagi Polgárőrség</t>
  </si>
  <si>
    <t>Bag és Testvérvárosai Baráti Egyesület</t>
  </si>
  <si>
    <t>Bonifác Alapítvány</t>
  </si>
  <si>
    <t>Helytörténeti Baráti Társulat</t>
  </si>
  <si>
    <t>Óvoda a Gyermekekért Alapítvány</t>
  </si>
  <si>
    <t>Szent Rita Karitász Csoport</t>
  </si>
  <si>
    <t>Szinkron Nyugdíjas Egyesület</t>
  </si>
  <si>
    <t>Postagalamb Sport Egyesület</t>
  </si>
  <si>
    <t>Bagi Muharay Népművészeti Egyesület</t>
  </si>
  <si>
    <t>Galga-mente és Térs. Leader Egy.(Muharay pályázati tagd.)</t>
  </si>
  <si>
    <t>Országos Egyesület a Mosolyért KH Egyesület</t>
  </si>
  <si>
    <t>Országos Mentőszolgálat Alapítvány</t>
  </si>
  <si>
    <t>051030</t>
  </si>
  <si>
    <t>Bevételi előirányzat megnevezése</t>
  </si>
  <si>
    <t>Előirányzat összege</t>
  </si>
  <si>
    <t>Január</t>
  </si>
  <si>
    <t>Február</t>
  </si>
  <si>
    <t>Március</t>
  </si>
  <si>
    <t>Április</t>
  </si>
  <si>
    <t>Május</t>
  </si>
  <si>
    <t>Június</t>
  </si>
  <si>
    <t>Július</t>
  </si>
  <si>
    <t>Augusztus</t>
  </si>
  <si>
    <t>Szeptember</t>
  </si>
  <si>
    <t>Október</t>
  </si>
  <si>
    <t>November</t>
  </si>
  <si>
    <t>December</t>
  </si>
  <si>
    <t>KIADÁSOK</t>
  </si>
  <si>
    <t>Kiadási előirányzat megnevezése</t>
  </si>
  <si>
    <t>Működési támogatások</t>
  </si>
  <si>
    <t>Felhalmozási célú támogatások</t>
  </si>
  <si>
    <t>Működési célra átvett pénzeszközök</t>
  </si>
  <si>
    <t>-</t>
  </si>
  <si>
    <t>Felhalmozási célra átvett pénzeszközök</t>
  </si>
  <si>
    <t>Várható</t>
  </si>
  <si>
    <t>Finanszírozás nélkül</t>
  </si>
  <si>
    <t>Ténylegesen Beérkezett</t>
  </si>
  <si>
    <t>Mérlegsorok megnevezése</t>
  </si>
  <si>
    <t>016020</t>
  </si>
  <si>
    <t>népszavazás</t>
  </si>
  <si>
    <t xml:space="preserve">Számítógépes operációs rendszer vásárlás </t>
  </si>
  <si>
    <t>Felhasználható</t>
  </si>
  <si>
    <t>2016.12. 31.            hátralékok összesen</t>
  </si>
  <si>
    <t xml:space="preserve">2016. évi záró állomány </t>
  </si>
  <si>
    <t>08        Felhalmozási célú támogatások eredményszemléletű bevételei</t>
  </si>
  <si>
    <t>09        Különféle egyéb eredményszemléletű bevételek</t>
  </si>
  <si>
    <t>10        Anyagköltség</t>
  </si>
  <si>
    <t>11        Igénybe vett szolgáltatások értéke</t>
  </si>
  <si>
    <t>12        Eladott áruk beszerzési értéke</t>
  </si>
  <si>
    <t>13        Eladott (közvetített) szolgáltatások értéke</t>
  </si>
  <si>
    <t>14        Bérköltség</t>
  </si>
  <si>
    <t>15        Személyi jellegű egyéb kifizetések</t>
  </si>
  <si>
    <t>16        Bérjárulékok</t>
  </si>
  <si>
    <t>17        Kapott (járó) osztalék és részesedés</t>
  </si>
  <si>
    <t>18        Részesedésekből származó eredményszemléletű bevételek, árfolyamnyereségek</t>
  </si>
  <si>
    <t>19        Befektetett pénnzügyi eszközökből származó eredményszemléletű bevételek, árfolyamnyereségek</t>
  </si>
  <si>
    <t>20        Egyéb kapott (járó) kamatok és kamatjellegű eredményszemléletű bevételek</t>
  </si>
  <si>
    <t>21        Pénzügyi műveletek egyéb eredményszemléletű bevételei (&gt;=21a+21b)</t>
  </si>
  <si>
    <t>21 a      - ebből: lekötött bankbetétek mérlegfordulónapi értékelése során megállapított (nem realizált) árfolyamnyeresége</t>
  </si>
  <si>
    <t>21 b      - ebből: egyéb pénzeszközök mérlegfordulónapi értékelése során megállapított (nem realizált) árfolyamnyeresége</t>
  </si>
  <si>
    <t>22        Részesedésekből származó ráfordítások, árfolyamveszteségek</t>
  </si>
  <si>
    <t xml:space="preserve">23        Befektetett pénzügyi eszközökből (értékpapírból, kölcsönökből) származó ráfordítások, árfolyamveszteségek </t>
  </si>
  <si>
    <t>24        Fizetendő kamatok és kamatjellegű ráfordítások</t>
  </si>
  <si>
    <t>25        Részesedések, értékpapírok, pénzeszközök értékvesztése</t>
  </si>
  <si>
    <t>25 b      - ebből: Kincstáron kívüli forint- és devizaszámlák értékvesztése</t>
  </si>
  <si>
    <t>25 a      - ebből: lekötött bankbetétek, értékvesztése</t>
  </si>
  <si>
    <t xml:space="preserve">26        Pénzügyi műveletek egyéb ráfordításai (&gt;=26a+26b) </t>
  </si>
  <si>
    <t>26 a       - ebből: lekötött bankbetétek mérlegfordulónapi értékelése során megállapított (nem realizált) árfolyamvesztesége</t>
  </si>
  <si>
    <t>26 b      - ebből: egyéb pénzeszközök mérlegfordulónapi értékelése során megállapított (nem realizált) árfolyamvesztesége</t>
  </si>
  <si>
    <t>42</t>
  </si>
  <si>
    <t xml:space="preserve">E)        MÉRLEG SZERINTI EREDMÉNY (=±A±B) </t>
  </si>
  <si>
    <t xml:space="preserve">I        Tevékenység nettó eredményszemléletű bevétele (=01+02+03) </t>
  </si>
  <si>
    <t>II        Aktivált saját teljesítmények értéke (=±04+05)</t>
  </si>
  <si>
    <t xml:space="preserve">III        Egyéb eredményszemléletű bevételek (=06+07+08+09) </t>
  </si>
  <si>
    <t xml:space="preserve">IV        Anyagjellegű ráfordítások (=10+11+12+13) </t>
  </si>
  <si>
    <t xml:space="preserve">V        Személyi jellegű ráfordítások (=14+15+16) </t>
  </si>
  <si>
    <t xml:space="preserve">A) TEVÉKENYSÉGEK EREDMÉNYE (=I±II+III-IV-V-VI-VII) </t>
  </si>
  <si>
    <t xml:space="preserve">VIII        Pénzügyi műveletek eredményszemléletű bevételei (=17+18+19+20+21) </t>
  </si>
  <si>
    <t xml:space="preserve">IX        Pénzügyi műveletek ráfordításai (=22+23+24+25+26) </t>
  </si>
  <si>
    <t>B)        PÉNZÜGYI MŰVELETEK EREDMÉNYE (=VIII-IX)</t>
  </si>
  <si>
    <t>011130 Önkormányzatok és önkormányzati hivatalok jogalkotó és általános igazgatási tevékenysége</t>
  </si>
  <si>
    <t>011220 Adó-, vám- és jövedéki igazgatás</t>
  </si>
  <si>
    <t>013320 Köztemető-fenntartás és -működtetés</t>
  </si>
  <si>
    <t>013350 Az önkormányzati vagyonnal való gazdálkodással kapcsolatos feladatok</t>
  </si>
  <si>
    <t>018010 Önkormányzatok elszámolásai a központi költségvetéssel</t>
  </si>
  <si>
    <t>018030 Támogatási célú finanszírozási műveletek</t>
  </si>
  <si>
    <t>041233 Hosszabb időtartamú közfoglalkoztatás</t>
  </si>
  <si>
    <t>045160 Közutak, hidak, alagutak üzemeltetése, fenntartása</t>
  </si>
  <si>
    <t>051030 Nem veszélyes (települési) hulladék vegyes (ömlesztett) begyűjtése, szállítása, átrakása</t>
  </si>
  <si>
    <t>064010 Közvilágítás</t>
  </si>
  <si>
    <t>066010 Zöldterület-kezelés</t>
  </si>
  <si>
    <t>066020 Város-, községgazdálkodási egyéb szolgáltatások</t>
  </si>
  <si>
    <t>072112 Háziorvosi ügyeleti ellátás</t>
  </si>
  <si>
    <t>074031 Család és nővédelmi egészségügyi gondozás</t>
  </si>
  <si>
    <t>081030 Sportlétesítmények, edzőtáborok működtetése és fejlesztése</t>
  </si>
  <si>
    <t>082042 Könyvtári állomány gyarapítása, nyilvántartása</t>
  </si>
  <si>
    <t>082044 Könyvtári szolgáltatások</t>
  </si>
  <si>
    <t>082092 Közművelődés - hagyományos közösségi kulturális értékek gondozása</t>
  </si>
  <si>
    <t>084031 Civil szervezetek működési támogatása</t>
  </si>
  <si>
    <t>091140 Óvodai nevelés, ellátás működtetési feladatai</t>
  </si>
  <si>
    <t>091220 Köznevelési intézmény 1-4. évfolyamán tanulók nevelésével, oktatásával összefüggő működtetési feladatok</t>
  </si>
  <si>
    <t>092120 Köznevelési intézmény 5-8. évfolyamán tanulók nevelésével, oktatásával összefüggő működtetési feladatok</t>
  </si>
  <si>
    <t>096015 Gyermekétkeztetés köznevelési intézményben</t>
  </si>
  <si>
    <t>104037 Intézményen kívüli gyermekétkeztetés</t>
  </si>
  <si>
    <t>104042 Család és gyermekjóléti szolgáltatások</t>
  </si>
  <si>
    <t>104051 Gyermekvédelmi pénzbeli és természetbeni ellátások</t>
  </si>
  <si>
    <t>107051 Szociális étkeztetés</t>
  </si>
  <si>
    <t>107060 Egyéb szociális pénzbeli és természetbeni ellátások, támogatások</t>
  </si>
  <si>
    <t>107080 Esélyegyenlőség elősegítését célzó tevékenységek és programok</t>
  </si>
  <si>
    <t>900010 Központi költségvetés funkcióra nem sorolható bevételei államháztartáson kívülről</t>
  </si>
  <si>
    <t>900020 Önkormányzatok funkcióra nem sorolható bevételei államháztartáson kívülről</t>
  </si>
  <si>
    <t>Árubeszerzés (K313)</t>
  </si>
  <si>
    <t>Közvetített szolgáltatások  (&gt;=42) (K335)</t>
  </si>
  <si>
    <t>Szakmai tevékenységet segítő szolgáltatások  (K336)</t>
  </si>
  <si>
    <t>Egyéb szolgáltatások  (K337)</t>
  </si>
  <si>
    <t>ebből: biztosítási díjak (K337)</t>
  </si>
  <si>
    <t>Kiküldetések, reklám- és propagandakiadások (=47+48) (K34)</t>
  </si>
  <si>
    <t>Fizetendő általános forgalmi adó  (K352)</t>
  </si>
  <si>
    <t>Kamatkiadások (&gt;=53+54) (K353)</t>
  </si>
  <si>
    <t>Különféle befizetések és egyéb dologi kiadások (=50+51+52+55+59) (K35)</t>
  </si>
  <si>
    <t>Családi támogatások (=64+…+73) (K42)</t>
  </si>
  <si>
    <t>ebből:  az egyéb pénzbeli és természetbeni gyermekvédelmi támogatások  (K42)</t>
  </si>
  <si>
    <t>Egyéb nem intézményi ellátások (&gt;=102+…+120) (K48)</t>
  </si>
  <si>
    <t>ebből: települési támogatás [Szoctv. 45. §], (K48)</t>
  </si>
  <si>
    <t>ebből: önkormányzat által saját hatáskörben (nem szociális és gyermekvédelmi előírások alapján) adott más ellátás (K48)</t>
  </si>
  <si>
    <t>A helyi önkormányzatok előző évi elszámolásából származó kiadások (K5021)</t>
  </si>
  <si>
    <t>Elvonások és befizetések (=124+125+126) (K502)</t>
  </si>
  <si>
    <t>Egyéb működési célú támogatások államháztartáson kívülre (=180+…+189) (K512)</t>
  </si>
  <si>
    <t>ebből: háztartások (K512)</t>
  </si>
  <si>
    <t>Ingatlanok beszerzése, létesítése (&gt;=194) (K62)</t>
  </si>
  <si>
    <t>Informatikai eszközök beszerzése, létesítése (K63)</t>
  </si>
  <si>
    <t>Belföldi finanszírozás kiadásai (=274+287+…+293+296) (K91)</t>
  </si>
  <si>
    <t>Települési önkormányzatok szociális, gyermekjóléti  és gyermekétkeztetési feladatainak támogatása (B113)</t>
  </si>
  <si>
    <t>Egyéb áruhasználati és szolgáltatási adók  (=151+…+167) (B355)</t>
  </si>
  <si>
    <t>Termékek és szolgáltatások adói (=117+140+144+145+150)  (B35)</t>
  </si>
  <si>
    <t>Közvetített szolgáltatások ellenértéke  (&gt;=191) (B403)</t>
  </si>
  <si>
    <t>Általános forgalmi adó visszatérítése (B407)</t>
  </si>
  <si>
    <t>Egyéb kapott (járó) kamatok és kamatjellegű bevételek (&gt;=206+207) (B4082)</t>
  </si>
  <si>
    <t>Kamatbevételek és más nyereségjellegű bevételek (=202+205) (B408)</t>
  </si>
  <si>
    <t>Egyéb működési bevételek (&gt;=219+220) (B411)</t>
  </si>
  <si>
    <t>ebből: kiadások visszatérítései (B411)</t>
  </si>
  <si>
    <t>Ingatlanok értékesítése (&gt;=225) (B52)</t>
  </si>
  <si>
    <t>Maradvány igénybevétele (=295+296) (B813)</t>
  </si>
  <si>
    <t>Belföldi finanszírozás bevételei (=287+294+297+…+302+305) (B81)</t>
  </si>
  <si>
    <t>"E"-"J"  fizetési  osztály  összesen</t>
  </si>
  <si>
    <t>pedagógus II.</t>
  </si>
  <si>
    <t>mesterpedagógus</t>
  </si>
  <si>
    <t>alpolgármester, főpolgármester-helyettes, megyei közgyűlés elnöke, alelnöke</t>
  </si>
  <si>
    <t>01        Alaptevékenység költségvetési bevételei</t>
  </si>
  <si>
    <t>02        Alaptevékenység költségvetési kiadásai</t>
  </si>
  <si>
    <t>I          Alaptevékenység költségvetési egyenlege (=01-02)</t>
  </si>
  <si>
    <t>03        Alaptevékenység finanszírozási bevételei</t>
  </si>
  <si>
    <t>04        Alaptevékenység finanszírozási kiadásai</t>
  </si>
  <si>
    <t>II         Alaptevékenység finanszírozási egyenlege (=03-04)</t>
  </si>
  <si>
    <t>A)        Alaptevékenység maradványa (=±I±II)</t>
  </si>
  <si>
    <t>C)        Összes maradvány (=A+B)</t>
  </si>
  <si>
    <t>E)        Alaptevékenység szabad maradványa (=A-D)</t>
  </si>
  <si>
    <t>05        Vállalkozási tevékenység költségvetési bevételei</t>
  </si>
  <si>
    <t>06        Vállalkozási tevékenység költségvetési kiadásai</t>
  </si>
  <si>
    <t>III        Vállalkozási tevékenység költségvetési egyenlege (=05-06)</t>
  </si>
  <si>
    <t>07        Vállalkozási tevékenység finanszírozási bevételei</t>
  </si>
  <si>
    <t>08        Vállalkozási tevékenység finanszírozási kiadásai</t>
  </si>
  <si>
    <t>IV        Vállalkozási tevékenység finanszírozási egyenlege (=07-08)</t>
  </si>
  <si>
    <t>B)        Vállalkozási tevékenység maradványa (=±III±IV)</t>
  </si>
  <si>
    <t>D)        Alaptevékenység kötelezettségvállalással terhelt maradványa</t>
  </si>
  <si>
    <t>F)        Vállalkozási tevékenységet terhelő befizetési kötelezettség (=B*0,1)</t>
  </si>
  <si>
    <t>G)        Vállalkozási tevékenység felhasználható maradványa (=B-F)</t>
  </si>
  <si>
    <t>Vasutasok Szakszervezeze Nyugdíjas Csoportja Tura</t>
  </si>
  <si>
    <t>Jogcím száma</t>
  </si>
  <si>
    <t xml:space="preserve">Jogcím megnevezése       </t>
  </si>
  <si>
    <t>Mennyiségi egység</t>
  </si>
  <si>
    <t>Mutató</t>
  </si>
  <si>
    <t>Fajlagos összeg</t>
  </si>
  <si>
    <t>Összeg (Ft)</t>
  </si>
  <si>
    <t>I.1.a</t>
  </si>
  <si>
    <t>Önkormányzati hivatal működésének támogatása - elismert hivatali létszám alapján</t>
  </si>
  <si>
    <t>elismert hivatali létszám</t>
  </si>
  <si>
    <t>forint</t>
  </si>
  <si>
    <t>I.1.b</t>
  </si>
  <si>
    <t xml:space="preserve"> Támogatás összesen </t>
  </si>
  <si>
    <t>I.1.ba</t>
  </si>
  <si>
    <t xml:space="preserve"> A zöldterület-gazdálkodással kapcsolatos feladatok ellátásának támogatása </t>
  </si>
  <si>
    <t>hektár</t>
  </si>
  <si>
    <t>I.1.bb</t>
  </si>
  <si>
    <t xml:space="preserve"> Közvilágítás fenntartásának támogatása </t>
  </si>
  <si>
    <t>km</t>
  </si>
  <si>
    <t>I.1.bc</t>
  </si>
  <si>
    <t xml:space="preserve"> Köztemető fenntartással kapcsolatos feladatok támogatása </t>
  </si>
  <si>
    <t>m2</t>
  </si>
  <si>
    <t>I.1.bd</t>
  </si>
  <si>
    <t xml:space="preserve"> Közutak fenntartásának támogatása </t>
  </si>
  <si>
    <t>I.1.c</t>
  </si>
  <si>
    <t>Egyéb önkormányzati feladatok támogatása</t>
  </si>
  <si>
    <t>fő</t>
  </si>
  <si>
    <t>I.1.d</t>
  </si>
  <si>
    <t>Lakott külterülettel kapcsolatos feladatok támogatása</t>
  </si>
  <si>
    <t>külterületi lakos</t>
  </si>
  <si>
    <t>I.1.e</t>
  </si>
  <si>
    <t>Üdülőhelyi feladatok támogatása</t>
  </si>
  <si>
    <t xml:space="preserve">idegenforgalmi adóforint </t>
  </si>
  <si>
    <t>I.1. - V.</t>
  </si>
  <si>
    <t>A települési önkormányzatok működésének támogatása beszámítás és kiegészítés után</t>
  </si>
  <si>
    <t>I.6.</t>
  </si>
  <si>
    <t/>
  </si>
  <si>
    <t xml:space="preserve">I. </t>
  </si>
  <si>
    <t>II.1. (1) 1</t>
  </si>
  <si>
    <t xml:space="preserve"> Óvodapedagógusok elismert létszáma </t>
  </si>
  <si>
    <t>II.1. (2) 1</t>
  </si>
  <si>
    <t xml:space="preserve"> pedagógus szakképzettséggel nem rendelkező, óvodapedagógusok nevelő munkáját közvetlenül segítők száma a Köznev. tv. 2. melléklete szerint </t>
  </si>
  <si>
    <t>II.1. (3) 1</t>
  </si>
  <si>
    <t xml:space="preserve"> pedagógus szakképzettséggel rendelkező, óvodapedagógusok nevelő munkáját közvetlenül segítők száma a Köznev. tv. 2. melléklete szerint </t>
  </si>
  <si>
    <t>II.1. (1) 2</t>
  </si>
  <si>
    <t>II.1. (2) 2</t>
  </si>
  <si>
    <t>II.1. (3) 2</t>
  </si>
  <si>
    <t>II.1. (4) 2</t>
  </si>
  <si>
    <t xml:space="preserve"> óvodapedagógusok elismert létszáma (pótlólagos összeg) </t>
  </si>
  <si>
    <t>II.1. (5) 2</t>
  </si>
  <si>
    <t xml:space="preserve"> pedagógus szakképzettséggel rendelkező, óvodapedagógusok nevelő munkáját közvetlenül segítők pótlólagos támogatása </t>
  </si>
  <si>
    <t>II.2. (1) 1</t>
  </si>
  <si>
    <t xml:space="preserve">gyermekek nevelése a napi 8 órát nem éri el </t>
  </si>
  <si>
    <t>II.2. (8) 1</t>
  </si>
  <si>
    <t xml:space="preserve">gyermekek nevelése a napi 8 órát eléri vagy meghaladja </t>
  </si>
  <si>
    <t>II.2. (1) 2</t>
  </si>
  <si>
    <t>II.2. (8) 2</t>
  </si>
  <si>
    <t>II.3. 1</t>
  </si>
  <si>
    <t xml:space="preserve">8 hónap  </t>
  </si>
  <si>
    <t>II.3. 2</t>
  </si>
  <si>
    <t xml:space="preserve">4 hónap </t>
  </si>
  <si>
    <t xml:space="preserve"> alapfokozatú végzettségű pedagógus II. kategóriába sorolt óvodapedagógusok kiegészítő támogatása - akik a minősítést 2014. december 31-éig szerezték meg </t>
  </si>
  <si>
    <t>II.5.b (1)</t>
  </si>
  <si>
    <t xml:space="preserve"> alapfokozatú végzettségű pedagógus II. kategóriába sorolt óvodapedagógusok kiegészítő támogatása - akik a minősítést 2015. évben szerezték meg </t>
  </si>
  <si>
    <t xml:space="preserve"> alapfokozatú végzettségű mesterpedagógus kategóriába sorolt óvodapedagógusok kiegészítő támogatása - akik a minősítést 2014. december 31-éig szerezték meg </t>
  </si>
  <si>
    <t>II.5.b (2)</t>
  </si>
  <si>
    <t xml:space="preserve"> alapfokozatú végzettségű mesterpedagógus kategóriába sorolt óvodapedagógusok kiegészítő támogatása - akik a minősítést 2015. évben szerezték meg </t>
  </si>
  <si>
    <t>II.5.a (3)</t>
  </si>
  <si>
    <t xml:space="preserve"> mesterfokozatú végzettségű pedagógus II. kategóriába sorolt óvodapedagógusok kiegészítő támogatása - akik a minősítést 2014. december 31-éig szerezték meg </t>
  </si>
  <si>
    <t>II.5.b (3)</t>
  </si>
  <si>
    <t xml:space="preserve"> mesterfokozatú végzettségű pedagógus II. kategóriába sorolt óvodapedagógusok kiegészítő támogatása - akik a minősítést 2015. évben szerezték meg </t>
  </si>
  <si>
    <t>II.5.a (4)</t>
  </si>
  <si>
    <t xml:space="preserve"> mesterfokozatú végzettségű mesterpedagógus kategóriába sorolt óvodapedagógusok kiegészítő támogatása - akik a minősítést 2014. december 31-éig szerezték meg </t>
  </si>
  <si>
    <t>II.5.b (4)</t>
  </si>
  <si>
    <t xml:space="preserve"> mesterfokozatú végzettségű mesterpedagógus kategóriába sorolt óvodapedagógusok kiegészítő támogatása - akik a minősítést 2015. évben szerezték meg </t>
  </si>
  <si>
    <t xml:space="preserve">II. </t>
  </si>
  <si>
    <t>III.2.</t>
  </si>
  <si>
    <t>A települési önkormányzatok szociális feladatainak egyéb támogatása</t>
  </si>
  <si>
    <t>III.3.a</t>
  </si>
  <si>
    <t xml:space="preserve"> Család- és gyermekjóléti szolgálat </t>
  </si>
  <si>
    <t>számított létszám</t>
  </si>
  <si>
    <t>III.3.b</t>
  </si>
  <si>
    <t xml:space="preserve"> Család- és gyermekjóléti központ </t>
  </si>
  <si>
    <t>III.3.c (1)</t>
  </si>
  <si>
    <t xml:space="preserve"> szociális étkeztetés </t>
  </si>
  <si>
    <t>III.3.c (2)</t>
  </si>
  <si>
    <t xml:space="preserve"> szociális étkeztetés - társulás által történő feladatellátás </t>
  </si>
  <si>
    <t>III.3.d (1)</t>
  </si>
  <si>
    <t xml:space="preserve"> házi segítségnyújtás </t>
  </si>
  <si>
    <t>III.3.d (2)</t>
  </si>
  <si>
    <t xml:space="preserve"> házi segítségnyújtás - társulás által történő feladatellátás </t>
  </si>
  <si>
    <t>III.3.e</t>
  </si>
  <si>
    <t xml:space="preserve"> falugondnoki vagy tanyagondnoki szolgáltatás összesen </t>
  </si>
  <si>
    <t>működési hó</t>
  </si>
  <si>
    <t>III.3.f (1)</t>
  </si>
  <si>
    <t xml:space="preserve"> időskorúak nappali intézményi ellátása</t>
  </si>
  <si>
    <t>III.3.f (2)</t>
  </si>
  <si>
    <t xml:space="preserve"> időskorúak nappali intézményi ellátása - társulás által történő feladatellátás</t>
  </si>
  <si>
    <t>III.3.f (3)</t>
  </si>
  <si>
    <t xml:space="preserve"> foglalkoztatási támogatásban részesülő időskorúak nappali intézményben ellátottak száma</t>
  </si>
  <si>
    <t>III.3.f (4)</t>
  </si>
  <si>
    <t xml:space="preserve"> foglalkoztatási támogatásban részesülő időskorúak nappali intézményben ellátottak száma - társulás által történő feladatellátás</t>
  </si>
  <si>
    <t>III.3.g (1)</t>
  </si>
  <si>
    <t xml:space="preserve"> fogyatékos személyek nappali intézményi ellátása</t>
  </si>
  <si>
    <t>III.3.g (2)</t>
  </si>
  <si>
    <t xml:space="preserve"> fogyatékos személyek nappali intézményi ellátása - társulás által történő feladatellátás</t>
  </si>
  <si>
    <t>III.3.g (3)</t>
  </si>
  <si>
    <t xml:space="preserve"> foglalkoztatási támogatásban részesülő fogyatékos nappali intézményben ellátottak száma</t>
  </si>
  <si>
    <t>III.3.g (4)</t>
  </si>
  <si>
    <t xml:space="preserve"> foglalkoztatási támogatásban részesülő fogyatékos nappali intézményben ellátottak száma - társulás által történő feladatellátás</t>
  </si>
  <si>
    <t>III.3.g (5)</t>
  </si>
  <si>
    <t xml:space="preserve"> demens személyek nappali intézményi ellátása</t>
  </si>
  <si>
    <t>III.3.g (6)</t>
  </si>
  <si>
    <t xml:space="preserve"> demens személyek nappali intézményi ellátása - társulás által történő feladatellátás</t>
  </si>
  <si>
    <t>III.3.g (7)</t>
  </si>
  <si>
    <t xml:space="preserve"> foglalkoztatási támogatásban részesülő, nappali intézményben ellátott demens személyek száma</t>
  </si>
  <si>
    <t>III.3.g (8)</t>
  </si>
  <si>
    <t xml:space="preserve"> foglalkoztatási támogatásban részesülő, nappali intézményben ellátott demens személyek száma - társulás által történő feladatellátás</t>
  </si>
  <si>
    <t>III.3.h (1)</t>
  </si>
  <si>
    <t xml:space="preserve"> pszichiátriai betegek nappali intézményi ellátása</t>
  </si>
  <si>
    <t>III.3.h (2)</t>
  </si>
  <si>
    <t xml:space="preserve"> pszichiátriai betegek nappali intézményi ellátása - társulás által történő feladatellátás</t>
  </si>
  <si>
    <t>III.3.h (3)</t>
  </si>
  <si>
    <t xml:space="preserve"> foglalkoztatási támogatásban részesülő, nappali intézményben ellátott pszichiátriai betegek száma</t>
  </si>
  <si>
    <t>III.3.h (4)</t>
  </si>
  <si>
    <t xml:space="preserve"> foglalkoztatási támogatásban részesülő, nappali intézményben ellátott pszichiátriai betegek száma - társulás által történő feladatellátás</t>
  </si>
  <si>
    <t>III.3.h (5)</t>
  </si>
  <si>
    <t xml:space="preserve"> szenvedélybetegek nappali intézményi ellátása</t>
  </si>
  <si>
    <t>III.3.h (6)</t>
  </si>
  <si>
    <t xml:space="preserve"> szenvedélybetegek nappali intézményi ellátása - társulás által történő feladatellátás</t>
  </si>
  <si>
    <t>III.3.h (7)</t>
  </si>
  <si>
    <t xml:space="preserve"> foglalkoztatási támogatásban részesülő, nappali intézményben ellátott szenvedélybetegek száma</t>
  </si>
  <si>
    <t>III.3.h (8)</t>
  </si>
  <si>
    <t xml:space="preserve"> foglalkoztatási támogatásban részesülő, nappali intézményben ellátott szenvedélybetegek száma - társulás által történő feladatellátás</t>
  </si>
  <si>
    <t>III.3.i (1)</t>
  </si>
  <si>
    <t xml:space="preserve"> hajléktalanok nappali intézményi ellátása</t>
  </si>
  <si>
    <t>III.3.i (2)</t>
  </si>
  <si>
    <t xml:space="preserve"> hajléktalanok nappali intézményi ellátása - társulás által történő feladatellátás</t>
  </si>
  <si>
    <t>III.3.i (3)</t>
  </si>
  <si>
    <t xml:space="preserve"> foglalkoztatási támogatásban részesülő hajléktalanok nappali intézményben ellátottak száma</t>
  </si>
  <si>
    <t>III.3.i (4)</t>
  </si>
  <si>
    <t xml:space="preserve"> foglalkoztatási támogatásban részesülő hajléktalanok nappali intézményben ellátottak száma - társulás által történő feladatellátás</t>
  </si>
  <si>
    <t>III.3.ja (1)</t>
  </si>
  <si>
    <t xml:space="preserve"> bölcsődei ellátás - nem fogyatékos, nem hátrányos helyzetű gyermek</t>
  </si>
  <si>
    <t>III.3.ja (2)</t>
  </si>
  <si>
    <t xml:space="preserve"> bölcsődei ellátás - nem fogyatékos, hátrányos helyzetű gyermek</t>
  </si>
  <si>
    <t>III.3.ja (3)</t>
  </si>
  <si>
    <t xml:space="preserve"> bölcsődei ellátás - nem fogyatékos, halmozottan hátrányos helyzetű gyermek</t>
  </si>
  <si>
    <t>III.3.ja (4)</t>
  </si>
  <si>
    <t xml:space="preserve"> bölcsődei ellátás - fogyatékos gyermek</t>
  </si>
  <si>
    <t>III.3.jb (1)</t>
  </si>
  <si>
    <t xml:space="preserve"> családi napközi ellátás, családi gyermekfelügyelet ha a napi nyitvatartási idő összességében a heti 20 órát eléri</t>
  </si>
  <si>
    <t>III.3.jb (2)</t>
  </si>
  <si>
    <t xml:space="preserve"> családi napközi ellátás, családi gyermekfelügyelet ha a napi nyitvatartási idő összességében a heti 20 órát nem éri el</t>
  </si>
  <si>
    <t>III.3.jb (3)</t>
  </si>
  <si>
    <t xml:space="preserve"> családi napközi ellátás, családi gyermekfelügyelet társulás általi ellátása, ha a napi nyitvatartási idő összességében a heti 20 órát eléri</t>
  </si>
  <si>
    <t>III.3.jb (4)</t>
  </si>
  <si>
    <t xml:space="preserve"> családi napközi ellátás, családi gyermekfelügyelet társulás általi ellátása, ha a napi nyitvatartási idő összességében a heti 20 órát nem éri el</t>
  </si>
  <si>
    <t>III.3.k (1)</t>
  </si>
  <si>
    <t xml:space="preserve"> hajléktalanok átmeneti szállása, éjjeli menedékhely összesen</t>
  </si>
  <si>
    <t>férőhely</t>
  </si>
  <si>
    <t>III.3.k (6)</t>
  </si>
  <si>
    <t xml:space="preserve"> hajléktalanok átmeneti szállása, éjjeli menedékhely összesen - társulás által történő feladatellátás</t>
  </si>
  <si>
    <t>III.4.a</t>
  </si>
  <si>
    <t>A finanszírozás szempontjából elismert szakmai dolgozók bértámogatása</t>
  </si>
  <si>
    <t>III.4.b</t>
  </si>
  <si>
    <t>Intézmény-üzemeltetési támogatás</t>
  </si>
  <si>
    <t>III.5.a</t>
  </si>
  <si>
    <t xml:space="preserve"> A finanszírozás szempontjából elismert dolgozók bértámogatása </t>
  </si>
  <si>
    <t>III.5.b</t>
  </si>
  <si>
    <t xml:space="preserve"> Gyermekétkeztetés üzemeltetési támogatása </t>
  </si>
  <si>
    <t>III.5.c</t>
  </si>
  <si>
    <t xml:space="preserve"> A rászoruló gyermekek intézményen kívüli szünidei étkeztetésének támogatása </t>
  </si>
  <si>
    <t>III.7</t>
  </si>
  <si>
    <t>Kiegészítő támogatás a bölcsődében foglalkoztatott, felsőfokú végzettségű kisgyermeknevelők béréhez</t>
  </si>
  <si>
    <t>III.</t>
  </si>
  <si>
    <t>IX.1.a</t>
  </si>
  <si>
    <t>alaptámogatás</t>
  </si>
  <si>
    <t>IX.1.b</t>
  </si>
  <si>
    <t>teljesítménytámogatás</t>
  </si>
  <si>
    <t>feladategység</t>
  </si>
  <si>
    <t>IX.2.a</t>
  </si>
  <si>
    <t>IX.2.b</t>
  </si>
  <si>
    <t>IX.3.a</t>
  </si>
  <si>
    <t>IX.3.b</t>
  </si>
  <si>
    <t>IX.</t>
  </si>
  <si>
    <t>Támogató szolgáltatások, közösségi ellátások, utcai szociális munka és a Biztos Kezdet Gyerekház működésének támogatása összesen</t>
  </si>
  <si>
    <t>IV.1.a</t>
  </si>
  <si>
    <t xml:space="preserve">Könyvtári, közművelődési és múzeumi feladatok támogatása
 Megyei hatókörű városi múzeumok feladatainak támogatása  </t>
  </si>
  <si>
    <t>Ft</t>
  </si>
  <si>
    <t>IV.1.b</t>
  </si>
  <si>
    <t xml:space="preserve">Könyvtári, közművelődési és múzeumi feladatok támogatása
 Megyei könyvtárak feladatainak támogatása </t>
  </si>
  <si>
    <t>IV.1.c</t>
  </si>
  <si>
    <t xml:space="preserve">Könyvtári, közművelődési és múzeumi feladatok támogatása
 Megyeszékhely megyei jogú városok és Szentendre Város Önkormányzata közművelődési feladatainak támogatása  </t>
  </si>
  <si>
    <t>IV.1.d</t>
  </si>
  <si>
    <t xml:space="preserve">Könyvtári, közművelődési és múzeumi feladatok támogatása
 Települési önkormányzatok nyilvános könyvtári és a közművelődési feladatainak támogatása </t>
  </si>
  <si>
    <t>IV.1.e</t>
  </si>
  <si>
    <t xml:space="preserve">Könyvtári, közművelődési és múzeumi feladatok támogatása
 Települési önkormányzatok muzeális intézményi feladatainak támogatása </t>
  </si>
  <si>
    <t>IV.1.f</t>
  </si>
  <si>
    <t xml:space="preserve">Könyvtári, közművelődési és múzeumi feladatok támogatása
 Budapest Főváros Önkormányzata múzeumi, könyvtári és közművelődési feladatainak támogatása  </t>
  </si>
  <si>
    <t>IV.1.g</t>
  </si>
  <si>
    <t xml:space="preserve">Könyvtári, közművelődési és múzeumi feladatok támogatása
 Fővárosi kerületi önkormányzatok közművelődési feladatainak támogatása </t>
  </si>
  <si>
    <t>IV.1.h</t>
  </si>
  <si>
    <t xml:space="preserve">Könyvtári, közművelődési és múzeumi feladatok támogatása
 Megyei könyvtár kistelepülési könyvtári célú kiegészítő támogatása  </t>
  </si>
  <si>
    <t>IV.1.i</t>
  </si>
  <si>
    <t xml:space="preserve">Könyvtári, közművelődési és múzeumi feladatok támogatása
 A települési önkormányzatok könyvtári célú érdekeltségnövelő támogatása </t>
  </si>
  <si>
    <t>IV.1.</t>
  </si>
  <si>
    <t>IV.2.a</t>
  </si>
  <si>
    <t xml:space="preserve"> Színházművészeti szervezetek támogatása </t>
  </si>
  <si>
    <t>IV.2.aa</t>
  </si>
  <si>
    <t>támogatása összesen</t>
  </si>
  <si>
    <t>IV.2.aaa</t>
  </si>
  <si>
    <t xml:space="preserve">művészeti támogatása </t>
  </si>
  <si>
    <t>IV.2.aab</t>
  </si>
  <si>
    <t xml:space="preserve">létesítmény-gazdálkodási célú működési támogatása </t>
  </si>
  <si>
    <t>IV.2.ab</t>
  </si>
  <si>
    <t>IV.2.aba</t>
  </si>
  <si>
    <t>művészeti támogatása</t>
  </si>
  <si>
    <t>IV.2.abb</t>
  </si>
  <si>
    <t>IV.2.b</t>
  </si>
  <si>
    <t xml:space="preserve"> Táncművészeti szervezetek támogatása </t>
  </si>
  <si>
    <t>IV.2.ba</t>
  </si>
  <si>
    <t>IV.2.baa</t>
  </si>
  <si>
    <t>IV.2.bab</t>
  </si>
  <si>
    <t>létesítmény-gazdálkodási célú működési támogatása</t>
  </si>
  <si>
    <t>IV.2.bb</t>
  </si>
  <si>
    <t>IV.2.bba</t>
  </si>
  <si>
    <t>IV.2.bbb</t>
  </si>
  <si>
    <t>IV.2.c</t>
  </si>
  <si>
    <t xml:space="preserve"> Zeneművészeti szervezetek támogatása </t>
  </si>
  <si>
    <t>IV.2.ca</t>
  </si>
  <si>
    <t xml:space="preserve"> Nemzeti és kiemelt minősítésű zenekarok </t>
  </si>
  <si>
    <t>IV.2.cb</t>
  </si>
  <si>
    <t xml:space="preserve"> Nemzeti és kiemelt minősítésű énekkarok </t>
  </si>
  <si>
    <t>IV.2.</t>
  </si>
  <si>
    <t xml:space="preserve"> A települési önkormányzatok által fenntartott, illetve támogatott előadó-művészeti szervezetek támogatása összesen </t>
  </si>
  <si>
    <t>IV.</t>
  </si>
  <si>
    <t>A helyi önkormányzatok működésének általános támogatása összesen B111</t>
  </si>
  <si>
    <t>A települési önkormányzatok egyes köznevelési feladatainak támogatása B112</t>
  </si>
  <si>
    <t>A települési önkormányzatok szociális, gyermekjóléti és gyermekétkeztetési feladatainak támogatása B113</t>
  </si>
  <si>
    <t>A települési önkormányzatok kulturális feladatainak támogatása B114</t>
  </si>
  <si>
    <t>115/EK/1/1</t>
  </si>
  <si>
    <t>115/EK/1/3</t>
  </si>
  <si>
    <t>A helyi önkormányzatok szociális célú tűzifavásárláshoz kapcsolatos kiegészítő támogatása</t>
  </si>
  <si>
    <t>Működési célú támogatások és kiegészítő támogatások B115</t>
  </si>
  <si>
    <t>adat Ft-ban</t>
  </si>
  <si>
    <t xml:space="preserve">Könyvtári, közművelődési és múzeumi feladatok támogatása
 Könyvtári, közművelődési és múzeumi feladatok támogatása összesen </t>
  </si>
  <si>
    <t>Önkormányzatok működési támogatása B11</t>
  </si>
  <si>
    <t>Óvodára cserép</t>
  </si>
  <si>
    <t>Támogatás megnevezése</t>
  </si>
  <si>
    <t>Települési támogatás</t>
  </si>
  <si>
    <t>Szemétdíj hátrálék</t>
  </si>
  <si>
    <t>Szociális étkeztetés</t>
  </si>
  <si>
    <t>Daköv konténeres hulladékszállítás</t>
  </si>
  <si>
    <t>70 éven felüliek szemétszállítási díja</t>
  </si>
  <si>
    <t>Gyermekjóléti szolgálat-gondozási központ hozzájárulás</t>
  </si>
  <si>
    <t xml:space="preserve">Közfoglalkoztatottakra eső saját kiadások </t>
  </si>
  <si>
    <t>Gyermekétkeztetés elszámolása</t>
  </si>
  <si>
    <t>Összeg</t>
  </si>
  <si>
    <t>Jogszerűen felhasznált támogatás</t>
  </si>
  <si>
    <t>Eredménykimutatás Dózsa György Művelődési Ház és Könyvtár</t>
  </si>
  <si>
    <t xml:space="preserve">Előző évi hátrálék </t>
  </si>
  <si>
    <t>Tárgyévi hátrálék</t>
  </si>
  <si>
    <t>Helyi jövedéki adó (pálinka)</t>
  </si>
  <si>
    <t>Szociális tüzifa</t>
  </si>
  <si>
    <t>Visszafizetendő fel nem használt támogatás</t>
  </si>
  <si>
    <t xml:space="preserve">2017. évi záró állomány </t>
  </si>
  <si>
    <t>2016. évi költségvetési beszámoló záró adatai</t>
  </si>
  <si>
    <t>Bag Nagyközség Önkormányzatának felhalmozási kiadása 2017-ben</t>
  </si>
  <si>
    <t>Közművelődés- hagyományos közösségi kul. Értékelés gonodzás</t>
  </si>
  <si>
    <t>Bölcsődei Pályázathoz kiviteli tervek</t>
  </si>
  <si>
    <t>Szárítógép</t>
  </si>
  <si>
    <t xml:space="preserve">Óvodai kamerarendszer </t>
  </si>
  <si>
    <t>Utak hidak felújításának önrész</t>
  </si>
  <si>
    <t>Védőnőknek tárgyi eszközök</t>
  </si>
  <si>
    <t>Motorfűrész 1 db</t>
  </si>
  <si>
    <t>Maradvány igénybevétel</t>
  </si>
  <si>
    <t>Felhasználható keret</t>
  </si>
  <si>
    <t>II.4.a (1)</t>
  </si>
  <si>
    <t>II.4.a (2)</t>
  </si>
  <si>
    <t>Települési önkormányzatok szociális feladatainak egyéb támogatása 2017</t>
  </si>
  <si>
    <t>Ravatalozó mosdó felújítása</t>
  </si>
  <si>
    <t>2 db Fűkasza</t>
  </si>
  <si>
    <t>KEHOP 5.2.9-16-2016-00003 Napelemes pályázat</t>
  </si>
  <si>
    <t>Bursa Hungarica támogatás 5 fő</t>
  </si>
  <si>
    <t>Óvodai szociálisan támogatott étkeztetés</t>
  </si>
  <si>
    <t>főkönyvi sz.</t>
  </si>
  <si>
    <t>0548253</t>
  </si>
  <si>
    <t>0548343, 0533233</t>
  </si>
  <si>
    <t>054893</t>
  </si>
  <si>
    <t>04873</t>
  </si>
  <si>
    <t>054833</t>
  </si>
  <si>
    <t>0533233</t>
  </si>
  <si>
    <t>Finansz. Dologira</t>
  </si>
  <si>
    <t>Falunapi bútorzat</t>
  </si>
  <si>
    <t>ASP informatikai eszközök beszerzése</t>
  </si>
  <si>
    <t>KEHOP 5.2.9-16-2016-00003 Napelemes pályázat önerő</t>
  </si>
  <si>
    <t>Porszívó hivatalba</t>
  </si>
  <si>
    <t>Ovi</t>
  </si>
  <si>
    <t>Hivatal</t>
  </si>
  <si>
    <t>Önkorm.</t>
  </si>
  <si>
    <r>
      <t>Működési bevételek</t>
    </r>
    <r>
      <rPr>
        <i/>
        <sz val="11"/>
        <color indexed="9"/>
        <rFont val="Calibri"/>
        <family val="2"/>
        <charset val="238"/>
        <scheme val="minor"/>
      </rPr>
      <t xml:space="preserve"> </t>
    </r>
    <r>
      <rPr>
        <i/>
        <sz val="10"/>
        <color indexed="9"/>
        <rFont val="Calibri"/>
        <family val="2"/>
        <charset val="238"/>
        <scheme val="minor"/>
      </rPr>
      <t>(B1+B3+B4+B6)</t>
    </r>
  </si>
  <si>
    <r>
      <t>Felhalmozási bevételek</t>
    </r>
    <r>
      <rPr>
        <i/>
        <sz val="10"/>
        <color indexed="9"/>
        <rFont val="Calibri"/>
        <family val="2"/>
        <charset val="238"/>
        <scheme val="minor"/>
      </rPr>
      <t xml:space="preserve"> (B2+B5+B7)</t>
    </r>
  </si>
  <si>
    <r>
      <t xml:space="preserve">Finanszírozási bevételek </t>
    </r>
    <r>
      <rPr>
        <i/>
        <sz val="10"/>
        <color indexed="9"/>
        <rFont val="Calibri"/>
        <family val="2"/>
        <charset val="238"/>
        <scheme val="minor"/>
      </rPr>
      <t>(B8)</t>
    </r>
  </si>
  <si>
    <r>
      <t xml:space="preserve">BEVÉTELEK MINDÖSSZESEN </t>
    </r>
    <r>
      <rPr>
        <i/>
        <sz val="10"/>
        <color indexed="9"/>
        <rFont val="Calibri"/>
        <family val="2"/>
        <charset val="238"/>
        <scheme val="minor"/>
      </rPr>
      <t>(B1+…+B8)</t>
    </r>
    <r>
      <rPr>
        <sz val="11"/>
        <color indexed="9"/>
        <rFont val="Calibri"/>
        <family val="2"/>
        <charset val="238"/>
        <scheme val="minor"/>
      </rPr>
      <t>:</t>
    </r>
  </si>
  <si>
    <r>
      <t>KONSZOLIDÁLT BEVÉTELEK MINDÖSSZESEN:</t>
    </r>
    <r>
      <rPr>
        <i/>
        <sz val="10"/>
        <rFont val="Calibri"/>
        <family val="2"/>
        <charset val="238"/>
        <scheme val="minor"/>
      </rPr>
      <t xml:space="preserve"> </t>
    </r>
    <r>
      <rPr>
        <i/>
        <sz val="10"/>
        <color indexed="9"/>
        <rFont val="Calibri"/>
        <family val="2"/>
        <charset val="238"/>
        <scheme val="minor"/>
      </rPr>
      <t>(B - B816)</t>
    </r>
  </si>
  <si>
    <r>
      <t xml:space="preserve">FINANSZÍROZÁSI MŰVELETEK NÉLKÜLI BEVÉTELEK MINDÖSSZESEN    </t>
    </r>
    <r>
      <rPr>
        <i/>
        <sz val="10"/>
        <color indexed="9"/>
        <rFont val="Calibri"/>
        <family val="2"/>
        <charset val="238"/>
        <scheme val="minor"/>
      </rPr>
      <t xml:space="preserve"> (B - B8)</t>
    </r>
    <r>
      <rPr>
        <sz val="11"/>
        <color indexed="9"/>
        <rFont val="Calibri"/>
        <family val="2"/>
        <charset val="238"/>
        <scheme val="minor"/>
      </rPr>
      <t>:</t>
    </r>
  </si>
  <si>
    <r>
      <t>Működési kiadások</t>
    </r>
    <r>
      <rPr>
        <i/>
        <sz val="11"/>
        <color indexed="9"/>
        <rFont val="Calibri"/>
        <family val="2"/>
        <charset val="238"/>
        <scheme val="minor"/>
      </rPr>
      <t xml:space="preserve"> </t>
    </r>
    <r>
      <rPr>
        <i/>
        <sz val="10"/>
        <color indexed="9"/>
        <rFont val="Calibri"/>
        <family val="2"/>
        <charset val="238"/>
        <scheme val="minor"/>
      </rPr>
      <t>(K1+K2+K3+K4+K5)</t>
    </r>
  </si>
  <si>
    <r>
      <t>Felhalmozási kiadások</t>
    </r>
    <r>
      <rPr>
        <i/>
        <sz val="10"/>
        <color indexed="9"/>
        <rFont val="Calibri"/>
        <family val="2"/>
        <charset val="238"/>
        <scheme val="minor"/>
      </rPr>
      <t xml:space="preserve"> (K6+K7+K8)</t>
    </r>
  </si>
  <si>
    <r>
      <t xml:space="preserve">Finanszírozási kiadások </t>
    </r>
    <r>
      <rPr>
        <i/>
        <sz val="10"/>
        <color indexed="9"/>
        <rFont val="Calibri"/>
        <family val="2"/>
        <charset val="238"/>
        <scheme val="minor"/>
      </rPr>
      <t>(K9)</t>
    </r>
  </si>
  <si>
    <r>
      <t xml:space="preserve">KIADÁSOK MINDÖSSZESEN  </t>
    </r>
    <r>
      <rPr>
        <i/>
        <sz val="10"/>
        <color indexed="9"/>
        <rFont val="Calibri"/>
        <family val="2"/>
        <charset val="238"/>
        <scheme val="minor"/>
      </rPr>
      <t>(K1+…+K9)</t>
    </r>
    <r>
      <rPr>
        <sz val="11"/>
        <color indexed="9"/>
        <rFont val="Calibri"/>
        <family val="2"/>
        <charset val="238"/>
        <scheme val="minor"/>
      </rPr>
      <t>:</t>
    </r>
  </si>
  <si>
    <r>
      <t>KONSZOLIDÁLT KIADÁSOK MINDÖSSZESEN:</t>
    </r>
    <r>
      <rPr>
        <i/>
        <sz val="10"/>
        <rFont val="Calibri"/>
        <family val="2"/>
        <charset val="238"/>
        <scheme val="minor"/>
      </rPr>
      <t xml:space="preserve"> </t>
    </r>
    <r>
      <rPr>
        <i/>
        <sz val="10"/>
        <color indexed="9"/>
        <rFont val="Calibri"/>
        <family val="2"/>
        <charset val="238"/>
        <scheme val="minor"/>
      </rPr>
      <t>(K - K915)</t>
    </r>
  </si>
  <si>
    <r>
      <t xml:space="preserve">FINANSZÍROZÁSI MŰVELETEK NÉLKÜLI KIADÁSOK MINDÖSSZESEN    </t>
    </r>
    <r>
      <rPr>
        <i/>
        <sz val="10"/>
        <color indexed="9"/>
        <rFont val="Calibri"/>
        <family val="2"/>
        <charset val="238"/>
        <scheme val="minor"/>
      </rPr>
      <t xml:space="preserve"> (K - K9)</t>
    </r>
    <r>
      <rPr>
        <sz val="11"/>
        <color indexed="9"/>
        <rFont val="Calibri"/>
        <family val="2"/>
        <charset val="238"/>
        <scheme val="minor"/>
      </rPr>
      <t>:</t>
    </r>
  </si>
  <si>
    <t>Összesített</t>
  </si>
  <si>
    <t>Tetűirtószer, kullancs elleni védőoltás, spirál, patkányirtás</t>
  </si>
  <si>
    <t>Hordozható rádió</t>
  </si>
  <si>
    <t>Hűtőszekrény</t>
  </si>
  <si>
    <t>Védőnői rendelő felújítása</t>
  </si>
  <si>
    <t>018020 Központi költségvetési befizetések</t>
  </si>
  <si>
    <t>Személyi juttatások (=15+19) (K1)</t>
  </si>
  <si>
    <t>Munkaadókat terhelő járulékok és szociális hozzájárulási adó (=22+…+28) (K2)</t>
  </si>
  <si>
    <t>45</t>
  </si>
  <si>
    <t>46</t>
  </si>
  <si>
    <t>47</t>
  </si>
  <si>
    <t>49</t>
  </si>
  <si>
    <t>50</t>
  </si>
  <si>
    <t>51</t>
  </si>
  <si>
    <t>52</t>
  </si>
  <si>
    <t>59</t>
  </si>
  <si>
    <t>60</t>
  </si>
  <si>
    <t>61</t>
  </si>
  <si>
    <t>Dologi kiadások (=32+35+46+49+60) (K3)</t>
  </si>
  <si>
    <t>63</t>
  </si>
  <si>
    <t>73</t>
  </si>
  <si>
    <t>101</t>
  </si>
  <si>
    <t>116</t>
  </si>
  <si>
    <t>117</t>
  </si>
  <si>
    <t>118</t>
  </si>
  <si>
    <t>120</t>
  </si>
  <si>
    <t>121</t>
  </si>
  <si>
    <t>Ellátottak pénzbeli juttatásai (=62+63+74+75+83+93+98+101) (K4)</t>
  </si>
  <si>
    <t>124</t>
  </si>
  <si>
    <t>127</t>
  </si>
  <si>
    <t>179</t>
  </si>
  <si>
    <t>182</t>
  </si>
  <si>
    <t>183</t>
  </si>
  <si>
    <t>187</t>
  </si>
  <si>
    <t>191</t>
  </si>
  <si>
    <t>Egyéb működési célú kiadások (=122+127+128+129+140+151+162+164+176+177+178+179+190) (K5)</t>
  </si>
  <si>
    <t>193</t>
  </si>
  <si>
    <t>195</t>
  </si>
  <si>
    <t>196</t>
  </si>
  <si>
    <t>199</t>
  </si>
  <si>
    <t>200</t>
  </si>
  <si>
    <t>Beruházások (=192+193+195+…+199) (K6)</t>
  </si>
  <si>
    <t>201</t>
  </si>
  <si>
    <t>204</t>
  </si>
  <si>
    <t>205</t>
  </si>
  <si>
    <t>Felújítások (=201+...+204) (K7)</t>
  </si>
  <si>
    <t>268</t>
  </si>
  <si>
    <t>Költségvetési kiadások (=20+21+61+121+191+200+205+267) (K1-K8)</t>
  </si>
  <si>
    <t>289</t>
  </si>
  <si>
    <t>290</t>
  </si>
  <si>
    <t>297</t>
  </si>
  <si>
    <t>308</t>
  </si>
  <si>
    <t>Finanszírozási kiadások (=297+305+306+307) (K9)</t>
  </si>
  <si>
    <t>309</t>
  </si>
  <si>
    <t>Kiadások összesen (=268+308) (K1-K9)</t>
  </si>
  <si>
    <t>310</t>
  </si>
  <si>
    <t>Átlagos statisztikai állományi létszám</t>
  </si>
  <si>
    <t>Elszámolásból származó bevételek (B116)</t>
  </si>
  <si>
    <t>ebből: központi kezelésű előirányzatok (B16)</t>
  </si>
  <si>
    <t>Működési célú támogatások államháztartáson belülről (=07+...+10+21+32) (B1)</t>
  </si>
  <si>
    <t>68</t>
  </si>
  <si>
    <t>Egyéb felhalmozási célú támogatások bevételei államháztartáson belülről (=69+…+78) (B25)</t>
  </si>
  <si>
    <t>71</t>
  </si>
  <si>
    <t>ebből: fejezeti kezelésű előirányzatok EU-s programokra és azok hazai társfinanszírozása (B25)</t>
  </si>
  <si>
    <t>79</t>
  </si>
  <si>
    <t>Felhalmozási célú támogatások államháztartáson belülről (=44+45+46+57+68) (B2)</t>
  </si>
  <si>
    <t>145</t>
  </si>
  <si>
    <t>147</t>
  </si>
  <si>
    <t>150</t>
  </si>
  <si>
    <t>159</t>
  </si>
  <si>
    <t>168</t>
  </si>
  <si>
    <t>169</t>
  </si>
  <si>
    <t>180</t>
  </si>
  <si>
    <t>ebből: szabálysértési pénz- és helyszíni bírság és a közlekedési szabályszegések után kiszabott közigazgatási bírság helyi önkormányzatot megillető része (B36)</t>
  </si>
  <si>
    <t>181</t>
  </si>
  <si>
    <t>185</t>
  </si>
  <si>
    <t>Közhatalmi bevételek (=93+94+104+109+168+169) (B3)</t>
  </si>
  <si>
    <t>188</t>
  </si>
  <si>
    <t>190</t>
  </si>
  <si>
    <t>192</t>
  </si>
  <si>
    <t>ebből: vadászati jog bérbeadásból származó bevétel (B404)</t>
  </si>
  <si>
    <t>194</t>
  </si>
  <si>
    <t>208</t>
  </si>
  <si>
    <t>218</t>
  </si>
  <si>
    <t>220</t>
  </si>
  <si>
    <t>221</t>
  </si>
  <si>
    <t>Működési bevételek (=186+187+190+192+199+…+201+208+216+217+218) (B4)</t>
  </si>
  <si>
    <t>224</t>
  </si>
  <si>
    <t>226</t>
  </si>
  <si>
    <t>Egyéb tárgyi eszközök értékesítése (B53)</t>
  </si>
  <si>
    <t>230</t>
  </si>
  <si>
    <t>Felhalmozási bevételek (=222+224+226+227+229) (B5)</t>
  </si>
  <si>
    <t>244</t>
  </si>
  <si>
    <t>Egyéb működési célú átvett pénzeszközök (=244+…+255) (B65)</t>
  </si>
  <si>
    <t>246</t>
  </si>
  <si>
    <t>ebből: nonprofit gazdasági társaságok (B65)</t>
  </si>
  <si>
    <t>248</t>
  </si>
  <si>
    <t>ebből: háztartások (B65)</t>
  </si>
  <si>
    <t>252</t>
  </si>
  <si>
    <t>ebből: egyéb vállalkozások (B65)</t>
  </si>
  <si>
    <t>256</t>
  </si>
  <si>
    <t>Működési célú átvett pénzeszközök (=231+...+234+244) (B6)</t>
  </si>
  <si>
    <t>283</t>
  </si>
  <si>
    <t>Költségvetési bevételek (=43+79+185+221+230+256+282) (B1-B7)</t>
  </si>
  <si>
    <t>295</t>
  </si>
  <si>
    <t>298</t>
  </si>
  <si>
    <t>300</t>
  </si>
  <si>
    <t>306</t>
  </si>
  <si>
    <t>315</t>
  </si>
  <si>
    <t>Finanszírozási bevételek (=306+312+313+314) (B8)</t>
  </si>
  <si>
    <t>316</t>
  </si>
  <si>
    <t>Bevételek összesen (283+315) (B1-B8)</t>
  </si>
  <si>
    <t>KÖZTISZTVISELŐK, KORMÁNYTISZTVISELŐK, ÁLLAMI TISZTVISELŐK ÖSSZESEN (=01+…+21)</t>
  </si>
  <si>
    <t>KÖZALKALMAZOTTAK ÖSSZESEN (=23+...+35)</t>
  </si>
  <si>
    <t>62</t>
  </si>
  <si>
    <t>ösztöndíjas foglalkoztatott</t>
  </si>
  <si>
    <t>64</t>
  </si>
  <si>
    <t>66</t>
  </si>
  <si>
    <t>EGYÉB BÉRRENDSZER ÖSSZESEN (=59+…+65)</t>
  </si>
  <si>
    <t>75</t>
  </si>
  <si>
    <t>76</t>
  </si>
  <si>
    <t>77</t>
  </si>
  <si>
    <t>78</t>
  </si>
  <si>
    <t>VÁLASZTOTT TISZTSÉGVISELŐK ÖSSZESEN (=67+...+77)</t>
  </si>
  <si>
    <t>FOGLALKOZTATOTTAK ÖSSZESEN (=22+36+47+53+58+66+78)</t>
  </si>
  <si>
    <t>80</t>
  </si>
  <si>
    <t>81</t>
  </si>
  <si>
    <t>84</t>
  </si>
  <si>
    <t>Vezetői létszám középfokú végzettséggel</t>
  </si>
  <si>
    <t>Vezetői létszám felsőfokú végzettséggel</t>
  </si>
  <si>
    <t>Vezetői létszám összesen</t>
  </si>
  <si>
    <t>Nem vezetői létszám alapfokú végzettséggel</t>
  </si>
  <si>
    <t>Nem vezetői létszám középfokú végzettséggel</t>
  </si>
  <si>
    <t>Nem vezetői létszám felsőfokú végzettséggel</t>
  </si>
  <si>
    <t>Nem vezetői létszám összesen</t>
  </si>
  <si>
    <t>Létszám összesen</t>
  </si>
  <si>
    <t>a) csoport</t>
  </si>
  <si>
    <t>b) csoport</t>
  </si>
  <si>
    <t>Összesen (01+02)</t>
  </si>
  <si>
    <t>Adminisztratív-titkársági (15+16+17)</t>
  </si>
  <si>
    <t>- I. csoport feladatait segítő</t>
  </si>
  <si>
    <t>Üzemeltetési</t>
  </si>
  <si>
    <t>Egyéb (…)</t>
  </si>
  <si>
    <t>Összesen (14+18+…+25)</t>
  </si>
  <si>
    <t>Összesen (03+13+26)</t>
  </si>
  <si>
    <t>Köztisztviselők, kormánytisztviselők, állami tisztviselők (29+30+31)</t>
  </si>
  <si>
    <t>I. funkció csoport</t>
  </si>
  <si>
    <t>II. funkció csoport</t>
  </si>
  <si>
    <t>Közalkalmazottak (33+34+35)</t>
  </si>
  <si>
    <t>III. funkció csoport</t>
  </si>
  <si>
    <t>48</t>
  </si>
  <si>
    <t>Munka Törvénykönyve hatálya alá tartozók (49+50+51)</t>
  </si>
  <si>
    <t>- ebből: közfoglalkoztatottak (53+54+55)</t>
  </si>
  <si>
    <t>55</t>
  </si>
  <si>
    <t>56</t>
  </si>
  <si>
    <t>Választott tisztségviselők (57+58+59)</t>
  </si>
  <si>
    <t>57</t>
  </si>
  <si>
    <t>Álláshelyek záró létszáma 2017. december 31-én összesen:</t>
  </si>
  <si>
    <t>Bag Nagyközség Önkormányzatának 2017. évi létszámadatai</t>
  </si>
  <si>
    <t>Bag Nagyközség Önkormányzatának és költségvetési szerveinek 2017. évi maradvány kimutatása</t>
  </si>
  <si>
    <t>Bag Nagyközség Önkormányzata 2017. évi teljesített kiadások kormányzati funkciónként</t>
  </si>
  <si>
    <t>Bag Nagyközség Önkormányzata 2017. évi teljesített bevételek kormányzati funkciónként</t>
  </si>
  <si>
    <t>Bag Nagyközség Önkormányzata 2017. évi Adatszolgáltatás a személyi juttatások és a foglalkoztatottak, választott tisztségviselők összetételéréről</t>
  </si>
  <si>
    <t>Bag Nagyközség Önkormányzata 2017. évi létszám funkciócsoportonkénti megoszlása</t>
  </si>
  <si>
    <t>Bag Nagyközség Önkormányzatának 2017. évi összesített vagyonmérlege</t>
  </si>
  <si>
    <t>Dózsa György Művelődési Ház 2017. évi vagyonmérlege</t>
  </si>
  <si>
    <t>Iglice Napköziotthonos Óvoda  2017. évi vagyonmérlege</t>
  </si>
  <si>
    <t>Bagi Polgármesteri Hivatal 2017. évi vagyonmérlege</t>
  </si>
  <si>
    <t>Bag Nagyközség Önkormányzatának 2017. évi vagyonmérlege</t>
  </si>
  <si>
    <t>2017. évi Összesített Eredménykimutatás Bag Nagyközség Önkormányzata</t>
  </si>
  <si>
    <t>Értéktípus: Forint</t>
  </si>
  <si>
    <t>Sorszám</t>
  </si>
  <si>
    <t>Előző év</t>
  </si>
  <si>
    <t>Tárgyév</t>
  </si>
  <si>
    <t>Index (%)</t>
  </si>
  <si>
    <t>ESZKÖZÖK</t>
  </si>
  <si>
    <t xml:space="preserve"> </t>
  </si>
  <si>
    <t>A/ NEMZETI VAGYONBA TARTOZÓ BEFEKTETETT ESZKÖZÖK</t>
  </si>
  <si>
    <t>A</t>
  </si>
  <si>
    <t>I. IMMATERIÁLIS JAVAK</t>
  </si>
  <si>
    <t>A/I</t>
  </si>
  <si>
    <t>33 030</t>
  </si>
  <si>
    <t>1. Vagyoni értékű jogok</t>
  </si>
  <si>
    <t>A/I/1</t>
  </si>
  <si>
    <t>a) Forgalomképtelen törzsvagyon</t>
  </si>
  <si>
    <t>A/I/1/a</t>
  </si>
  <si>
    <t>b) Nemzetgazdasági szempontból kiemelt jelentőségű törzsvagyon</t>
  </si>
  <si>
    <t>A/I/1/b</t>
  </si>
  <si>
    <t>c) Korlátozottan forgalomképes vagyon</t>
  </si>
  <si>
    <t>A/I/1/c</t>
  </si>
  <si>
    <t>d) Üzleti vagyon</t>
  </si>
  <si>
    <t>A/I/1/d</t>
  </si>
  <si>
    <t>2. Szellemi termékek</t>
  </si>
  <si>
    <t>A/I/2</t>
  </si>
  <si>
    <t>A/I/2/a</t>
  </si>
  <si>
    <t>A/I/2/b</t>
  </si>
  <si>
    <t>A/I/2/c</t>
  </si>
  <si>
    <t>A/I/2/d</t>
  </si>
  <si>
    <t>3. Immateriális javak értékhelyesbítése</t>
  </si>
  <si>
    <t>A/I/3</t>
  </si>
  <si>
    <t>A/I/3/a</t>
  </si>
  <si>
    <t>A/I/3/b</t>
  </si>
  <si>
    <t>A/I/3/c</t>
  </si>
  <si>
    <t>A/I/3/d</t>
  </si>
  <si>
    <t>II. TÁRGYI ESZKÖZÖK</t>
  </si>
  <si>
    <t>A/II</t>
  </si>
  <si>
    <t>1. Ingatlanok és kapcsolódó vagyoni értékű jogok</t>
  </si>
  <si>
    <t>A/II/1</t>
  </si>
  <si>
    <t>2 412 020 042</t>
  </si>
  <si>
    <t>A/II/1/a</t>
  </si>
  <si>
    <t>1 066 008 014</t>
  </si>
  <si>
    <t>A/II/1/b</t>
  </si>
  <si>
    <t>A/II/1/c</t>
  </si>
  <si>
    <t>1 133 677 210</t>
  </si>
  <si>
    <t>A/II/1/d</t>
  </si>
  <si>
    <t>212 334 818</t>
  </si>
  <si>
    <t>2. Gépek, berendezések, felszerelések, járművek</t>
  </si>
  <si>
    <t>A/II/2</t>
  </si>
  <si>
    <t>A/II/2/a</t>
  </si>
  <si>
    <t>A/II/2/b</t>
  </si>
  <si>
    <t>A/II/2/c</t>
  </si>
  <si>
    <t>A/II/2/d</t>
  </si>
  <si>
    <t>3. Tenyészállatok</t>
  </si>
  <si>
    <t>A/II/3</t>
  </si>
  <si>
    <t>A/II/3/a</t>
  </si>
  <si>
    <t>A/II/3/b</t>
  </si>
  <si>
    <t>A/II/3/c</t>
  </si>
  <si>
    <t>A/II/3/d</t>
  </si>
  <si>
    <t>4. Beruházások, felújítások</t>
  </si>
  <si>
    <t>A/II/4</t>
  </si>
  <si>
    <t>32 811 730</t>
  </si>
  <si>
    <t>A/II/4/a</t>
  </si>
  <si>
    <t>A/II/4/b</t>
  </si>
  <si>
    <t>A/II/4/c</t>
  </si>
  <si>
    <t>A/II/4/d</t>
  </si>
  <si>
    <t>5. Tárgyi eszközök értékhelyesbítése</t>
  </si>
  <si>
    <t>A/II/5</t>
  </si>
  <si>
    <t>A/II/5/a</t>
  </si>
  <si>
    <t>A/II/5/b</t>
  </si>
  <si>
    <t>A/II/5/c</t>
  </si>
  <si>
    <t>A/II/5/d</t>
  </si>
  <si>
    <t>III. BEFEKTETETT PÉNZÜGYI ESZKÖZÖK</t>
  </si>
  <si>
    <t>A/III</t>
  </si>
  <si>
    <t>1 460 000</t>
  </si>
  <si>
    <t>1. Tartós részesedések</t>
  </si>
  <si>
    <t>A/III/1</t>
  </si>
  <si>
    <t>A/III/1/a</t>
  </si>
  <si>
    <t>A/III/1/b</t>
  </si>
  <si>
    <t>A/III/1/c</t>
  </si>
  <si>
    <t>A/III/1/d</t>
  </si>
  <si>
    <t>2. Tartós hitelviszonyt megtestesítő értékpapírok</t>
  </si>
  <si>
    <t>A/III/2</t>
  </si>
  <si>
    <t>A/III/2/a</t>
  </si>
  <si>
    <t>A/III/2/b</t>
  </si>
  <si>
    <t>A/III/2/c</t>
  </si>
  <si>
    <t>A/III/2/d</t>
  </si>
  <si>
    <t>3. Befektetett pénzügyi eszközök értékhelyesbítése</t>
  </si>
  <si>
    <t>A/III/3</t>
  </si>
  <si>
    <t>A/III/3/a</t>
  </si>
  <si>
    <t>A/III/3/b</t>
  </si>
  <si>
    <t>A/III/3/c</t>
  </si>
  <si>
    <t>A/III/3/d</t>
  </si>
  <si>
    <t>IV. KONCESSZIÓBA, VAGYONKEZELÉSBE ADOTT ESZKÖZÖK</t>
  </si>
  <si>
    <t>A/IV</t>
  </si>
  <si>
    <t>1.Koncesszióba, vagyonkezelésbe adott eszközök</t>
  </si>
  <si>
    <t>A/IV/1</t>
  </si>
  <si>
    <t>A/IV/1/a</t>
  </si>
  <si>
    <t>A/IV/1/b</t>
  </si>
  <si>
    <t>A/IV/1/c</t>
  </si>
  <si>
    <t>A/IV/1/d</t>
  </si>
  <si>
    <t>2. Koncesszióba, vagyonkezelésbe adott eszközök értékhelyesbítése</t>
  </si>
  <si>
    <t>A/IV/2</t>
  </si>
  <si>
    <t>A/IV/2/a</t>
  </si>
  <si>
    <t>A/IV/2/b</t>
  </si>
  <si>
    <t>A/IV/2/c</t>
  </si>
  <si>
    <t>A/IV/2/d</t>
  </si>
  <si>
    <t>B/ NEMZETI VAGYONBA TARTOZÓ FORGÓESZKÖZÖK</t>
  </si>
  <si>
    <t>I. Készletek</t>
  </si>
  <si>
    <t>B/I</t>
  </si>
  <si>
    <t>II. Értékpapírok</t>
  </si>
  <si>
    <t>B/II</t>
  </si>
  <si>
    <t>C/ PÉNZESZKÖZÖK</t>
  </si>
  <si>
    <t>C</t>
  </si>
  <si>
    <t>I. Lekötött bankbetétek</t>
  </si>
  <si>
    <t>C/I</t>
  </si>
  <si>
    <t>II. Pénztárak, csekkek, betétkönyvek</t>
  </si>
  <si>
    <t>C/II</t>
  </si>
  <si>
    <t>III. Forintszámlák</t>
  </si>
  <si>
    <t>C/III</t>
  </si>
  <si>
    <t>IV. Devizaszámlák</t>
  </si>
  <si>
    <t>C/IV</t>
  </si>
  <si>
    <t>D/ KÖVETELÉSEK</t>
  </si>
  <si>
    <t>D</t>
  </si>
  <si>
    <t>I. Költségvetési évben esedékes követelések</t>
  </si>
  <si>
    <t>D/I</t>
  </si>
  <si>
    <t>18 033 969</t>
  </si>
  <si>
    <t>II. Költségvetési évet követően esedékes követelések</t>
  </si>
  <si>
    <t>D/II</t>
  </si>
  <si>
    <t>III. Követelés jellegű sajátos elszámolások</t>
  </si>
  <si>
    <t>D/III</t>
  </si>
  <si>
    <t>E/ EGYÉB SAJÁTOS ESZKÖZOLDALI ELSZÁMOLÁSOK</t>
  </si>
  <si>
    <t>E</t>
  </si>
  <si>
    <t>F/ AKTÍV IDŐBELI ELHATÁROLÁSOK</t>
  </si>
  <si>
    <t>F</t>
  </si>
  <si>
    <t>ESZKÖZÖK ÖSSZESEN</t>
  </si>
  <si>
    <t>A+..+F</t>
  </si>
  <si>
    <t>FORRÁSOK</t>
  </si>
  <si>
    <t>G/ SAJÁT TŐKE</t>
  </si>
  <si>
    <t>G</t>
  </si>
  <si>
    <t>I. Nemzeti vagyon induláskori értéke</t>
  </si>
  <si>
    <t>G/I</t>
  </si>
  <si>
    <t>II. Nemzeti vagyon változásai</t>
  </si>
  <si>
    <t>G/II</t>
  </si>
  <si>
    <t>III. Egyéb eszközök induláskori értéke és változásai</t>
  </si>
  <si>
    <t>G/III</t>
  </si>
  <si>
    <t>IV. Felhalmozott eredmény</t>
  </si>
  <si>
    <t>G/IV</t>
  </si>
  <si>
    <t>V. Eszközök értékhelyesbítésének forrása</t>
  </si>
  <si>
    <t>G/V</t>
  </si>
  <si>
    <t>VI. Mérleg szerinti eredmény</t>
  </si>
  <si>
    <t>G/VI</t>
  </si>
  <si>
    <t>H/ KÖTELEZETTSÉGEK</t>
  </si>
  <si>
    <t>H</t>
  </si>
  <si>
    <t>I. Költségvetési évben esedékes kötelezettségek</t>
  </si>
  <si>
    <t>H/I</t>
  </si>
  <si>
    <t>II. Költségvetési évet követően esedékes kötelezettségek</t>
  </si>
  <si>
    <t>H/II</t>
  </si>
  <si>
    <t>7 448 629</t>
  </si>
  <si>
    <t>III. Kötelezettség jellegű sajátos elszámolások</t>
  </si>
  <si>
    <t>H/III</t>
  </si>
  <si>
    <t>6 423 207</t>
  </si>
  <si>
    <t>I/ KINCSTÁRI SZÁMLAVEZETÉSSEL KAPCSOLATOS ELSZÁMOLÁSOK</t>
  </si>
  <si>
    <t>I</t>
  </si>
  <si>
    <t>J/ PASSZÍV IDŐBELI ELHATÁROLÁSOK (=K/1+K/2+K/3)</t>
  </si>
  <si>
    <t>J</t>
  </si>
  <si>
    <t>G+...+J</t>
  </si>
  <si>
    <t>MÉRLEGEN KÍVÜLI TÉTELEK</t>
  </si>
  <si>
    <t>L</t>
  </si>
  <si>
    <t>"0"-ra írt eszközök</t>
  </si>
  <si>
    <t>L/1</t>
  </si>
  <si>
    <t>Használatban lévő kisértékű immateriális javak, tárgyi eszközök</t>
  </si>
  <si>
    <t>L/2</t>
  </si>
  <si>
    <t>Használatban lévő készletek</t>
  </si>
  <si>
    <t>L/3</t>
  </si>
  <si>
    <t>01-02. számlacsoportban nyilvántartott eszközök (Áht-n belüli vagyonkezelésbe adott, bérbevett, letétbe, bizományba, üzemeltetésre átvett, stb.)</t>
  </si>
  <si>
    <t>L/4</t>
  </si>
  <si>
    <t>225 388 953</t>
  </si>
  <si>
    <t>A nemzeti vagyonról szóló 2011. évi CXCVI. törvény 1. § (2) bekezdés g) és h) pontja szerinti kulturális javak és régészeti leletek (bekerülési érték nélküli)</t>
  </si>
  <si>
    <t>L/5</t>
  </si>
  <si>
    <t>Függő követelések</t>
  </si>
  <si>
    <t>L/6</t>
  </si>
  <si>
    <t>Függő kötelezettségek</t>
  </si>
  <si>
    <t>L/7</t>
  </si>
  <si>
    <t>Biztos (jövőbeni) követelések</t>
  </si>
  <si>
    <t>L/8</t>
  </si>
  <si>
    <t>2 479 508 777</t>
  </si>
  <si>
    <t>2 478 015 747</t>
  </si>
  <si>
    <t>33 183 975</t>
  </si>
  <si>
    <t>31 194 563</t>
  </si>
  <si>
    <t>13 160 594</t>
  </si>
  <si>
    <t>-2 671 871</t>
  </si>
  <si>
    <t>23 530 794</t>
  </si>
  <si>
    <t>Vagyonkimutatás - 2017</t>
  </si>
  <si>
    <t>KIMUTATÁS AZ Önkormányzat által 2017-ben a Civil szervezeteknek nyújtott támogatásokról</t>
  </si>
  <si>
    <t>Egyéb működési célú támogatások államháztartáson kívülre civil szervezetek részére</t>
  </si>
  <si>
    <t>2017.12. 31.            hátralékok összesen</t>
  </si>
  <si>
    <t>23 729 954</t>
  </si>
  <si>
    <t>2 531 761 423</t>
  </si>
  <si>
    <t>14 620 160</t>
  </si>
  <si>
    <t>748 324</t>
  </si>
  <si>
    <t>A 2016. évről áthúzódó bérkompenzáció támogatása</t>
  </si>
  <si>
    <t>I.5.</t>
  </si>
  <si>
    <t>A települési arculati készikönyv elkészítésének támogatása</t>
  </si>
  <si>
    <t>II.3.</t>
  </si>
  <si>
    <t>Óvodában nevelő munkát segítők 2017. évi illetményéhez kapcsolódó kiegészítő támogatás</t>
  </si>
  <si>
    <t>2017. évi bérkompenzáció</t>
  </si>
  <si>
    <t>115/EK/3</t>
  </si>
  <si>
    <t>115/EK/4</t>
  </si>
  <si>
    <t>115/EK/6</t>
  </si>
  <si>
    <t>Polgármesteri béremelés különbözetének támogatása</t>
  </si>
  <si>
    <t>2017. évi minimálbér, garantált bérminimum emelés miatti támogatás</t>
  </si>
  <si>
    <t>A helyi közbiztonság javításának támogatása</t>
  </si>
  <si>
    <t>116/3/III/3/2</t>
  </si>
  <si>
    <t>ÁSZ, felülvizsgálat miatti előző évi tőke kiutalása</t>
  </si>
  <si>
    <t>Felhalmozási célú önkormányzati támogatások B116</t>
  </si>
  <si>
    <t>Irodabútor, szekrény könyvtárba</t>
  </si>
  <si>
    <t>2017. évben Európai Uniós forrásból igényelt támogatás</t>
  </si>
  <si>
    <t>2017. év</t>
  </si>
  <si>
    <t>KEOP-5.2.9-16-2016-00003 "Épületenergetikai felújítás Bag Nagyközség Önkormányzatának épületein" projekt.</t>
  </si>
  <si>
    <t>KÖFOP-1.2.1-VEKOP-16-2017-01127 "Bag Nagyközség Önkormányzata ASP Központhoz való csatlakotása" projekt.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</si>
</sst>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F_t_-;\-* #,##0.00\ _F_t_-;_-* &quot;-&quot;??\ _F_t_-;_-@_-"/>
    <numFmt numFmtId="164" formatCode="_-* #,##0\ _F_t_-;\-* #,##0\ _F_t_-;_-* &quot;-&quot;??\ _F_t_-;_-@_-"/>
    <numFmt numFmtId="165" formatCode="0.00000%"/>
    <numFmt numFmtId="166" formatCode="0.0%"/>
    <numFmt numFmtId="167" formatCode="#,##0\ &quot;Ft&quot;"/>
    <numFmt numFmtId="168" formatCode="#,##0.0"/>
  </numFmts>
  <fonts count="102" x14ac:knownFonts="1">
    <font>
      <sz val="11"/>
      <color theme="1"/>
      <name val="Calibri"/>
      <family val="2"/>
      <charset val="238"/>
      <scheme val="minor"/>
    </font>
    <font>
      <sz val="11"/>
      <color theme="1"/>
      <name val="Calibri"/>
      <family val="2"/>
      <charset val="238"/>
      <scheme val="minor"/>
    </font>
    <font>
      <sz val="10"/>
      <name val="Arial CE"/>
      <charset val="238"/>
    </font>
    <font>
      <sz val="12"/>
      <name val="Arial CE"/>
      <charset val="238"/>
    </font>
    <font>
      <b/>
      <sz val="12"/>
      <name val="Arial CE"/>
      <charset val="238"/>
    </font>
    <font>
      <b/>
      <sz val="14"/>
      <color theme="0"/>
      <name val="Arial CE"/>
      <charset val="238"/>
    </font>
    <font>
      <b/>
      <sz val="11"/>
      <name val="Arial CE"/>
      <charset val="238"/>
    </font>
    <font>
      <b/>
      <sz val="12"/>
      <color rgb="FFFF0000"/>
      <name val="Arial CE"/>
      <charset val="238"/>
    </font>
    <font>
      <i/>
      <sz val="12"/>
      <name val="Arial CE"/>
      <charset val="238"/>
    </font>
    <font>
      <i/>
      <sz val="12"/>
      <color theme="0" tint="-0.34998626667073579"/>
      <name val="Arial CE"/>
      <charset val="238"/>
    </font>
    <font>
      <i/>
      <sz val="10"/>
      <name val="Arial CE"/>
      <charset val="238"/>
    </font>
    <font>
      <i/>
      <sz val="12"/>
      <color theme="0" tint="-0.499984740745262"/>
      <name val="Arial CE"/>
      <charset val="238"/>
    </font>
    <font>
      <i/>
      <sz val="11"/>
      <color theme="0" tint="-0.499984740745262"/>
      <name val="Arial CE"/>
      <charset val="238"/>
    </font>
    <font>
      <sz val="12"/>
      <color theme="0"/>
      <name val="Arial CE"/>
      <charset val="238"/>
    </font>
    <font>
      <i/>
      <sz val="11"/>
      <color indexed="9"/>
      <name val="Arial CE"/>
      <charset val="238"/>
    </font>
    <font>
      <i/>
      <sz val="10"/>
      <color indexed="9"/>
      <name val="Arial CE"/>
      <charset val="238"/>
    </font>
    <font>
      <b/>
      <i/>
      <sz val="10"/>
      <color indexed="9"/>
      <name val="Arial CE"/>
      <charset val="238"/>
    </font>
    <font>
      <b/>
      <sz val="14"/>
      <color indexed="9"/>
      <name val="Arial CE"/>
      <charset val="238"/>
    </font>
    <font>
      <b/>
      <sz val="9"/>
      <color indexed="81"/>
      <name val="Tahoma"/>
      <family val="2"/>
      <charset val="238"/>
    </font>
    <font>
      <sz val="9"/>
      <color indexed="81"/>
      <name val="Tahoma"/>
      <family val="2"/>
      <charset val="238"/>
    </font>
    <font>
      <b/>
      <i/>
      <u/>
      <sz val="9"/>
      <color indexed="81"/>
      <name val="Tahoma"/>
      <family val="2"/>
      <charset val="238"/>
    </font>
    <font>
      <b/>
      <u/>
      <sz val="9"/>
      <color indexed="81"/>
      <name val="Tahoma"/>
      <family val="2"/>
      <charset val="238"/>
    </font>
    <font>
      <sz val="10"/>
      <name val="Arial"/>
      <family val="2"/>
      <charset val="238"/>
    </font>
    <font>
      <sz val="11"/>
      <color indexed="8"/>
      <name val="Calibri"/>
      <family val="2"/>
      <charset val="238"/>
    </font>
    <font>
      <b/>
      <sz val="10"/>
      <name val="Arial CE"/>
      <charset val="238"/>
    </font>
    <font>
      <sz val="12"/>
      <color theme="1"/>
      <name val="Calibri"/>
      <family val="2"/>
      <charset val="238"/>
      <scheme val="minor"/>
    </font>
    <font>
      <b/>
      <i/>
      <sz val="12"/>
      <name val="Arial CE"/>
      <charset val="238"/>
    </font>
    <font>
      <b/>
      <sz val="14"/>
      <name val="Arial CE"/>
      <charset val="238"/>
    </font>
    <font>
      <b/>
      <sz val="14"/>
      <color theme="1"/>
      <name val="Calibri"/>
      <family val="2"/>
      <charset val="238"/>
      <scheme val="minor"/>
    </font>
    <font>
      <b/>
      <sz val="12"/>
      <color theme="1"/>
      <name val="Calibri"/>
      <family val="2"/>
      <charset val="238"/>
      <scheme val="minor"/>
    </font>
    <font>
      <b/>
      <sz val="11"/>
      <color theme="1"/>
      <name val="Calibri"/>
      <family val="2"/>
      <charset val="238"/>
      <scheme val="minor"/>
    </font>
    <font>
      <sz val="12"/>
      <name val="Arial"/>
      <family val="2"/>
      <charset val="238"/>
    </font>
    <font>
      <b/>
      <sz val="12"/>
      <name val="Arial"/>
      <family val="2"/>
      <charset val="238"/>
    </font>
    <font>
      <b/>
      <sz val="10"/>
      <name val="Arial"/>
      <family val="2"/>
      <charset val="238"/>
    </font>
    <font>
      <b/>
      <sz val="16"/>
      <color theme="1"/>
      <name val="Arial"/>
      <family val="2"/>
      <charset val="238"/>
    </font>
    <font>
      <b/>
      <sz val="11"/>
      <name val="Arial CE"/>
      <family val="2"/>
      <charset val="238"/>
    </font>
    <font>
      <b/>
      <sz val="9"/>
      <name val="Arial CE"/>
      <charset val="238"/>
    </font>
    <font>
      <sz val="11"/>
      <name val="Arial CE"/>
      <family val="2"/>
      <charset val="238"/>
    </font>
    <font>
      <sz val="10"/>
      <name val="Arial CE"/>
      <family val="2"/>
      <charset val="238"/>
    </font>
    <font>
      <b/>
      <sz val="16"/>
      <color theme="1"/>
      <name val="Calibri"/>
      <family val="2"/>
      <charset val="238"/>
      <scheme val="minor"/>
    </font>
    <font>
      <b/>
      <sz val="14"/>
      <color theme="1"/>
      <name val="Arial"/>
      <family val="2"/>
      <charset val="238"/>
    </font>
    <font>
      <b/>
      <i/>
      <sz val="12"/>
      <name val="Arial"/>
      <family val="2"/>
      <charset val="238"/>
    </font>
    <font>
      <b/>
      <i/>
      <sz val="12"/>
      <color indexed="9"/>
      <name val="Arial"/>
      <family val="2"/>
      <charset val="238"/>
    </font>
    <font>
      <sz val="12"/>
      <color indexed="9"/>
      <name val="Arial"/>
      <family val="2"/>
      <charset val="238"/>
    </font>
    <font>
      <sz val="14"/>
      <color theme="1"/>
      <name val="Calibri"/>
      <family val="2"/>
      <charset val="238"/>
      <scheme val="minor"/>
    </font>
    <font>
      <b/>
      <sz val="14"/>
      <name val="Calibri"/>
      <family val="2"/>
      <charset val="238"/>
      <scheme val="minor"/>
    </font>
    <font>
      <b/>
      <sz val="16"/>
      <name val="Calibri"/>
      <family val="2"/>
      <charset val="238"/>
      <scheme val="minor"/>
    </font>
    <font>
      <sz val="16"/>
      <color theme="1"/>
      <name val="Calibri"/>
      <family val="2"/>
      <charset val="238"/>
      <scheme val="minor"/>
    </font>
    <font>
      <sz val="10"/>
      <name val="MS Sans Serif"/>
      <family val="2"/>
      <charset val="238"/>
    </font>
    <font>
      <b/>
      <sz val="14"/>
      <name val="Arial"/>
      <family val="2"/>
      <charset val="238"/>
    </font>
    <font>
      <sz val="14"/>
      <name val="Arial"/>
      <family val="2"/>
      <charset val="238"/>
    </font>
    <font>
      <i/>
      <sz val="12"/>
      <color theme="1"/>
      <name val="Calibri"/>
      <family val="2"/>
      <charset val="238"/>
      <scheme val="minor"/>
    </font>
    <font>
      <i/>
      <sz val="12"/>
      <color rgb="FF000000"/>
      <name val="Times New Roman"/>
      <family val="1"/>
      <charset val="238"/>
    </font>
    <font>
      <b/>
      <sz val="14"/>
      <color rgb="FF000000"/>
      <name val="Times New Roman"/>
      <family val="1"/>
      <charset val="238"/>
    </font>
    <font>
      <b/>
      <sz val="26"/>
      <color theme="1"/>
      <name val="Calibri"/>
      <family val="2"/>
      <charset val="238"/>
      <scheme val="minor"/>
    </font>
    <font>
      <i/>
      <sz val="12"/>
      <name val="Arial"/>
      <family val="2"/>
      <charset val="238"/>
    </font>
    <font>
      <sz val="12"/>
      <name val="Arial"/>
      <family val="2"/>
      <charset val="238"/>
    </font>
    <font>
      <sz val="10"/>
      <name val="Arial"/>
      <family val="2"/>
      <charset val="238"/>
    </font>
    <font>
      <b/>
      <sz val="10"/>
      <name val="Arial"/>
      <family val="2"/>
      <charset val="238"/>
    </font>
    <font>
      <b/>
      <sz val="10"/>
      <name val="MS Sans Serif"/>
      <family val="2"/>
      <charset val="238"/>
    </font>
    <font>
      <sz val="12"/>
      <color theme="1"/>
      <name val="Arial"/>
      <family val="2"/>
      <charset val="238"/>
    </font>
    <font>
      <sz val="10"/>
      <color indexed="8"/>
      <name val="MS Sans Serif"/>
      <family val="2"/>
    </font>
    <font>
      <sz val="12"/>
      <name val="Arial"/>
    </font>
    <font>
      <sz val="10"/>
      <name val="Arial"/>
    </font>
    <font>
      <b/>
      <sz val="10"/>
      <name val="Arial"/>
    </font>
    <font>
      <b/>
      <sz val="11"/>
      <color theme="1"/>
      <name val="Calibri"/>
      <family val="2"/>
      <charset val="238"/>
      <scheme val="minor"/>
    </font>
    <font>
      <sz val="11"/>
      <color theme="1"/>
      <name val="Calibri"/>
      <family val="2"/>
      <charset val="238"/>
      <scheme val="minor"/>
    </font>
    <font>
      <b/>
      <sz val="11"/>
      <color theme="1"/>
      <name val="Arial"/>
      <family val="2"/>
      <charset val="238"/>
    </font>
    <font>
      <sz val="11"/>
      <color theme="1"/>
      <name val="Arial"/>
      <family val="2"/>
      <charset val="238"/>
    </font>
    <font>
      <b/>
      <sz val="11"/>
      <name val="Arial"/>
      <family val="2"/>
      <charset val="238"/>
    </font>
    <font>
      <sz val="12"/>
      <name val="Arial CE"/>
      <charset val="238"/>
    </font>
    <font>
      <sz val="11"/>
      <color theme="1"/>
      <name val="Calibri"/>
      <family val="2"/>
      <charset val="238"/>
      <scheme val="minor"/>
    </font>
    <font>
      <b/>
      <sz val="12"/>
      <name val="Arial CE"/>
      <charset val="238"/>
    </font>
    <font>
      <b/>
      <sz val="11"/>
      <name val="Arial CE"/>
      <charset val="238"/>
    </font>
    <font>
      <b/>
      <sz val="12"/>
      <color rgb="FFFF0000"/>
      <name val="Arial CE"/>
      <charset val="238"/>
    </font>
    <font>
      <sz val="10"/>
      <name val="Arial CE"/>
      <charset val="238"/>
    </font>
    <font>
      <b/>
      <sz val="10"/>
      <name val="Arial CE"/>
      <charset val="238"/>
    </font>
    <font>
      <i/>
      <sz val="12"/>
      <name val="Arial CE"/>
      <charset val="238"/>
    </font>
    <font>
      <i/>
      <sz val="12"/>
      <color theme="0" tint="-0.34998626667073579"/>
      <name val="Arial CE"/>
      <charset val="238"/>
    </font>
    <font>
      <i/>
      <sz val="12"/>
      <color theme="0" tint="-0.499984740745262"/>
      <name val="Arial CE"/>
      <charset val="238"/>
    </font>
    <font>
      <i/>
      <sz val="11"/>
      <color theme="0" tint="-0.499984740745262"/>
      <name val="Arial CE"/>
      <charset val="238"/>
    </font>
    <font>
      <sz val="12"/>
      <color theme="0"/>
      <name val="Arial CE"/>
      <charset val="238"/>
    </font>
    <font>
      <i/>
      <sz val="11"/>
      <color indexed="9"/>
      <name val="Calibri"/>
      <family val="2"/>
      <charset val="238"/>
      <scheme val="minor"/>
    </font>
    <font>
      <i/>
      <sz val="10"/>
      <color indexed="9"/>
      <name val="Calibri"/>
      <family val="2"/>
      <charset val="238"/>
      <scheme val="minor"/>
    </font>
    <font>
      <b/>
      <sz val="14"/>
      <color theme="0"/>
      <name val="Arial CE"/>
      <charset val="238"/>
    </font>
    <font>
      <sz val="11"/>
      <color indexed="9"/>
      <name val="Calibri"/>
      <family val="2"/>
      <charset val="238"/>
      <scheme val="minor"/>
    </font>
    <font>
      <i/>
      <sz val="10"/>
      <name val="Calibri"/>
      <family val="2"/>
      <charset val="238"/>
      <scheme val="minor"/>
    </font>
    <font>
      <sz val="12"/>
      <name val="Arial CE"/>
      <charset val="238"/>
    </font>
    <font>
      <sz val="11"/>
      <color theme="1"/>
      <name val="Calibri"/>
      <family val="2"/>
      <charset val="238"/>
      <scheme val="minor"/>
    </font>
    <font>
      <b/>
      <sz val="12"/>
      <name val="Arial CE"/>
      <charset val="238"/>
    </font>
    <font>
      <sz val="10"/>
      <name val="Arial CE"/>
      <charset val="238"/>
    </font>
    <font>
      <b/>
      <sz val="14"/>
      <color theme="0"/>
      <name val="Arial CE"/>
      <charset val="238"/>
    </font>
    <font>
      <b/>
      <sz val="11"/>
      <name val="Arial CE"/>
      <charset val="238"/>
    </font>
    <font>
      <b/>
      <sz val="12"/>
      <color rgb="FFFF0000"/>
      <name val="Arial CE"/>
      <charset val="238"/>
    </font>
    <font>
      <i/>
      <sz val="12"/>
      <name val="Arial CE"/>
      <charset val="238"/>
    </font>
    <font>
      <i/>
      <sz val="12"/>
      <color theme="0" tint="-0.34998626667073579"/>
      <name val="Arial CE"/>
      <charset val="238"/>
    </font>
    <font>
      <i/>
      <sz val="12"/>
      <color theme="0" tint="-0.499984740745262"/>
      <name val="Arial CE"/>
      <charset val="238"/>
    </font>
    <font>
      <i/>
      <sz val="11"/>
      <color theme="0" tint="-0.499984740745262"/>
      <name val="Arial CE"/>
      <charset val="238"/>
    </font>
    <font>
      <sz val="12"/>
      <color theme="0"/>
      <name val="Arial CE"/>
      <charset val="238"/>
    </font>
    <font>
      <sz val="9"/>
      <name val="Arial CE"/>
      <family val="2"/>
      <charset val="238"/>
    </font>
    <font>
      <b/>
      <sz val="16"/>
      <name val="Arial CE"/>
      <family val="2"/>
      <charset val="238"/>
    </font>
    <font>
      <sz val="10"/>
      <color indexed="8"/>
      <name val="Arial"/>
      <family val="2"/>
      <charset val="238"/>
    </font>
  </fonts>
  <fills count="37">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0070C0"/>
        <bgColor indexed="64"/>
      </patternFill>
    </fill>
    <fill>
      <patternFill patternType="solid">
        <fgColor theme="9" tint="-0.499984740745262"/>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indexed="43"/>
        <bgColor indexed="64"/>
      </patternFill>
    </fill>
    <fill>
      <patternFill patternType="solid">
        <fgColor indexed="20"/>
        <bgColor indexed="64"/>
      </patternFill>
    </fill>
    <fill>
      <patternFill patternType="solid">
        <fgColor indexed="41"/>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CC99"/>
        <bgColor indexed="64"/>
      </patternFill>
    </fill>
    <fill>
      <patternFill patternType="solid">
        <fgColor theme="2"/>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8" tint="0.59999389629810485"/>
        <bgColor indexed="64"/>
      </patternFill>
    </fill>
    <fill>
      <patternFill patternType="solid">
        <fgColor theme="8" tint="0.399975585192419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right/>
      <top style="thick">
        <color indexed="8"/>
      </top>
      <bottom/>
      <diagonal/>
    </border>
    <border>
      <left style="thin">
        <color indexed="8"/>
      </left>
      <right/>
      <top style="thick">
        <color indexed="8"/>
      </top>
      <bottom style="thick">
        <color indexed="8"/>
      </bottom>
      <diagonal/>
    </border>
    <border>
      <left/>
      <right/>
      <top style="thick">
        <color indexed="8"/>
      </top>
      <bottom style="thick">
        <color indexed="8"/>
      </bottom>
      <diagonal/>
    </border>
    <border>
      <left/>
      <right style="thin">
        <color indexed="8"/>
      </right>
      <top style="thick">
        <color indexed="8"/>
      </top>
      <bottom style="thick">
        <color indexed="8"/>
      </bottom>
      <diagonal/>
    </border>
    <border>
      <left style="thin">
        <color indexed="64"/>
      </left>
      <right style="thin">
        <color indexed="64"/>
      </right>
      <top/>
      <bottom/>
      <diagonal/>
    </border>
  </borders>
  <cellStyleXfs count="21">
    <xf numFmtId="0" fontId="0" fillId="0" borderId="0"/>
    <xf numFmtId="0" fontId="2" fillId="0" borderId="0"/>
    <xf numFmtId="43" fontId="2"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0" fontId="22" fillId="0" borderId="0"/>
    <xf numFmtId="0" fontId="1" fillId="0" borderId="0"/>
    <xf numFmtId="0" fontId="22" fillId="0" borderId="0"/>
    <xf numFmtId="0" fontId="22" fillId="0" borderId="0"/>
    <xf numFmtId="0" fontId="1" fillId="0" borderId="0"/>
    <xf numFmtId="0" fontId="2" fillId="0" borderId="0"/>
    <xf numFmtId="0" fontId="48" fillId="0" borderId="0"/>
    <xf numFmtId="9" fontId="1" fillId="0" borderId="0" applyFont="0" applyFill="0" applyBorder="0" applyAlignment="0" applyProtection="0"/>
    <xf numFmtId="43" fontId="1" fillId="0" borderId="0" applyFont="0" applyFill="0" applyBorder="0" applyAlignment="0" applyProtection="0"/>
    <xf numFmtId="0" fontId="61" fillId="0" borderId="0"/>
    <xf numFmtId="0" fontId="48" fillId="0" borderId="0"/>
    <xf numFmtId="0" fontId="2" fillId="0" borderId="0"/>
    <xf numFmtId="0" fontId="38" fillId="0" borderId="0"/>
    <xf numFmtId="0" fontId="38" fillId="0" borderId="0"/>
  </cellStyleXfs>
  <cellXfs count="952">
    <xf numFmtId="0" fontId="0" fillId="0" borderId="0" xfId="0"/>
    <xf numFmtId="0" fontId="3" fillId="0" borderId="0" xfId="1" applyFont="1" applyAlignment="1">
      <alignment horizontal="left" vertical="center"/>
    </xf>
    <xf numFmtId="0" fontId="3" fillId="0" borderId="0" xfId="1" applyFont="1" applyAlignment="1">
      <alignment horizontal="left" vertical="center" wrapText="1"/>
    </xf>
    <xf numFmtId="0" fontId="2" fillId="4" borderId="0" xfId="1" applyFill="1" applyAlignment="1">
      <alignment horizontal="left" vertical="center"/>
    </xf>
    <xf numFmtId="0" fontId="5" fillId="6" borderId="0" xfId="1" applyFont="1" applyFill="1" applyAlignment="1">
      <alignment horizontal="left" vertical="center"/>
    </xf>
    <xf numFmtId="0" fontId="2" fillId="0" borderId="0" xfId="1" applyAlignment="1">
      <alignment horizontal="left" vertical="center"/>
    </xf>
    <xf numFmtId="0" fontId="4" fillId="0" borderId="0" xfId="1" applyFont="1" applyAlignment="1">
      <alignment horizontal="left" vertical="center"/>
    </xf>
    <xf numFmtId="0" fontId="6" fillId="0" borderId="0" xfId="1" applyFont="1" applyAlignment="1">
      <alignment horizontal="left" vertical="center" wrapText="1"/>
    </xf>
    <xf numFmtId="49" fontId="4" fillId="7" borderId="0" xfId="1" applyNumberFormat="1" applyFont="1" applyFill="1" applyAlignment="1">
      <alignment horizontal="center" vertical="center"/>
    </xf>
    <xf numFmtId="49" fontId="7" fillId="7" borderId="0" xfId="1" applyNumberFormat="1" applyFont="1" applyFill="1" applyAlignment="1">
      <alignment horizontal="center" vertical="center"/>
    </xf>
    <xf numFmtId="0" fontId="4" fillId="5" borderId="0" xfId="1" applyFont="1" applyFill="1" applyAlignment="1">
      <alignment horizontal="center" vertical="center"/>
    </xf>
    <xf numFmtId="49" fontId="5" fillId="6" borderId="0" xfId="1" applyNumberFormat="1" applyFont="1" applyFill="1" applyAlignment="1">
      <alignment horizontal="center" vertical="center"/>
    </xf>
    <xf numFmtId="49" fontId="4" fillId="0" borderId="0" xfId="1" applyNumberFormat="1" applyFont="1" applyAlignment="1">
      <alignment horizontal="center" vertical="center"/>
    </xf>
    <xf numFmtId="0" fontId="3" fillId="0" borderId="0" xfId="1" applyFont="1" applyAlignment="1" applyProtection="1">
      <alignment horizontal="left" vertical="center" wrapText="1"/>
    </xf>
    <xf numFmtId="0" fontId="4" fillId="0" borderId="0" xfId="1" applyFont="1" applyAlignment="1">
      <alignment horizontal="left" vertical="center" wrapText="1"/>
    </xf>
    <xf numFmtId="0" fontId="2" fillId="7" borderId="0" xfId="1" applyFill="1" applyAlignment="1">
      <alignment horizontal="center" vertical="center" wrapText="1"/>
    </xf>
    <xf numFmtId="0" fontId="4" fillId="5" borderId="0" xfId="1" applyFont="1" applyFill="1" applyAlignment="1">
      <alignment horizontal="center" vertical="center" wrapText="1"/>
    </xf>
    <xf numFmtId="0" fontId="5" fillId="6" borderId="0" xfId="1" applyFont="1" applyFill="1" applyAlignment="1">
      <alignment horizontal="center" vertical="top" wrapText="1"/>
    </xf>
    <xf numFmtId="0" fontId="2" fillId="0" borderId="0" xfId="1" applyAlignment="1">
      <alignment horizontal="center" vertical="center" wrapText="1"/>
    </xf>
    <xf numFmtId="0" fontId="4" fillId="8" borderId="1" xfId="1" applyFont="1" applyFill="1" applyBorder="1" applyAlignment="1">
      <alignment horizontal="left" vertical="center"/>
    </xf>
    <xf numFmtId="0" fontId="4" fillId="8" borderId="1" xfId="1" applyFont="1" applyFill="1" applyBorder="1" applyAlignment="1">
      <alignment horizontal="left" vertical="center" wrapText="1"/>
    </xf>
    <xf numFmtId="0" fontId="4" fillId="9" borderId="1" xfId="1" applyFont="1" applyFill="1" applyBorder="1" applyAlignment="1">
      <alignment horizontal="left" vertical="center"/>
    </xf>
    <xf numFmtId="0" fontId="4" fillId="9" borderId="1" xfId="1" applyFont="1" applyFill="1" applyBorder="1" applyAlignment="1">
      <alignment horizontal="left" vertical="center" wrapText="1"/>
    </xf>
    <xf numFmtId="0" fontId="3" fillId="0" borderId="1" xfId="1" applyFont="1" applyBorder="1" applyAlignment="1">
      <alignment horizontal="left" vertical="center"/>
    </xf>
    <xf numFmtId="0" fontId="3" fillId="0" borderId="1" xfId="1" applyFont="1" applyBorder="1" applyAlignment="1">
      <alignment horizontal="left" vertical="center" wrapText="1"/>
    </xf>
    <xf numFmtId="0" fontId="8" fillId="0" borderId="1" xfId="1" applyFont="1" applyFill="1" applyBorder="1" applyAlignment="1">
      <alignment horizontal="left" vertical="center"/>
    </xf>
    <xf numFmtId="0" fontId="9" fillId="0" borderId="1" xfId="1" applyFont="1" applyFill="1" applyBorder="1" applyAlignment="1">
      <alignment horizontal="left" vertical="center" wrapText="1"/>
    </xf>
    <xf numFmtId="0" fontId="8" fillId="0" borderId="1" xfId="1" applyFont="1" applyBorder="1" applyAlignment="1">
      <alignment horizontal="left" vertical="center"/>
    </xf>
    <xf numFmtId="0" fontId="11" fillId="0" borderId="1" xfId="1" applyFont="1" applyBorder="1" applyAlignment="1">
      <alignment horizontal="left" vertical="center"/>
    </xf>
    <xf numFmtId="0" fontId="11" fillId="0" borderId="1" xfId="1" applyFont="1" applyBorder="1" applyAlignment="1">
      <alignment horizontal="left" vertical="center" wrapText="1"/>
    </xf>
    <xf numFmtId="0" fontId="12" fillId="0" borderId="1" xfId="1" applyFont="1" applyBorder="1" applyAlignment="1">
      <alignment horizontal="left" vertical="center" wrapText="1"/>
    </xf>
    <xf numFmtId="0" fontId="13" fillId="10" borderId="0" xfId="1" applyFont="1" applyFill="1" applyAlignment="1">
      <alignment horizontal="left" vertical="center" wrapText="1"/>
    </xf>
    <xf numFmtId="0" fontId="5" fillId="11" borderId="2" xfId="1" applyFont="1" applyFill="1" applyBorder="1" applyAlignment="1">
      <alignment horizontal="left" vertical="center"/>
    </xf>
    <xf numFmtId="0" fontId="5" fillId="11" borderId="2" xfId="1" applyFont="1" applyFill="1" applyBorder="1" applyAlignment="1">
      <alignment horizontal="left"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11" borderId="3" xfId="1" applyFont="1" applyFill="1" applyBorder="1" applyAlignment="1">
      <alignment horizontal="left" vertical="center" wrapText="1"/>
    </xf>
    <xf numFmtId="0" fontId="5" fillId="0" borderId="2" xfId="1" applyFont="1" applyFill="1" applyBorder="1" applyAlignment="1">
      <alignment horizontal="left" vertical="center"/>
    </xf>
    <xf numFmtId="0" fontId="5" fillId="12" borderId="2" xfId="1" applyFont="1" applyFill="1" applyBorder="1" applyAlignment="1">
      <alignment horizontal="left" vertical="center" wrapText="1"/>
    </xf>
    <xf numFmtId="0" fontId="3" fillId="9" borderId="1" xfId="1" applyFont="1" applyFill="1" applyBorder="1" applyAlignment="1">
      <alignment horizontal="left" vertical="center"/>
    </xf>
    <xf numFmtId="0" fontId="3" fillId="9" borderId="1" xfId="1" applyFont="1" applyFill="1" applyBorder="1" applyAlignment="1">
      <alignment horizontal="left" vertical="center" wrapText="1"/>
    </xf>
    <xf numFmtId="0" fontId="3" fillId="0" borderId="1" xfId="1" applyFont="1" applyFill="1" applyBorder="1" applyAlignment="1">
      <alignment horizontal="left" vertical="center"/>
    </xf>
    <xf numFmtId="0" fontId="11" fillId="0" borderId="1" xfId="1" applyFont="1" applyFill="1" applyBorder="1" applyAlignment="1">
      <alignment horizontal="left" vertical="center"/>
    </xf>
    <xf numFmtId="0" fontId="11" fillId="0"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0" fontId="5" fillId="11" borderId="1" xfId="1" applyFont="1" applyFill="1" applyBorder="1" applyAlignment="1">
      <alignment horizontal="left" vertical="center"/>
    </xf>
    <xf numFmtId="0" fontId="5" fillId="11" borderId="1" xfId="1" applyFont="1" applyFill="1" applyBorder="1" applyAlignment="1">
      <alignment horizontal="left" vertical="center" wrapText="1"/>
    </xf>
    <xf numFmtId="0" fontId="2" fillId="0" borderId="1" xfId="0" applyFont="1" applyFill="1" applyBorder="1" applyAlignment="1" applyProtection="1">
      <alignment horizontal="left" vertical="center" wrapText="1"/>
    </xf>
    <xf numFmtId="0" fontId="24" fillId="0" borderId="1" xfId="0" applyFont="1" applyFill="1" applyBorder="1" applyAlignment="1">
      <alignment horizontal="center" vertical="center" wrapText="1"/>
    </xf>
    <xf numFmtId="0" fontId="25" fillId="0" borderId="0" xfId="0" applyFont="1"/>
    <xf numFmtId="0" fontId="4" fillId="0" borderId="0" xfId="0" applyFont="1" applyFill="1" applyBorder="1" applyAlignment="1">
      <alignment horizontal="left" vertical="center" wrapText="1"/>
    </xf>
    <xf numFmtId="0" fontId="27" fillId="0" borderId="1" xfId="0" applyFont="1" applyFill="1" applyBorder="1" applyAlignment="1">
      <alignment horizontal="left" vertical="center"/>
    </xf>
    <xf numFmtId="0" fontId="27" fillId="0" borderId="0" xfId="0" applyFont="1" applyFill="1" applyBorder="1" applyAlignment="1">
      <alignment horizontal="left" vertical="center"/>
    </xf>
    <xf numFmtId="0" fontId="27" fillId="0" borderId="0" xfId="0" applyFont="1" applyFill="1" applyBorder="1" applyAlignment="1">
      <alignment horizontal="left" vertical="center" wrapText="1"/>
    </xf>
    <xf numFmtId="0" fontId="28" fillId="0" borderId="0" xfId="0" applyFont="1"/>
    <xf numFmtId="0" fontId="27" fillId="0" borderId="0" xfId="0" applyFont="1" applyFill="1" applyAlignment="1">
      <alignment horizontal="left" vertical="center"/>
    </xf>
    <xf numFmtId="0" fontId="26"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0" fillId="0" borderId="0" xfId="0" applyFill="1"/>
    <xf numFmtId="10" fontId="30" fillId="0" borderId="0" xfId="0" applyNumberFormat="1" applyFont="1"/>
    <xf numFmtId="0" fontId="33" fillId="0" borderId="0" xfId="0" applyFont="1" applyAlignment="1">
      <alignment horizontal="left" vertical="top" wrapText="1"/>
    </xf>
    <xf numFmtId="3" fontId="33" fillId="0" borderId="0" xfId="0" applyNumberFormat="1" applyFont="1" applyAlignment="1">
      <alignment horizontal="right" vertical="top" wrapText="1"/>
    </xf>
    <xf numFmtId="10" fontId="0" fillId="0" borderId="0" xfId="0" applyNumberFormat="1"/>
    <xf numFmtId="49" fontId="36" fillId="20" borderId="13" xfId="1" applyNumberFormat="1" applyFont="1" applyFill="1" applyBorder="1" applyAlignment="1">
      <alignment horizontal="center" vertical="center"/>
    </xf>
    <xf numFmtId="3" fontId="36" fillId="20" borderId="11" xfId="1" applyNumberFormat="1" applyFont="1" applyFill="1" applyBorder="1" applyAlignment="1">
      <alignment horizontal="center" vertical="center" wrapText="1"/>
    </xf>
    <xf numFmtId="3" fontId="36" fillId="20" borderId="11" xfId="1" applyNumberFormat="1" applyFont="1" applyFill="1" applyBorder="1" applyAlignment="1" applyProtection="1">
      <alignment horizontal="center" vertical="center" wrapText="1"/>
      <protection locked="0"/>
    </xf>
    <xf numFmtId="0" fontId="36" fillId="20" borderId="11" xfId="1" applyFont="1" applyFill="1" applyBorder="1" applyAlignment="1">
      <alignment horizontal="center" vertical="center" wrapText="1"/>
    </xf>
    <xf numFmtId="0" fontId="6" fillId="21" borderId="17" xfId="12" applyFont="1" applyFill="1" applyBorder="1" applyAlignment="1">
      <alignment vertical="center" wrapText="1"/>
    </xf>
    <xf numFmtId="3" fontId="4" fillId="21" borderId="3" xfId="12" applyNumberFormat="1" applyFont="1" applyFill="1" applyBorder="1" applyAlignment="1">
      <alignment horizontal="center" vertical="center"/>
    </xf>
    <xf numFmtId="1" fontId="4" fillId="21" borderId="3" xfId="12" applyNumberFormat="1" applyFont="1" applyFill="1" applyBorder="1" applyAlignment="1">
      <alignment horizontal="center" vertical="center"/>
    </xf>
    <xf numFmtId="2" fontId="4" fillId="21" borderId="18" xfId="12" applyNumberFormat="1" applyFont="1" applyFill="1" applyBorder="1" applyAlignment="1">
      <alignment horizontal="center" vertical="center"/>
    </xf>
    <xf numFmtId="0" fontId="37" fillId="0" borderId="19" xfId="12" applyFont="1" applyFill="1" applyBorder="1" applyAlignment="1">
      <alignment vertical="center" wrapText="1"/>
    </xf>
    <xf numFmtId="3" fontId="3" fillId="0" borderId="2" xfId="12" applyNumberFormat="1" applyFont="1" applyFill="1" applyBorder="1" applyAlignment="1" applyProtection="1">
      <alignment horizontal="center" vertical="center"/>
      <protection locked="0"/>
    </xf>
    <xf numFmtId="1" fontId="3" fillId="0" borderId="0" xfId="12" applyNumberFormat="1" applyFont="1" applyBorder="1" applyAlignment="1">
      <alignment horizontal="center" vertical="center" wrapText="1"/>
    </xf>
    <xf numFmtId="1" fontId="3" fillId="0" borderId="2" xfId="12" applyNumberFormat="1" applyFont="1" applyFill="1" applyBorder="1" applyAlignment="1" applyProtection="1">
      <alignment horizontal="center"/>
      <protection locked="0"/>
    </xf>
    <xf numFmtId="1" fontId="3" fillId="0" borderId="2" xfId="12" applyNumberFormat="1" applyFont="1" applyFill="1" applyBorder="1" applyAlignment="1" applyProtection="1">
      <alignment horizontal="center" vertical="center"/>
      <protection locked="0"/>
    </xf>
    <xf numFmtId="2" fontId="4" fillId="8" borderId="20" xfId="12" applyNumberFormat="1" applyFont="1" applyFill="1" applyBorder="1" applyAlignment="1" applyProtection="1">
      <alignment horizontal="center"/>
      <protection locked="0"/>
    </xf>
    <xf numFmtId="0" fontId="37" fillId="0" borderId="21" xfId="12" applyFont="1" applyFill="1" applyBorder="1" applyAlignment="1">
      <alignment vertical="center" wrapText="1"/>
    </xf>
    <xf numFmtId="3" fontId="4" fillId="0" borderId="1" xfId="12" applyNumberFormat="1" applyFont="1" applyBorder="1" applyAlignment="1">
      <alignment horizontal="left"/>
    </xf>
    <xf numFmtId="0" fontId="37" fillId="0" borderId="22" xfId="12" applyFont="1" applyFill="1" applyBorder="1" applyAlignment="1">
      <alignment vertical="center" wrapText="1"/>
    </xf>
    <xf numFmtId="0" fontId="38" fillId="0" borderId="15" xfId="12" applyFont="1" applyFill="1" applyBorder="1" applyAlignment="1">
      <alignment vertical="center"/>
    </xf>
    <xf numFmtId="3" fontId="3" fillId="0" borderId="23" xfId="12" applyNumberFormat="1" applyFont="1" applyFill="1" applyBorder="1" applyAlignment="1" applyProtection="1">
      <alignment horizontal="center" vertical="center"/>
      <protection locked="0"/>
    </xf>
    <xf numFmtId="1" fontId="3" fillId="0" borderId="23" xfId="12" applyNumberFormat="1" applyFont="1" applyFill="1" applyBorder="1" applyAlignment="1" applyProtection="1">
      <alignment horizontal="right"/>
      <protection locked="0"/>
    </xf>
    <xf numFmtId="1" fontId="3" fillId="0" borderId="23" xfId="12" applyNumberFormat="1" applyFont="1" applyFill="1" applyBorder="1" applyAlignment="1" applyProtection="1">
      <alignment horizontal="center" vertical="center"/>
      <protection locked="0"/>
    </xf>
    <xf numFmtId="0" fontId="6" fillId="21" borderId="21" xfId="12" applyFont="1" applyFill="1" applyBorder="1" applyAlignment="1">
      <alignment vertical="center" wrapText="1"/>
    </xf>
    <xf numFmtId="3" fontId="4" fillId="21" borderId="1" xfId="12" applyNumberFormat="1" applyFont="1" applyFill="1" applyBorder="1" applyAlignment="1">
      <alignment horizontal="center" vertical="center"/>
    </xf>
    <xf numFmtId="1" fontId="4" fillId="21" borderId="1" xfId="12" applyNumberFormat="1" applyFont="1" applyFill="1" applyBorder="1" applyAlignment="1">
      <alignment horizontal="center" vertical="center"/>
    </xf>
    <xf numFmtId="2" fontId="4" fillId="8" borderId="25" xfId="12" applyNumberFormat="1" applyFont="1" applyFill="1" applyBorder="1" applyAlignment="1" applyProtection="1">
      <alignment horizontal="center"/>
      <protection locked="0"/>
    </xf>
    <xf numFmtId="0" fontId="0" fillId="0" borderId="0" xfId="0" applyAlignment="1">
      <alignment horizontal="center"/>
    </xf>
    <xf numFmtId="0" fontId="40" fillId="0" borderId="5" xfId="0" applyFont="1" applyBorder="1" applyAlignment="1"/>
    <xf numFmtId="0" fontId="0" fillId="0" borderId="0" xfId="0" applyAlignment="1">
      <alignment horizontal="right"/>
    </xf>
    <xf numFmtId="0" fontId="32" fillId="24" borderId="1" xfId="9" applyFont="1" applyFill="1" applyBorder="1" applyAlignment="1">
      <alignment horizontal="center" vertical="center" wrapText="1"/>
    </xf>
    <xf numFmtId="0" fontId="32" fillId="0" borderId="1" xfId="9" applyFont="1" applyBorder="1" applyAlignment="1">
      <alignment vertical="center" wrapText="1"/>
    </xf>
    <xf numFmtId="164" fontId="31" fillId="0" borderId="1" xfId="5" applyNumberFormat="1" applyFont="1" applyBorder="1" applyAlignment="1">
      <alignment horizontal="right" vertical="center" wrapText="1"/>
    </xf>
    <xf numFmtId="165" fontId="31" fillId="0" borderId="1" xfId="5" applyNumberFormat="1" applyFont="1" applyBorder="1" applyAlignment="1">
      <alignment horizontal="right" vertical="center" wrapText="1"/>
    </xf>
    <xf numFmtId="0" fontId="32" fillId="0" borderId="1" xfId="9" applyFont="1" applyBorder="1" applyAlignment="1">
      <alignment horizontal="right" vertical="center" wrapText="1"/>
    </xf>
    <xf numFmtId="3" fontId="31" fillId="0" borderId="1" xfId="5" applyNumberFormat="1" applyFont="1" applyBorder="1" applyAlignment="1">
      <alignment horizontal="right" vertical="center" wrapText="1"/>
    </xf>
    <xf numFmtId="9" fontId="31" fillId="0" borderId="1" xfId="5" applyNumberFormat="1" applyFont="1" applyBorder="1" applyAlignment="1">
      <alignment horizontal="right" vertical="center" wrapText="1"/>
    </xf>
    <xf numFmtId="0" fontId="31" fillId="0" borderId="27" xfId="9" applyFont="1" applyBorder="1" applyAlignment="1">
      <alignment vertical="center" wrapText="1"/>
    </xf>
    <xf numFmtId="3" fontId="31" fillId="0" borderId="28" xfId="5" applyNumberFormat="1" applyFont="1" applyBorder="1" applyAlignment="1">
      <alignment vertical="center" wrapText="1"/>
    </xf>
    <xf numFmtId="43" fontId="31" fillId="0" borderId="28" xfId="5" applyNumberFormat="1" applyFont="1" applyBorder="1" applyAlignment="1">
      <alignment vertical="center" wrapText="1"/>
    </xf>
    <xf numFmtId="0" fontId="31" fillId="0" borderId="29" xfId="9" applyFont="1" applyBorder="1" applyAlignment="1">
      <alignment vertical="center" wrapText="1"/>
    </xf>
    <xf numFmtId="0" fontId="41" fillId="23" borderId="30" xfId="9" applyFont="1" applyFill="1" applyBorder="1" applyAlignment="1">
      <alignment vertical="center" wrapText="1"/>
    </xf>
    <xf numFmtId="3" fontId="41" fillId="23" borderId="31" xfId="5" applyNumberFormat="1" applyFont="1" applyFill="1" applyBorder="1" applyAlignment="1">
      <alignment vertical="center" wrapText="1"/>
    </xf>
    <xf numFmtId="164" fontId="42" fillId="25" borderId="31" xfId="5" applyNumberFormat="1" applyFont="1" applyFill="1" applyBorder="1" applyAlignment="1">
      <alignment vertical="center" wrapText="1"/>
    </xf>
    <xf numFmtId="0" fontId="43" fillId="25" borderId="32" xfId="9" applyFont="1" applyFill="1" applyBorder="1" applyAlignment="1">
      <alignment vertical="center" wrapText="1"/>
    </xf>
    <xf numFmtId="0" fontId="28" fillId="0" borderId="1" xfId="0" applyFont="1" applyBorder="1" applyAlignment="1">
      <alignment horizontal="center" vertical="center" wrapText="1"/>
    </xf>
    <xf numFmtId="0" fontId="0" fillId="0" borderId="0" xfId="0" applyAlignment="1">
      <alignment horizontal="center" vertical="center" wrapText="1"/>
    </xf>
    <xf numFmtId="0" fontId="28" fillId="0" borderId="0" xfId="0" applyFont="1" applyAlignment="1">
      <alignment horizontal="center" vertical="center"/>
    </xf>
    <xf numFmtId="0" fontId="44" fillId="0" borderId="1" xfId="0" applyFont="1" applyBorder="1"/>
    <xf numFmtId="3" fontId="39" fillId="0" borderId="1" xfId="0" applyNumberFormat="1" applyFont="1" applyBorder="1"/>
    <xf numFmtId="0" fontId="44" fillId="0" borderId="0" xfId="0" applyFont="1"/>
    <xf numFmtId="3" fontId="28" fillId="0" borderId="0" xfId="0" applyNumberFormat="1" applyFont="1"/>
    <xf numFmtId="0" fontId="44" fillId="17" borderId="1" xfId="0" applyFont="1" applyFill="1" applyBorder="1"/>
    <xf numFmtId="3" fontId="39" fillId="17" borderId="1" xfId="0" applyNumberFormat="1" applyFont="1" applyFill="1" applyBorder="1"/>
    <xf numFmtId="0" fontId="44" fillId="20" borderId="1" xfId="0" applyFont="1" applyFill="1" applyBorder="1"/>
    <xf numFmtId="3" fontId="39" fillId="20" borderId="1" xfId="0" applyNumberFormat="1" applyFont="1" applyFill="1" applyBorder="1"/>
    <xf numFmtId="0" fontId="44" fillId="17" borderId="1" xfId="0" applyFont="1" applyFill="1" applyBorder="1" applyAlignment="1">
      <alignment vertical="center" wrapText="1"/>
    </xf>
    <xf numFmtId="0" fontId="44" fillId="20" borderId="1" xfId="0" applyFont="1" applyFill="1" applyBorder="1" applyAlignment="1">
      <alignment vertical="center" wrapText="1"/>
    </xf>
    <xf numFmtId="0" fontId="45" fillId="17" borderId="1" xfId="0" applyFont="1" applyFill="1" applyBorder="1"/>
    <xf numFmtId="3" fontId="46" fillId="17" borderId="1" xfId="0" applyNumberFormat="1" applyFont="1" applyFill="1" applyBorder="1"/>
    <xf numFmtId="0" fontId="45" fillId="17" borderId="1" xfId="0" applyFont="1" applyFill="1" applyBorder="1" applyAlignment="1">
      <alignment vertical="center" wrapText="1"/>
    </xf>
    <xf numFmtId="0" fontId="39" fillId="0" borderId="0" xfId="0" applyFont="1"/>
    <xf numFmtId="0" fontId="45" fillId="20" borderId="1" xfId="0" applyFont="1" applyFill="1" applyBorder="1"/>
    <xf numFmtId="3" fontId="46" fillId="20" borderId="1" xfId="0" applyNumberFormat="1" applyFont="1" applyFill="1" applyBorder="1"/>
    <xf numFmtId="0" fontId="45" fillId="20" borderId="1" xfId="0" applyFont="1" applyFill="1" applyBorder="1" applyAlignment="1">
      <alignment vertical="center" wrapText="1"/>
    </xf>
    <xf numFmtId="0" fontId="47" fillId="0" borderId="0" xfId="0" applyFont="1"/>
    <xf numFmtId="0" fontId="45" fillId="23" borderId="1" xfId="0" applyFont="1" applyFill="1" applyBorder="1"/>
    <xf numFmtId="3" fontId="46" fillId="23" borderId="1" xfId="0" applyNumberFormat="1" applyFont="1" applyFill="1" applyBorder="1"/>
    <xf numFmtId="0" fontId="45" fillId="23" borderId="1" xfId="0" applyFont="1" applyFill="1" applyBorder="1" applyAlignment="1">
      <alignment vertical="center" wrapText="1"/>
    </xf>
    <xf numFmtId="0" fontId="44" fillId="0" borderId="0" xfId="0" applyFont="1" applyAlignment="1">
      <alignment horizontal="center" vertical="center" wrapText="1"/>
    </xf>
    <xf numFmtId="0" fontId="47" fillId="0" borderId="1" xfId="0" applyFont="1" applyBorder="1"/>
    <xf numFmtId="0" fontId="47" fillId="20" borderId="1" xfId="0" applyFont="1" applyFill="1" applyBorder="1"/>
    <xf numFmtId="0" fontId="47" fillId="20" borderId="1" xfId="0" applyFont="1" applyFill="1" applyBorder="1" applyAlignment="1">
      <alignment vertical="center" wrapText="1"/>
    </xf>
    <xf numFmtId="0" fontId="2" fillId="0" borderId="0" xfId="1"/>
    <xf numFmtId="0" fontId="31" fillId="17" borderId="1" xfId="13" applyFont="1" applyFill="1" applyBorder="1" applyAlignment="1">
      <alignment horizontal="center" vertical="center" wrapText="1"/>
    </xf>
    <xf numFmtId="3" fontId="49" fillId="0" borderId="1" xfId="13" applyNumberFormat="1" applyFont="1" applyBorder="1" applyAlignment="1">
      <alignment horizontal="right" vertical="top" wrapText="1"/>
    </xf>
    <xf numFmtId="0" fontId="24" fillId="0" borderId="0" xfId="1" applyFont="1"/>
    <xf numFmtId="0" fontId="31" fillId="0" borderId="1" xfId="13" applyFont="1" applyBorder="1" applyAlignment="1">
      <alignment horizontal="left" vertical="top" wrapText="1"/>
    </xf>
    <xf numFmtId="3" fontId="50" fillId="0" borderId="1" xfId="13" applyNumberFormat="1" applyFont="1" applyBorder="1" applyAlignment="1">
      <alignment horizontal="right" vertical="top" wrapText="1"/>
    </xf>
    <xf numFmtId="0" fontId="31" fillId="0" borderId="10" xfId="13" applyFont="1" applyBorder="1" applyAlignment="1">
      <alignment horizontal="left" vertical="top" wrapText="1"/>
    </xf>
    <xf numFmtId="0" fontId="32" fillId="17" borderId="1" xfId="13" applyFont="1" applyFill="1" applyBorder="1" applyAlignment="1">
      <alignment horizontal="left" vertical="top" wrapText="1"/>
    </xf>
    <xf numFmtId="3" fontId="49" fillId="17" borderId="1" xfId="13" applyNumberFormat="1" applyFont="1" applyFill="1" applyBorder="1" applyAlignment="1">
      <alignment horizontal="right" vertical="top" wrapText="1"/>
    </xf>
    <xf numFmtId="0" fontId="0" fillId="0" borderId="1" xfId="0" applyBorder="1"/>
    <xf numFmtId="3" fontId="0" fillId="0" borderId="0" xfId="0" applyNumberFormat="1"/>
    <xf numFmtId="3" fontId="28" fillId="0" borderId="1" xfId="11" applyNumberFormat="1" applyFont="1" applyBorder="1" applyAlignment="1">
      <alignment vertical="center"/>
    </xf>
    <xf numFmtId="0" fontId="44" fillId="0" borderId="1" xfId="11" applyFont="1" applyBorder="1" applyAlignment="1">
      <alignment horizontal="left" vertical="center" wrapText="1"/>
    </xf>
    <xf numFmtId="3" fontId="25" fillId="0" borderId="1" xfId="11" applyNumberFormat="1" applyFont="1" applyBorder="1" applyAlignment="1">
      <alignment vertical="center"/>
    </xf>
    <xf numFmtId="3" fontId="51" fillId="0" borderId="1" xfId="11" applyNumberFormat="1" applyFont="1" applyBorder="1" applyAlignment="1">
      <alignment vertical="center"/>
    </xf>
    <xf numFmtId="0" fontId="52" fillId="0" borderId="1" xfId="11" applyFont="1" applyBorder="1" applyAlignment="1">
      <alignment horizontal="left" vertical="center" wrapText="1"/>
    </xf>
    <xf numFmtId="3" fontId="44" fillId="0" borderId="1" xfId="11" applyNumberFormat="1" applyFont="1" applyBorder="1" applyAlignment="1">
      <alignment vertical="center"/>
    </xf>
    <xf numFmtId="0" fontId="53" fillId="0" borderId="1" xfId="11" applyFont="1" applyBorder="1" applyAlignment="1">
      <alignment horizontal="left" vertical="center" wrapText="1"/>
    </xf>
    <xf numFmtId="0" fontId="28" fillId="0" borderId="1" xfId="11" applyFont="1" applyBorder="1" applyAlignment="1">
      <alignment horizontal="center" vertical="center"/>
    </xf>
    <xf numFmtId="167" fontId="54" fillId="0" borderId="1" xfId="11" applyNumberFormat="1" applyFont="1" applyBorder="1"/>
    <xf numFmtId="0" fontId="54" fillId="0" borderId="1" xfId="11" applyFont="1" applyBorder="1" applyAlignment="1">
      <alignment wrapText="1"/>
    </xf>
    <xf numFmtId="0" fontId="28" fillId="0" borderId="26" xfId="11" applyFont="1" applyBorder="1" applyAlignment="1">
      <alignment horizontal="center" vertical="center" wrapText="1"/>
    </xf>
    <xf numFmtId="167" fontId="28" fillId="0" borderId="1" xfId="11" applyNumberFormat="1" applyFont="1" applyBorder="1" applyAlignment="1">
      <alignment vertical="center"/>
    </xf>
    <xf numFmtId="0" fontId="27" fillId="0" borderId="1" xfId="11" applyFont="1" applyBorder="1" applyAlignment="1">
      <alignment horizontal="center" vertical="center" wrapText="1"/>
    </xf>
    <xf numFmtId="0" fontId="22" fillId="0" borderId="0" xfId="9"/>
    <xf numFmtId="0" fontId="22" fillId="0" borderId="0" xfId="9" applyAlignment="1">
      <alignment horizontal="right"/>
    </xf>
    <xf numFmtId="0" fontId="31" fillId="0" borderId="1" xfId="9" applyFont="1" applyBorder="1" applyAlignment="1">
      <alignment horizontal="left" vertical="center"/>
    </xf>
    <xf numFmtId="3" fontId="31" fillId="0" borderId="1" xfId="9" applyNumberFormat="1" applyFont="1" applyBorder="1" applyAlignment="1">
      <alignment horizontal="right" vertical="center"/>
    </xf>
    <xf numFmtId="0" fontId="41" fillId="26" borderId="1" xfId="9" applyFont="1" applyFill="1" applyBorder="1" applyAlignment="1">
      <alignment horizontal="left" vertical="center"/>
    </xf>
    <xf numFmtId="3" fontId="41" fillId="26" borderId="1" xfId="9" applyNumberFormat="1" applyFont="1" applyFill="1" applyBorder="1" applyAlignment="1">
      <alignment horizontal="right" vertical="center"/>
    </xf>
    <xf numFmtId="0" fontId="1" fillId="0" borderId="0" xfId="11" applyAlignment="1"/>
    <xf numFmtId="0" fontId="1" fillId="0" borderId="0" xfId="11" applyBorder="1" applyAlignment="1"/>
    <xf numFmtId="0" fontId="29" fillId="0" borderId="5" xfId="11" applyFont="1" applyBorder="1" applyAlignment="1">
      <alignment horizontal="center" vertical="top"/>
    </xf>
    <xf numFmtId="0" fontId="29" fillId="0" borderId="0" xfId="11" applyFont="1" applyBorder="1" applyAlignment="1">
      <alignment horizontal="center" vertical="top"/>
    </xf>
    <xf numFmtId="0" fontId="25" fillId="0" borderId="5" xfId="11" applyFont="1" applyBorder="1" applyAlignment="1">
      <alignment vertical="top"/>
    </xf>
    <xf numFmtId="0" fontId="29" fillId="0" borderId="0" xfId="11" applyFont="1" applyBorder="1" applyAlignment="1">
      <alignment vertical="top"/>
    </xf>
    <xf numFmtId="0" fontId="54" fillId="0" borderId="0" xfId="11" applyFont="1" applyAlignment="1">
      <alignment vertical="center"/>
    </xf>
    <xf numFmtId="166" fontId="54" fillId="0" borderId="0" xfId="11" applyNumberFormat="1" applyFont="1" applyAlignment="1">
      <alignment vertical="center"/>
    </xf>
    <xf numFmtId="0" fontId="54" fillId="0" borderId="0" xfId="11" applyFont="1" applyAlignment="1"/>
    <xf numFmtId="164" fontId="4" fillId="27" borderId="1" xfId="5" applyNumberFormat="1" applyFont="1" applyFill="1" applyBorder="1" applyAlignment="1">
      <alignment vertical="center" wrapText="1"/>
    </xf>
    <xf numFmtId="3" fontId="4" fillId="27" borderId="1" xfId="5" applyNumberFormat="1" applyFont="1" applyFill="1" applyBorder="1" applyAlignment="1">
      <alignment vertical="center" wrapText="1"/>
    </xf>
    <xf numFmtId="3" fontId="55" fillId="27" borderId="1" xfId="5" applyNumberFormat="1" applyFont="1" applyFill="1" applyBorder="1" applyAlignment="1">
      <alignment horizontal="right" vertical="center"/>
    </xf>
    <xf numFmtId="166" fontId="55" fillId="27" borderId="1" xfId="5" applyNumberFormat="1" applyFont="1" applyFill="1" applyBorder="1" applyAlignment="1">
      <alignment horizontal="right" vertical="center"/>
    </xf>
    <xf numFmtId="3" fontId="55" fillId="0" borderId="1" xfId="5" applyNumberFormat="1" applyFont="1" applyFill="1" applyBorder="1" applyAlignment="1">
      <alignment horizontal="right" vertical="center"/>
    </xf>
    <xf numFmtId="166" fontId="55" fillId="0" borderId="1" xfId="5" applyNumberFormat="1" applyFont="1" applyFill="1" applyBorder="1" applyAlignment="1">
      <alignment horizontal="right" vertical="center"/>
    </xf>
    <xf numFmtId="164" fontId="3" fillId="0" borderId="1" xfId="5" applyNumberFormat="1" applyFont="1" applyFill="1" applyBorder="1" applyAlignment="1">
      <alignment vertical="center"/>
    </xf>
    <xf numFmtId="164" fontId="3" fillId="0" borderId="1" xfId="5" applyNumberFormat="1" applyFont="1" applyFill="1" applyBorder="1" applyAlignment="1">
      <alignment horizontal="left" vertical="center"/>
    </xf>
    <xf numFmtId="164" fontId="55" fillId="0" borderId="1" xfId="5" applyNumberFormat="1" applyFont="1" applyFill="1" applyBorder="1" applyAlignment="1">
      <alignment horizontal="right" vertical="center"/>
    </xf>
    <xf numFmtId="164" fontId="3" fillId="0" borderId="1" xfId="5" applyNumberFormat="1" applyFont="1" applyFill="1" applyBorder="1" applyAlignment="1">
      <alignment horizontal="left" wrapText="1"/>
    </xf>
    <xf numFmtId="164" fontId="4" fillId="0" borderId="1" xfId="5" applyNumberFormat="1" applyFont="1" applyFill="1" applyBorder="1" applyAlignment="1"/>
    <xf numFmtId="164" fontId="55" fillId="0" borderId="1" xfId="5" applyNumberFormat="1" applyFont="1" applyFill="1" applyBorder="1" applyAlignment="1"/>
    <xf numFmtId="166" fontId="4" fillId="0" borderId="1" xfId="5" applyNumberFormat="1" applyFont="1" applyFill="1" applyBorder="1" applyAlignment="1"/>
    <xf numFmtId="164" fontId="4" fillId="0" borderId="1" xfId="5" applyNumberFormat="1" applyFont="1" applyFill="1" applyBorder="1" applyAlignment="1">
      <alignment horizontal="left"/>
    </xf>
    <xf numFmtId="3" fontId="25" fillId="0" borderId="0" xfId="11" applyNumberFormat="1" applyFont="1" applyAlignment="1"/>
    <xf numFmtId="0" fontId="25" fillId="0" borderId="0" xfId="11" applyFont="1" applyAlignment="1"/>
    <xf numFmtId="166" fontId="25" fillId="0" borderId="0" xfId="11" applyNumberFormat="1" applyFont="1" applyAlignment="1"/>
    <xf numFmtId="0" fontId="4" fillId="2" borderId="0" xfId="1" applyFont="1" applyFill="1" applyAlignment="1">
      <alignment horizontal="center" vertical="center"/>
    </xf>
    <xf numFmtId="0" fontId="4" fillId="3" borderId="0" xfId="1" applyFont="1" applyFill="1" applyAlignment="1">
      <alignment horizontal="center" vertical="center"/>
    </xf>
    <xf numFmtId="0" fontId="4" fillId="4" borderId="0" xfId="1" applyFont="1" applyFill="1" applyAlignment="1">
      <alignment horizontal="center" vertical="center"/>
    </xf>
    <xf numFmtId="0" fontId="4" fillId="5" borderId="0" xfId="1" applyFont="1" applyFill="1" applyAlignment="1">
      <alignment horizontal="center" vertical="center"/>
    </xf>
    <xf numFmtId="0" fontId="4" fillId="4" borderId="0" xfId="1" applyFont="1" applyFill="1" applyAlignment="1">
      <alignment vertical="center"/>
    </xf>
    <xf numFmtId="0" fontId="4" fillId="5" borderId="0" xfId="1" applyFont="1" applyFill="1" applyAlignment="1">
      <alignment vertical="center"/>
    </xf>
    <xf numFmtId="3" fontId="39" fillId="0" borderId="1" xfId="0" applyNumberFormat="1" applyFont="1" applyBorder="1" applyProtection="1">
      <protection locked="0"/>
    </xf>
    <xf numFmtId="3" fontId="28" fillId="0" borderId="1" xfId="0" applyNumberFormat="1" applyFont="1" applyBorder="1" applyProtection="1">
      <protection locked="0"/>
    </xf>
    <xf numFmtId="3" fontId="4" fillId="8" borderId="1" xfId="1" applyNumberFormat="1" applyFont="1" applyFill="1" applyBorder="1" applyAlignment="1" applyProtection="1">
      <alignment vertical="center"/>
      <protection locked="0"/>
    </xf>
    <xf numFmtId="0" fontId="5" fillId="6" borderId="0" xfId="1" applyFont="1" applyFill="1" applyAlignment="1" applyProtection="1">
      <alignment horizontal="center" vertical="top" wrapText="1"/>
      <protection locked="0"/>
    </xf>
    <xf numFmtId="3" fontId="4" fillId="9" borderId="1" xfId="1" applyNumberFormat="1" applyFont="1" applyFill="1" applyBorder="1" applyAlignment="1" applyProtection="1">
      <alignment vertical="center"/>
      <protection locked="0"/>
    </xf>
    <xf numFmtId="3" fontId="0" fillId="0" borderId="1" xfId="0" applyNumberFormat="1" applyBorder="1" applyAlignment="1" applyProtection="1">
      <protection locked="0"/>
    </xf>
    <xf numFmtId="3" fontId="0" fillId="0" borderId="0" xfId="0" applyNumberFormat="1" applyAlignment="1" applyProtection="1">
      <protection locked="0"/>
    </xf>
    <xf numFmtId="3" fontId="13" fillId="10" borderId="0" xfId="1" applyNumberFormat="1" applyFont="1" applyFill="1" applyAlignment="1" applyProtection="1">
      <alignment vertical="center"/>
      <protection locked="0"/>
    </xf>
    <xf numFmtId="3" fontId="5" fillId="11" borderId="2" xfId="1" applyNumberFormat="1" applyFont="1" applyFill="1" applyBorder="1" applyAlignment="1" applyProtection="1">
      <alignment vertical="center"/>
      <protection locked="0"/>
    </xf>
    <xf numFmtId="3" fontId="5" fillId="11" borderId="3" xfId="1" applyNumberFormat="1" applyFont="1" applyFill="1" applyBorder="1" applyAlignment="1" applyProtection="1">
      <alignment vertical="center"/>
      <protection locked="0"/>
    </xf>
    <xf numFmtId="3" fontId="5" fillId="12" borderId="2" xfId="1" applyNumberFormat="1" applyFont="1" applyFill="1" applyBorder="1" applyAlignment="1" applyProtection="1">
      <alignment vertical="center"/>
      <protection locked="0"/>
    </xf>
    <xf numFmtId="0" fontId="0" fillId="0" borderId="0" xfId="0" applyAlignment="1" applyProtection="1">
      <protection locked="0"/>
    </xf>
    <xf numFmtId="0" fontId="0" fillId="0" borderId="0" xfId="0" applyProtection="1">
      <protection locked="0"/>
    </xf>
    <xf numFmtId="0" fontId="4" fillId="2" borderId="0" xfId="1" applyFont="1" applyFill="1" applyAlignment="1" applyProtection="1">
      <alignment horizontal="center" vertical="center"/>
      <protection locked="0"/>
    </xf>
    <xf numFmtId="0" fontId="4" fillId="4" borderId="0" xfId="1" applyFont="1" applyFill="1" applyAlignment="1" applyProtection="1">
      <alignment vertical="center"/>
      <protection locked="0"/>
    </xf>
    <xf numFmtId="0" fontId="2" fillId="4" borderId="0" xfId="1" applyFill="1" applyAlignment="1" applyProtection="1">
      <alignment horizontal="left" vertical="center"/>
      <protection locked="0"/>
    </xf>
    <xf numFmtId="0" fontId="4" fillId="5" borderId="0" xfId="1" applyFont="1" applyFill="1" applyAlignment="1" applyProtection="1">
      <alignment vertical="center"/>
      <protection locked="0"/>
    </xf>
    <xf numFmtId="49" fontId="4" fillId="7" borderId="0" xfId="1" applyNumberFormat="1" applyFont="1" applyFill="1" applyAlignment="1" applyProtection="1">
      <alignment horizontal="center" vertical="center"/>
      <protection locked="0"/>
    </xf>
    <xf numFmtId="0" fontId="4" fillId="3" borderId="0" xfId="1" applyFont="1" applyFill="1" applyAlignment="1" applyProtection="1">
      <alignment horizontal="center" vertical="center"/>
      <protection locked="0"/>
    </xf>
    <xf numFmtId="0" fontId="4" fillId="4" borderId="0" xfId="1" applyFont="1" applyFill="1" applyAlignment="1" applyProtection="1">
      <alignment horizontal="center" vertical="center"/>
      <protection locked="0"/>
    </xf>
    <xf numFmtId="0" fontId="4" fillId="5" borderId="0" xfId="1" applyFont="1" applyFill="1" applyAlignment="1" applyProtection="1">
      <alignment horizontal="center" vertical="center" wrapText="1"/>
      <protection locked="0"/>
    </xf>
    <xf numFmtId="0" fontId="2" fillId="7" borderId="0" xfId="1" applyFill="1" applyAlignment="1" applyProtection="1">
      <alignment horizontal="center" vertical="center" wrapText="1"/>
      <protection locked="0"/>
    </xf>
    <xf numFmtId="3" fontId="4" fillId="8" borderId="1" xfId="1" applyNumberFormat="1" applyFont="1" applyFill="1" applyBorder="1" applyAlignment="1" applyProtection="1">
      <alignment vertical="center" wrapText="1"/>
      <protection locked="0"/>
    </xf>
    <xf numFmtId="3" fontId="4" fillId="9" borderId="1" xfId="1" applyNumberFormat="1" applyFont="1" applyFill="1" applyBorder="1" applyAlignment="1" applyProtection="1">
      <alignment vertical="center" wrapText="1"/>
      <protection locked="0"/>
    </xf>
    <xf numFmtId="3" fontId="3" fillId="9" borderId="1" xfId="1" applyNumberFormat="1" applyFont="1" applyFill="1" applyBorder="1" applyAlignment="1" applyProtection="1">
      <alignment vertical="center"/>
      <protection locked="0"/>
    </xf>
    <xf numFmtId="3" fontId="3" fillId="9" borderId="1" xfId="1" applyNumberFormat="1" applyFont="1" applyFill="1" applyBorder="1" applyAlignment="1" applyProtection="1">
      <alignment vertical="center" wrapText="1"/>
      <protection locked="0"/>
    </xf>
    <xf numFmtId="3" fontId="13" fillId="10" borderId="0" xfId="1" applyNumberFormat="1" applyFont="1" applyFill="1" applyAlignment="1" applyProtection="1">
      <alignment vertical="center" wrapText="1"/>
      <protection locked="0"/>
    </xf>
    <xf numFmtId="3" fontId="5" fillId="11" borderId="1" xfId="1" applyNumberFormat="1" applyFont="1" applyFill="1" applyBorder="1" applyAlignment="1" applyProtection="1">
      <alignment vertical="center"/>
      <protection locked="0"/>
    </xf>
    <xf numFmtId="3" fontId="5" fillId="11" borderId="1" xfId="1" applyNumberFormat="1" applyFont="1" applyFill="1" applyBorder="1" applyAlignment="1" applyProtection="1">
      <alignment vertical="center" wrapText="1"/>
      <protection locked="0"/>
    </xf>
    <xf numFmtId="3" fontId="5" fillId="11" borderId="3" xfId="1" applyNumberFormat="1" applyFont="1" applyFill="1" applyBorder="1" applyAlignment="1" applyProtection="1">
      <alignment vertical="center" wrapText="1"/>
      <protection locked="0"/>
    </xf>
    <xf numFmtId="3" fontId="5" fillId="12" borderId="2" xfId="1" applyNumberFormat="1" applyFont="1" applyFill="1" applyBorder="1" applyAlignment="1" applyProtection="1">
      <alignment vertical="center" wrapText="1"/>
      <protection locked="0"/>
    </xf>
    <xf numFmtId="3" fontId="28" fillId="13" borderId="1" xfId="0" applyNumberFormat="1" applyFont="1" applyFill="1" applyBorder="1" applyProtection="1">
      <protection locked="0"/>
    </xf>
    <xf numFmtId="3" fontId="28" fillId="18" borderId="1" xfId="0" applyNumberFormat="1" applyFont="1" applyFill="1" applyBorder="1" applyProtection="1">
      <protection locked="0"/>
    </xf>
    <xf numFmtId="0" fontId="28" fillId="0" borderId="1" xfId="0" applyFont="1" applyBorder="1" applyProtection="1">
      <protection locked="0"/>
    </xf>
    <xf numFmtId="0" fontId="44" fillId="0" borderId="1" xfId="0" applyFont="1" applyBorder="1" applyAlignment="1"/>
    <xf numFmtId="0" fontId="28" fillId="20" borderId="1" xfId="0" applyFont="1" applyFill="1" applyBorder="1"/>
    <xf numFmtId="0" fontId="28" fillId="20" borderId="1" xfId="0" applyFont="1" applyFill="1" applyBorder="1" applyAlignment="1">
      <alignment vertical="center" wrapText="1"/>
    </xf>
    <xf numFmtId="0" fontId="2" fillId="0" borderId="0" xfId="1"/>
    <xf numFmtId="0" fontId="0" fillId="3" borderId="9" xfId="0" applyFill="1" applyBorder="1" applyAlignment="1">
      <alignment horizontal="center" vertical="center" wrapText="1"/>
    </xf>
    <xf numFmtId="10" fontId="0" fillId="3" borderId="10" xfId="0" applyNumberFormat="1" applyFill="1" applyBorder="1" applyAlignment="1">
      <alignment horizontal="center" vertical="center" wrapText="1"/>
    </xf>
    <xf numFmtId="0" fontId="33" fillId="19" borderId="1" xfId="0" applyFont="1" applyFill="1" applyBorder="1" applyAlignment="1">
      <alignment horizontal="left" vertical="top" wrapText="1"/>
    </xf>
    <xf numFmtId="3" fontId="33" fillId="19" borderId="1" xfId="0" applyNumberFormat="1" applyFont="1" applyFill="1" applyBorder="1" applyAlignment="1">
      <alignment horizontal="right" vertical="top" wrapText="1"/>
    </xf>
    <xf numFmtId="10" fontId="30" fillId="19" borderId="1" xfId="0" applyNumberFormat="1" applyFont="1" applyFill="1" applyBorder="1"/>
    <xf numFmtId="0" fontId="22" fillId="0" borderId="1" xfId="0" applyFont="1" applyBorder="1" applyAlignment="1">
      <alignment horizontal="left" vertical="top" wrapText="1"/>
    </xf>
    <xf numFmtId="3" fontId="22" fillId="0" borderId="1" xfId="0" applyNumberFormat="1" applyFont="1" applyBorder="1" applyAlignment="1">
      <alignment horizontal="right" vertical="top" wrapText="1"/>
    </xf>
    <xf numFmtId="10" fontId="22" fillId="0" borderId="1" xfId="0" applyNumberFormat="1" applyFont="1" applyBorder="1" applyAlignment="1">
      <alignment horizontal="right" vertical="top" wrapText="1"/>
    </xf>
    <xf numFmtId="3" fontId="22" fillId="0" borderId="1" xfId="0" applyNumberFormat="1" applyFont="1" applyFill="1" applyBorder="1" applyAlignment="1">
      <alignment horizontal="right" vertical="top" wrapText="1"/>
    </xf>
    <xf numFmtId="10" fontId="0" fillId="19" borderId="1" xfId="0" applyNumberFormat="1" applyFill="1" applyBorder="1"/>
    <xf numFmtId="0" fontId="33" fillId="3" borderId="9" xfId="0" applyFont="1" applyFill="1" applyBorder="1" applyAlignment="1">
      <alignment horizontal="left" vertical="top" wrapText="1"/>
    </xf>
    <xf numFmtId="3" fontId="33" fillId="3" borderId="1" xfId="0" applyNumberFormat="1" applyFont="1" applyFill="1" applyBorder="1" applyAlignment="1">
      <alignment horizontal="right" vertical="top" wrapText="1"/>
    </xf>
    <xf numFmtId="10" fontId="33" fillId="3" borderId="1" xfId="0" applyNumberFormat="1" applyFont="1" applyFill="1" applyBorder="1" applyAlignment="1">
      <alignment horizontal="right" vertical="top" wrapText="1"/>
    </xf>
    <xf numFmtId="0" fontId="24" fillId="0" borderId="26" xfId="0" applyFont="1" applyFill="1" applyBorder="1" applyAlignment="1">
      <alignment horizontal="center" vertical="center" wrapText="1"/>
    </xf>
    <xf numFmtId="3" fontId="4" fillId="0" borderId="26" xfId="0" applyNumberFormat="1" applyFont="1" applyFill="1" applyBorder="1" applyAlignment="1">
      <alignment horizontal="left" vertical="center" wrapText="1"/>
    </xf>
    <xf numFmtId="0" fontId="4" fillId="0" borderId="26"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4" fillId="13" borderId="26" xfId="0" applyFont="1" applyFill="1" applyBorder="1" applyAlignment="1">
      <alignment horizontal="left" vertical="center" wrapText="1"/>
    </xf>
    <xf numFmtId="0" fontId="4" fillId="18" borderId="26" xfId="0" applyFont="1" applyFill="1" applyBorder="1" applyAlignment="1">
      <alignment horizontal="left" vertical="center" wrapText="1"/>
    </xf>
    <xf numFmtId="0" fontId="24" fillId="0" borderId="21" xfId="0" applyFont="1" applyFill="1" applyBorder="1" applyAlignment="1">
      <alignment horizontal="center" vertical="center" wrapText="1"/>
    </xf>
    <xf numFmtId="10" fontId="24" fillId="0" borderId="24" xfId="0" applyNumberFormat="1" applyFont="1" applyFill="1" applyBorder="1" applyAlignment="1">
      <alignment horizontal="center" vertical="center" wrapText="1"/>
    </xf>
    <xf numFmtId="3" fontId="28" fillId="0" borderId="21" xfId="0" applyNumberFormat="1" applyFont="1" applyBorder="1" applyProtection="1">
      <protection locked="0"/>
    </xf>
    <xf numFmtId="10" fontId="28" fillId="0" borderId="24" xfId="0" applyNumberFormat="1" applyFont="1" applyBorder="1" applyProtection="1">
      <protection locked="0"/>
    </xf>
    <xf numFmtId="0" fontId="28" fillId="0" borderId="41" xfId="0" applyFont="1" applyBorder="1" applyProtection="1">
      <protection locked="0"/>
    </xf>
    <xf numFmtId="0" fontId="28" fillId="0" borderId="0" xfId="0" applyFont="1" applyBorder="1" applyProtection="1">
      <protection locked="0"/>
    </xf>
    <xf numFmtId="10" fontId="28" fillId="0" borderId="42" xfId="0" applyNumberFormat="1" applyFont="1" applyBorder="1" applyProtection="1">
      <protection locked="0"/>
    </xf>
    <xf numFmtId="3" fontId="28" fillId="13" borderId="21" xfId="0" applyNumberFormat="1" applyFont="1" applyFill="1" applyBorder="1" applyProtection="1">
      <protection locked="0"/>
    </xf>
    <xf numFmtId="10" fontId="28" fillId="13" borderId="24" xfId="0" applyNumberFormat="1" applyFont="1" applyFill="1" applyBorder="1" applyProtection="1">
      <protection locked="0"/>
    </xf>
    <xf numFmtId="3" fontId="28" fillId="18" borderId="21" xfId="0" applyNumberFormat="1" applyFont="1" applyFill="1" applyBorder="1" applyProtection="1">
      <protection locked="0"/>
    </xf>
    <xf numFmtId="10" fontId="28" fillId="18" borderId="24" xfId="0" applyNumberFormat="1" applyFont="1" applyFill="1" applyBorder="1" applyProtection="1">
      <protection locked="0"/>
    </xf>
    <xf numFmtId="3" fontId="28" fillId="18" borderId="15" xfId="0" applyNumberFormat="1" applyFont="1" applyFill="1" applyBorder="1" applyProtection="1">
      <protection locked="0"/>
    </xf>
    <xf numFmtId="3" fontId="28" fillId="18" borderId="23" xfId="0" applyNumberFormat="1" applyFont="1" applyFill="1" applyBorder="1" applyProtection="1">
      <protection locked="0"/>
    </xf>
    <xf numFmtId="10" fontId="28" fillId="18" borderId="25" xfId="0" applyNumberFormat="1" applyFont="1" applyFill="1" applyBorder="1" applyProtection="1">
      <protection locked="0"/>
    </xf>
    <xf numFmtId="0" fontId="28" fillId="0" borderId="21" xfId="0" applyFont="1" applyBorder="1" applyProtection="1">
      <protection locked="0"/>
    </xf>
    <xf numFmtId="9" fontId="39" fillId="0" borderId="26" xfId="0" applyNumberFormat="1" applyFont="1" applyBorder="1"/>
    <xf numFmtId="9" fontId="39" fillId="17" borderId="26" xfId="0" applyNumberFormat="1" applyFont="1" applyFill="1" applyBorder="1"/>
    <xf numFmtId="9" fontId="39" fillId="17" borderId="1" xfId="0" applyNumberFormat="1" applyFont="1" applyFill="1" applyBorder="1"/>
    <xf numFmtId="9" fontId="28" fillId="0" borderId="0" xfId="0" applyNumberFormat="1" applyFont="1"/>
    <xf numFmtId="9" fontId="39" fillId="0" borderId="1" xfId="0" applyNumberFormat="1" applyFont="1" applyBorder="1"/>
    <xf numFmtId="9" fontId="39" fillId="20" borderId="1" xfId="0" applyNumberFormat="1" applyFont="1" applyFill="1" applyBorder="1"/>
    <xf numFmtId="9" fontId="46" fillId="23" borderId="1" xfId="0" applyNumberFormat="1" applyFont="1" applyFill="1" applyBorder="1"/>
    <xf numFmtId="9" fontId="47" fillId="0" borderId="0" xfId="0" applyNumberFormat="1" applyFont="1"/>
    <xf numFmtId="9" fontId="46" fillId="17" borderId="1" xfId="0" applyNumberFormat="1" applyFont="1" applyFill="1" applyBorder="1"/>
    <xf numFmtId="9" fontId="46" fillId="20" borderId="1" xfId="0" applyNumberFormat="1" applyFont="1" applyFill="1" applyBorder="1"/>
    <xf numFmtId="9" fontId="39" fillId="0" borderId="0" xfId="0" applyNumberFormat="1" applyFont="1"/>
    <xf numFmtId="0" fontId="32" fillId="21" borderId="1" xfId="13" applyFont="1" applyFill="1" applyBorder="1" applyAlignment="1">
      <alignment horizontal="left" vertical="top" wrapText="1"/>
    </xf>
    <xf numFmtId="3" fontId="49" fillId="21" borderId="1" xfId="13" applyNumberFormat="1" applyFont="1" applyFill="1" applyBorder="1" applyAlignment="1">
      <alignment horizontal="right" vertical="top" wrapText="1"/>
    </xf>
    <xf numFmtId="0" fontId="32" fillId="21" borderId="10" xfId="13" applyFont="1" applyFill="1" applyBorder="1" applyAlignment="1">
      <alignment horizontal="left" vertical="top" wrapText="1"/>
    </xf>
    <xf numFmtId="3" fontId="50" fillId="21" borderId="1" xfId="13" applyNumberFormat="1" applyFont="1" applyFill="1" applyBorder="1" applyAlignment="1">
      <alignment horizontal="right" vertical="top" wrapText="1"/>
    </xf>
    <xf numFmtId="10" fontId="33" fillId="19" borderId="1" xfId="14" applyNumberFormat="1" applyFont="1" applyFill="1" applyBorder="1" applyAlignment="1">
      <alignment horizontal="right" vertical="top" wrapText="1"/>
    </xf>
    <xf numFmtId="0" fontId="30" fillId="17" borderId="1" xfId="0" applyFont="1" applyFill="1" applyBorder="1"/>
    <xf numFmtId="164" fontId="0" fillId="0" borderId="1" xfId="15" applyNumberFormat="1" applyFont="1" applyBorder="1"/>
    <xf numFmtId="164" fontId="30" fillId="17" borderId="1" xfId="15" applyNumberFormat="1" applyFont="1" applyFill="1" applyBorder="1"/>
    <xf numFmtId="0" fontId="30" fillId="0" borderId="1" xfId="0" applyFont="1" applyBorder="1"/>
    <xf numFmtId="0" fontId="30" fillId="0" borderId="1" xfId="0" applyFont="1" applyBorder="1" applyAlignment="1">
      <alignment horizontal="center"/>
    </xf>
    <xf numFmtId="3" fontId="30" fillId="0" borderId="1" xfId="0" applyNumberFormat="1" applyFont="1" applyBorder="1" applyAlignment="1">
      <alignment horizontal="center"/>
    </xf>
    <xf numFmtId="10" fontId="30" fillId="0" borderId="1" xfId="14" applyNumberFormat="1" applyFont="1" applyBorder="1" applyAlignment="1">
      <alignment horizontal="center"/>
    </xf>
    <xf numFmtId="164" fontId="30" fillId="17" borderId="1" xfId="15" applyNumberFormat="1" applyFont="1" applyFill="1" applyBorder="1" applyAlignment="1">
      <alignment horizontal="center"/>
    </xf>
    <xf numFmtId="2" fontId="4" fillId="21" borderId="33" xfId="12" applyNumberFormat="1" applyFont="1" applyFill="1" applyBorder="1" applyAlignment="1">
      <alignment horizontal="center" vertical="center"/>
    </xf>
    <xf numFmtId="0" fontId="34" fillId="0" borderId="0" xfId="0" applyFont="1" applyBorder="1" applyAlignment="1">
      <alignment vertical="center"/>
    </xf>
    <xf numFmtId="0" fontId="0" fillId="0" borderId="0" xfId="0" applyBorder="1"/>
    <xf numFmtId="49" fontId="36" fillId="20" borderId="43" xfId="1" applyNumberFormat="1" applyFont="1" applyFill="1" applyBorder="1" applyAlignment="1">
      <alignment horizontal="center" vertical="center"/>
    </xf>
    <xf numFmtId="49" fontId="36" fillId="20" borderId="44" xfId="1" applyNumberFormat="1" applyFont="1" applyFill="1" applyBorder="1" applyAlignment="1">
      <alignment horizontal="center" vertical="center"/>
    </xf>
    <xf numFmtId="0" fontId="48" fillId="0" borderId="0" xfId="13"/>
    <xf numFmtId="0" fontId="57" fillId="0" borderId="1" xfId="13" applyFont="1" applyBorder="1" applyAlignment="1">
      <alignment horizontal="left" vertical="top" wrapText="1"/>
    </xf>
    <xf numFmtId="3" fontId="57" fillId="0" borderId="1" xfId="13" applyNumberFormat="1" applyFont="1" applyBorder="1" applyAlignment="1">
      <alignment horizontal="right" vertical="top" wrapText="1"/>
    </xf>
    <xf numFmtId="0" fontId="58" fillId="13" borderId="1" xfId="13" applyFont="1" applyFill="1" applyBorder="1" applyAlignment="1">
      <alignment horizontal="left" vertical="top" wrapText="1"/>
    </xf>
    <xf numFmtId="3" fontId="58" fillId="13" borderId="1" xfId="13" applyNumberFormat="1" applyFont="1" applyFill="1" applyBorder="1" applyAlignment="1">
      <alignment horizontal="right" vertical="top" wrapText="1"/>
    </xf>
    <xf numFmtId="3" fontId="58" fillId="28" borderId="1" xfId="13" applyNumberFormat="1" applyFont="1" applyFill="1" applyBorder="1" applyAlignment="1">
      <alignment horizontal="right" vertical="top" wrapText="1"/>
    </xf>
    <xf numFmtId="0" fontId="57" fillId="0" borderId="21" xfId="13" applyFont="1" applyBorder="1" applyAlignment="1">
      <alignment horizontal="center" vertical="top" wrapText="1"/>
    </xf>
    <xf numFmtId="3" fontId="57" fillId="0" borderId="24" xfId="13" applyNumberFormat="1" applyFont="1" applyBorder="1" applyAlignment="1">
      <alignment horizontal="right" vertical="top" wrapText="1"/>
    </xf>
    <xf numFmtId="0" fontId="58" fillId="13" borderId="21" xfId="13" applyFont="1" applyFill="1" applyBorder="1" applyAlignment="1">
      <alignment horizontal="center" vertical="top" wrapText="1"/>
    </xf>
    <xf numFmtId="3" fontId="58" fillId="13" borderId="24" xfId="13" applyNumberFormat="1" applyFont="1" applyFill="1" applyBorder="1" applyAlignment="1">
      <alignment horizontal="right" vertical="top" wrapText="1"/>
    </xf>
    <xf numFmtId="3" fontId="58" fillId="28" borderId="24" xfId="13" applyNumberFormat="1" applyFont="1" applyFill="1" applyBorder="1" applyAlignment="1">
      <alignment horizontal="right" vertical="top" wrapText="1"/>
    </xf>
    <xf numFmtId="3" fontId="58" fillId="28" borderId="23" xfId="13" applyNumberFormat="1" applyFont="1" applyFill="1" applyBorder="1" applyAlignment="1">
      <alignment horizontal="right" vertical="top" wrapText="1"/>
    </xf>
    <xf numFmtId="0" fontId="57" fillId="0" borderId="17" xfId="13" applyFont="1" applyBorder="1" applyAlignment="1">
      <alignment horizontal="center" vertical="top" wrapText="1"/>
    </xf>
    <xf numFmtId="0" fontId="57" fillId="0" borderId="3" xfId="13" applyFont="1" applyBorder="1" applyAlignment="1">
      <alignment horizontal="left" vertical="top" wrapText="1"/>
    </xf>
    <xf numFmtId="3" fontId="57" fillId="0" borderId="3" xfId="13" applyNumberFormat="1" applyFont="1" applyBorder="1" applyAlignment="1">
      <alignment horizontal="right" vertical="top" wrapText="1"/>
    </xf>
    <xf numFmtId="3" fontId="57" fillId="0" borderId="18" xfId="13" applyNumberFormat="1" applyFont="1" applyBorder="1" applyAlignment="1">
      <alignment horizontal="right" vertical="top" wrapText="1"/>
    </xf>
    <xf numFmtId="0" fontId="56" fillId="28" borderId="45" xfId="13" applyFont="1" applyFill="1" applyBorder="1" applyAlignment="1">
      <alignment horizontal="center" vertical="top" wrapText="1"/>
    </xf>
    <xf numFmtId="0" fontId="56" fillId="28" borderId="46" xfId="13" applyFont="1" applyFill="1" applyBorder="1" applyAlignment="1">
      <alignment horizontal="center" vertical="top" wrapText="1"/>
    </xf>
    <xf numFmtId="0" fontId="56" fillId="28" borderId="47" xfId="13" applyFont="1" applyFill="1" applyBorder="1" applyAlignment="1">
      <alignment horizontal="center" vertical="top" wrapText="1"/>
    </xf>
    <xf numFmtId="0" fontId="32" fillId="17" borderId="1" xfId="9" applyFont="1" applyFill="1" applyBorder="1" applyAlignment="1">
      <alignment horizontal="left" vertical="center"/>
    </xf>
    <xf numFmtId="3" fontId="32" fillId="17" borderId="1" xfId="9" applyNumberFormat="1" applyFont="1" applyFill="1" applyBorder="1" applyAlignment="1">
      <alignment horizontal="right" vertical="center"/>
    </xf>
    <xf numFmtId="3" fontId="4" fillId="8" borderId="26" xfId="1" applyNumberFormat="1" applyFont="1" applyFill="1" applyBorder="1" applyAlignment="1" applyProtection="1">
      <alignment vertical="center"/>
      <protection locked="0"/>
    </xf>
    <xf numFmtId="3" fontId="4" fillId="9" borderId="26" xfId="1" applyNumberFormat="1" applyFont="1" applyFill="1" applyBorder="1" applyAlignment="1" applyProtection="1">
      <alignment vertical="center"/>
      <protection locked="0"/>
    </xf>
    <xf numFmtId="3" fontId="0" fillId="0" borderId="26" xfId="0" applyNumberFormat="1" applyBorder="1" applyAlignment="1" applyProtection="1">
      <protection locked="0"/>
    </xf>
    <xf numFmtId="3" fontId="5" fillId="11" borderId="6" xfId="1" applyNumberFormat="1" applyFont="1" applyFill="1" applyBorder="1" applyAlignment="1" applyProtection="1">
      <alignment vertical="center"/>
      <protection locked="0"/>
    </xf>
    <xf numFmtId="3" fontId="5" fillId="11" borderId="4" xfId="1" applyNumberFormat="1" applyFont="1" applyFill="1" applyBorder="1" applyAlignment="1" applyProtection="1">
      <alignment vertical="center"/>
      <protection locked="0"/>
    </xf>
    <xf numFmtId="3" fontId="5" fillId="12" borderId="6" xfId="1" applyNumberFormat="1" applyFont="1" applyFill="1" applyBorder="1" applyAlignment="1" applyProtection="1">
      <alignment vertical="center"/>
      <protection locked="0"/>
    </xf>
    <xf numFmtId="3" fontId="4" fillId="8" borderId="10" xfId="1" applyNumberFormat="1" applyFont="1" applyFill="1" applyBorder="1" applyAlignment="1" applyProtection="1">
      <alignment vertical="center"/>
      <protection locked="0"/>
    </xf>
    <xf numFmtId="3" fontId="4" fillId="9" borderId="10" xfId="1" applyNumberFormat="1" applyFont="1" applyFill="1" applyBorder="1" applyAlignment="1" applyProtection="1">
      <alignment vertical="center"/>
      <protection locked="0"/>
    </xf>
    <xf numFmtId="3" fontId="0" fillId="0" borderId="10" xfId="0" applyNumberFormat="1" applyBorder="1" applyAlignment="1" applyProtection="1">
      <protection locked="0"/>
    </xf>
    <xf numFmtId="3" fontId="5" fillId="11" borderId="7" xfId="1" applyNumberFormat="1" applyFont="1" applyFill="1" applyBorder="1" applyAlignment="1" applyProtection="1">
      <alignment vertical="center"/>
      <protection locked="0"/>
    </xf>
    <xf numFmtId="3" fontId="5" fillId="11" borderId="8" xfId="1" applyNumberFormat="1" applyFont="1" applyFill="1" applyBorder="1" applyAlignment="1" applyProtection="1">
      <alignment vertical="center"/>
      <protection locked="0"/>
    </xf>
    <xf numFmtId="3" fontId="5" fillId="12" borderId="7" xfId="1" applyNumberFormat="1" applyFont="1" applyFill="1" applyBorder="1" applyAlignment="1" applyProtection="1">
      <alignment vertical="center"/>
      <protection locked="0"/>
    </xf>
    <xf numFmtId="0" fontId="4" fillId="2" borderId="49" xfId="1" applyFont="1" applyFill="1" applyBorder="1" applyAlignment="1">
      <alignment horizontal="center" vertical="center"/>
    </xf>
    <xf numFmtId="3" fontId="4" fillId="8" borderId="50" xfId="1" applyNumberFormat="1" applyFont="1" applyFill="1" applyBorder="1" applyAlignment="1" applyProtection="1">
      <alignment vertical="center"/>
      <protection locked="0"/>
    </xf>
    <xf numFmtId="3" fontId="4" fillId="9" borderId="50" xfId="1" applyNumberFormat="1" applyFont="1" applyFill="1" applyBorder="1" applyAlignment="1" applyProtection="1">
      <alignment vertical="center"/>
      <protection locked="0"/>
    </xf>
    <xf numFmtId="3" fontId="0" fillId="0" borderId="50" xfId="0" applyNumberFormat="1" applyBorder="1" applyAlignment="1" applyProtection="1">
      <protection locked="0"/>
    </xf>
    <xf numFmtId="3" fontId="0" fillId="0" borderId="51" xfId="0" applyNumberFormat="1" applyBorder="1" applyAlignment="1" applyProtection="1">
      <protection locked="0"/>
    </xf>
    <xf numFmtId="3" fontId="13" fillId="10" borderId="51" xfId="1" applyNumberFormat="1" applyFont="1" applyFill="1" applyBorder="1" applyAlignment="1" applyProtection="1">
      <alignment vertical="center"/>
      <protection locked="0"/>
    </xf>
    <xf numFmtId="3" fontId="5" fillId="11" borderId="52" xfId="1" applyNumberFormat="1" applyFont="1" applyFill="1" applyBorder="1" applyAlignment="1" applyProtection="1">
      <alignment vertical="center"/>
      <protection locked="0"/>
    </xf>
    <xf numFmtId="3" fontId="5" fillId="11" borderId="53" xfId="1" applyNumberFormat="1" applyFont="1" applyFill="1" applyBorder="1" applyAlignment="1" applyProtection="1">
      <alignment vertical="center"/>
      <protection locked="0"/>
    </xf>
    <xf numFmtId="3" fontId="5" fillId="12" borderId="54" xfId="1" applyNumberFormat="1" applyFont="1" applyFill="1" applyBorder="1" applyAlignment="1" applyProtection="1">
      <alignment vertical="center"/>
      <protection locked="0"/>
    </xf>
    <xf numFmtId="0" fontId="4" fillId="2" borderId="48" xfId="1" applyFont="1" applyFill="1" applyBorder="1" applyAlignment="1">
      <alignment horizontal="center" vertical="center"/>
    </xf>
    <xf numFmtId="0" fontId="4" fillId="3" borderId="48" xfId="1" applyFont="1" applyFill="1" applyBorder="1" applyAlignment="1">
      <alignment horizontal="center" vertical="center"/>
    </xf>
    <xf numFmtId="0" fontId="4" fillId="3" borderId="49" xfId="1" applyFont="1" applyFill="1" applyBorder="1" applyAlignment="1">
      <alignment horizontal="center" vertical="center"/>
    </xf>
    <xf numFmtId="0" fontId="4" fillId="2" borderId="48" xfId="1" applyFont="1" applyFill="1" applyBorder="1" applyAlignment="1" applyProtection="1">
      <alignment horizontal="center" vertical="center"/>
      <protection locked="0"/>
    </xf>
    <xf numFmtId="3" fontId="3" fillId="9" borderId="26" xfId="1" applyNumberFormat="1" applyFont="1" applyFill="1" applyBorder="1" applyAlignment="1" applyProtection="1">
      <alignment vertical="center"/>
      <protection locked="0"/>
    </xf>
    <xf numFmtId="3" fontId="5" fillId="11" borderId="26" xfId="1" applyNumberFormat="1" applyFont="1" applyFill="1" applyBorder="1" applyAlignment="1" applyProtection="1">
      <alignment vertical="center"/>
      <protection locked="0"/>
    </xf>
    <xf numFmtId="3" fontId="4" fillId="8" borderId="10" xfId="1" applyNumberFormat="1" applyFont="1" applyFill="1" applyBorder="1" applyAlignment="1" applyProtection="1">
      <alignment vertical="center" wrapText="1"/>
      <protection locked="0"/>
    </xf>
    <xf numFmtId="3" fontId="4" fillId="9" borderId="10" xfId="1" applyNumberFormat="1" applyFont="1" applyFill="1" applyBorder="1" applyAlignment="1" applyProtection="1">
      <alignment vertical="center" wrapText="1"/>
      <protection locked="0"/>
    </xf>
    <xf numFmtId="3" fontId="3" fillId="9" borderId="10" xfId="1" applyNumberFormat="1" applyFont="1" applyFill="1" applyBorder="1" applyAlignment="1" applyProtection="1">
      <alignment vertical="center" wrapText="1"/>
      <protection locked="0"/>
    </xf>
    <xf numFmtId="3" fontId="5" fillId="11" borderId="10" xfId="1" applyNumberFormat="1" applyFont="1" applyFill="1" applyBorder="1" applyAlignment="1" applyProtection="1">
      <alignment vertical="center" wrapText="1"/>
      <protection locked="0"/>
    </xf>
    <xf numFmtId="3" fontId="5" fillId="11" borderId="8" xfId="1" applyNumberFormat="1" applyFont="1" applyFill="1" applyBorder="1" applyAlignment="1" applyProtection="1">
      <alignment vertical="center" wrapText="1"/>
      <protection locked="0"/>
    </xf>
    <xf numFmtId="3" fontId="5" fillId="12" borderId="7" xfId="1" applyNumberFormat="1" applyFont="1" applyFill="1" applyBorder="1" applyAlignment="1" applyProtection="1">
      <alignment vertical="center" wrapText="1"/>
      <protection locked="0"/>
    </xf>
    <xf numFmtId="0" fontId="4" fillId="2" borderId="49" xfId="1" applyFont="1" applyFill="1" applyBorder="1" applyAlignment="1" applyProtection="1">
      <alignment horizontal="center" vertical="center"/>
      <protection locked="0"/>
    </xf>
    <xf numFmtId="3" fontId="3" fillId="9" borderId="50" xfId="1" applyNumberFormat="1" applyFont="1" applyFill="1" applyBorder="1" applyAlignment="1" applyProtection="1">
      <alignment vertical="center"/>
      <protection locked="0"/>
    </xf>
    <xf numFmtId="3" fontId="5" fillId="11" borderId="50" xfId="1" applyNumberFormat="1" applyFont="1" applyFill="1" applyBorder="1" applyAlignment="1" applyProtection="1">
      <alignment vertical="center"/>
      <protection locked="0"/>
    </xf>
    <xf numFmtId="0" fontId="4" fillId="3" borderId="48" xfId="1" applyFont="1" applyFill="1" applyBorder="1" applyAlignment="1" applyProtection="1">
      <alignment horizontal="center" vertical="center"/>
      <protection locked="0"/>
    </xf>
    <xf numFmtId="3" fontId="4" fillId="8" borderId="26" xfId="1" applyNumberFormat="1" applyFont="1" applyFill="1" applyBorder="1" applyAlignment="1" applyProtection="1">
      <alignment vertical="center" wrapText="1"/>
      <protection locked="0"/>
    </xf>
    <xf numFmtId="3" fontId="4" fillId="9" borderId="26" xfId="1" applyNumberFormat="1" applyFont="1" applyFill="1" applyBorder="1" applyAlignment="1" applyProtection="1">
      <alignment vertical="center" wrapText="1"/>
      <protection locked="0"/>
    </xf>
    <xf numFmtId="3" fontId="3" fillId="9" borderId="26" xfId="1" applyNumberFormat="1" applyFont="1" applyFill="1" applyBorder="1" applyAlignment="1" applyProtection="1">
      <alignment vertical="center" wrapText="1"/>
      <protection locked="0"/>
    </xf>
    <xf numFmtId="3" fontId="5" fillId="11" borderId="26" xfId="1" applyNumberFormat="1" applyFont="1" applyFill="1" applyBorder="1" applyAlignment="1" applyProtection="1">
      <alignment vertical="center" wrapText="1"/>
      <protection locked="0"/>
    </xf>
    <xf numFmtId="3" fontId="5" fillId="11" borderId="4" xfId="1" applyNumberFormat="1" applyFont="1" applyFill="1" applyBorder="1" applyAlignment="1" applyProtection="1">
      <alignment vertical="center" wrapText="1"/>
      <protection locked="0"/>
    </xf>
    <xf numFmtId="3" fontId="5" fillId="12" borderId="6" xfId="1" applyNumberFormat="1" applyFont="1" applyFill="1" applyBorder="1" applyAlignment="1" applyProtection="1">
      <alignment vertical="center" wrapText="1"/>
      <protection locked="0"/>
    </xf>
    <xf numFmtId="0" fontId="4" fillId="3" borderId="49" xfId="1" applyFont="1" applyFill="1" applyBorder="1" applyAlignment="1" applyProtection="1">
      <alignment horizontal="center" vertical="center"/>
      <protection locked="0"/>
    </xf>
    <xf numFmtId="3" fontId="4" fillId="8" borderId="50" xfId="1" applyNumberFormat="1" applyFont="1" applyFill="1" applyBorder="1" applyAlignment="1" applyProtection="1">
      <alignment vertical="center" wrapText="1"/>
      <protection locked="0"/>
    </xf>
    <xf numFmtId="3" fontId="4" fillId="9" borderId="50" xfId="1" applyNumberFormat="1" applyFont="1" applyFill="1" applyBorder="1" applyAlignment="1" applyProtection="1">
      <alignment vertical="center" wrapText="1"/>
      <protection locked="0"/>
    </xf>
    <xf numFmtId="3" fontId="3" fillId="9" borderId="50" xfId="1" applyNumberFormat="1" applyFont="1" applyFill="1" applyBorder="1" applyAlignment="1" applyProtection="1">
      <alignment vertical="center" wrapText="1"/>
      <protection locked="0"/>
    </xf>
    <xf numFmtId="3" fontId="13" fillId="10" borderId="51" xfId="1" applyNumberFormat="1" applyFont="1" applyFill="1" applyBorder="1" applyAlignment="1" applyProtection="1">
      <alignment vertical="center" wrapText="1"/>
      <protection locked="0"/>
    </xf>
    <xf numFmtId="3" fontId="5" fillId="11" borderId="50" xfId="1" applyNumberFormat="1" applyFont="1" applyFill="1" applyBorder="1" applyAlignment="1" applyProtection="1">
      <alignment vertical="center" wrapText="1"/>
      <protection locked="0"/>
    </xf>
    <xf numFmtId="3" fontId="5" fillId="11" borderId="53" xfId="1" applyNumberFormat="1" applyFont="1" applyFill="1" applyBorder="1" applyAlignment="1" applyProtection="1">
      <alignment vertical="center" wrapText="1"/>
      <protection locked="0"/>
    </xf>
    <xf numFmtId="3" fontId="5" fillId="12" borderId="54" xfId="1" applyNumberFormat="1" applyFont="1" applyFill="1" applyBorder="1" applyAlignment="1" applyProtection="1">
      <alignment vertical="center" wrapText="1"/>
      <protection locked="0"/>
    </xf>
    <xf numFmtId="0" fontId="4" fillId="4" borderId="48" xfId="1" applyFont="1" applyFill="1" applyBorder="1" applyAlignment="1">
      <alignment horizontal="center" vertical="center"/>
    </xf>
    <xf numFmtId="0" fontId="4" fillId="4" borderId="49" xfId="1" applyFont="1" applyFill="1" applyBorder="1" applyAlignment="1">
      <alignment horizontal="center" vertical="center"/>
    </xf>
    <xf numFmtId="0" fontId="4" fillId="4" borderId="48" xfId="1" applyFont="1" applyFill="1" applyBorder="1" applyAlignment="1" applyProtection="1">
      <alignment horizontal="center" vertical="center"/>
      <protection locked="0"/>
    </xf>
    <xf numFmtId="0" fontId="4" fillId="4" borderId="49" xfId="1" applyFont="1" applyFill="1" applyBorder="1" applyAlignment="1" applyProtection="1">
      <alignment horizontal="center" vertical="center"/>
      <protection locked="0"/>
    </xf>
    <xf numFmtId="0" fontId="33" fillId="0" borderId="9" xfId="0" applyFont="1" applyFill="1" applyBorder="1" applyAlignment="1">
      <alignment horizontal="left" vertical="top" wrapText="1"/>
    </xf>
    <xf numFmtId="3" fontId="33" fillId="0" borderId="9" xfId="0" applyNumberFormat="1" applyFont="1" applyFill="1" applyBorder="1" applyAlignment="1">
      <alignment horizontal="right" vertical="top" wrapText="1"/>
    </xf>
    <xf numFmtId="10" fontId="33" fillId="0" borderId="10" xfId="0" applyNumberFormat="1" applyFont="1" applyFill="1" applyBorder="1" applyAlignment="1">
      <alignment horizontal="right" vertical="top" wrapText="1"/>
    </xf>
    <xf numFmtId="0" fontId="30" fillId="3" borderId="9" xfId="0" applyFont="1" applyFill="1" applyBorder="1" applyAlignment="1">
      <alignment horizontal="left" vertical="center"/>
    </xf>
    <xf numFmtId="0" fontId="60" fillId="0" borderId="1" xfId="11" applyFont="1" applyBorder="1" applyAlignment="1"/>
    <xf numFmtId="166" fontId="60" fillId="0" borderId="1" xfId="11" applyNumberFormat="1" applyFont="1" applyBorder="1" applyAlignment="1"/>
    <xf numFmtId="164" fontId="60" fillId="0" borderId="1" xfId="15" applyNumberFormat="1" applyFont="1" applyBorder="1" applyAlignment="1">
      <alignment horizontal="right"/>
    </xf>
    <xf numFmtId="0" fontId="5" fillId="10" borderId="49" xfId="1" applyFont="1" applyFill="1" applyBorder="1" applyAlignment="1" applyProtection="1">
      <alignment horizontal="center" vertical="top" wrapText="1"/>
      <protection locked="0"/>
    </xf>
    <xf numFmtId="0" fontId="5" fillId="10" borderId="51" xfId="1" applyFont="1" applyFill="1" applyBorder="1" applyAlignment="1" applyProtection="1">
      <alignment horizontal="center" vertical="top" wrapText="1"/>
      <protection locked="0"/>
    </xf>
    <xf numFmtId="0" fontId="5" fillId="10" borderId="55" xfId="1" applyFont="1" applyFill="1" applyBorder="1" applyAlignment="1" applyProtection="1">
      <alignment horizontal="center" vertical="top" wrapText="1"/>
      <protection locked="0"/>
    </xf>
    <xf numFmtId="0" fontId="5" fillId="10" borderId="49" xfId="1" applyFont="1" applyFill="1" applyBorder="1" applyAlignment="1">
      <alignment horizontal="left" vertical="center"/>
    </xf>
    <xf numFmtId="49" fontId="5" fillId="10" borderId="51" xfId="1" applyNumberFormat="1" applyFont="1" applyFill="1" applyBorder="1" applyAlignment="1">
      <alignment horizontal="center" vertical="center"/>
    </xf>
    <xf numFmtId="0" fontId="5" fillId="10" borderId="51" xfId="1" applyFont="1" applyFill="1" applyBorder="1" applyAlignment="1">
      <alignment horizontal="center" vertical="top" wrapText="1"/>
    </xf>
    <xf numFmtId="3" fontId="4" fillId="8" borderId="9" xfId="1" applyNumberFormat="1" applyFont="1" applyFill="1" applyBorder="1" applyAlignment="1" applyProtection="1">
      <alignment vertical="center"/>
      <protection locked="0"/>
    </xf>
    <xf numFmtId="3" fontId="4" fillId="9" borderId="9" xfId="1" applyNumberFormat="1" applyFont="1" applyFill="1" applyBorder="1" applyAlignment="1" applyProtection="1">
      <alignment vertical="center"/>
      <protection locked="0"/>
    </xf>
    <xf numFmtId="3" fontId="0" fillId="0" borderId="9" xfId="0" applyNumberFormat="1" applyBorder="1" applyAlignment="1" applyProtection="1">
      <protection locked="0"/>
    </xf>
    <xf numFmtId="3" fontId="5" fillId="11" borderId="57" xfId="1" applyNumberFormat="1" applyFont="1" applyFill="1" applyBorder="1" applyAlignment="1" applyProtection="1">
      <alignment vertical="center"/>
      <protection locked="0"/>
    </xf>
    <xf numFmtId="3" fontId="5" fillId="11" borderId="5" xfId="1" applyNumberFormat="1" applyFont="1" applyFill="1" applyBorder="1" applyAlignment="1" applyProtection="1">
      <alignment vertical="center"/>
      <protection locked="0"/>
    </xf>
    <xf numFmtId="3" fontId="5" fillId="12" borderId="57" xfId="1" applyNumberFormat="1" applyFont="1" applyFill="1" applyBorder="1" applyAlignment="1" applyProtection="1">
      <alignment vertical="center"/>
      <protection locked="0"/>
    </xf>
    <xf numFmtId="3" fontId="4" fillId="8" borderId="9" xfId="1" applyNumberFormat="1" applyFont="1" applyFill="1" applyBorder="1" applyAlignment="1" applyProtection="1">
      <alignment vertical="center" wrapText="1"/>
      <protection locked="0"/>
    </xf>
    <xf numFmtId="3" fontId="4" fillId="9" borderId="9" xfId="1" applyNumberFormat="1" applyFont="1" applyFill="1" applyBorder="1" applyAlignment="1" applyProtection="1">
      <alignment vertical="center" wrapText="1"/>
      <protection locked="0"/>
    </xf>
    <xf numFmtId="3" fontId="3" fillId="9" borderId="9" xfId="1" applyNumberFormat="1" applyFont="1" applyFill="1" applyBorder="1" applyAlignment="1" applyProtection="1">
      <alignment vertical="center" wrapText="1"/>
      <protection locked="0"/>
    </xf>
    <xf numFmtId="3" fontId="5" fillId="11" borderId="9" xfId="1" applyNumberFormat="1" applyFont="1" applyFill="1" applyBorder="1" applyAlignment="1" applyProtection="1">
      <alignment vertical="center" wrapText="1"/>
      <protection locked="0"/>
    </xf>
    <xf numFmtId="3" fontId="5" fillId="11" borderId="5" xfId="1" applyNumberFormat="1" applyFont="1" applyFill="1" applyBorder="1" applyAlignment="1" applyProtection="1">
      <alignment vertical="center" wrapText="1"/>
      <protection locked="0"/>
    </xf>
    <xf numFmtId="3" fontId="5" fillId="12" borderId="57" xfId="1" applyNumberFormat="1" applyFont="1" applyFill="1" applyBorder="1" applyAlignment="1" applyProtection="1">
      <alignment vertical="center" wrapText="1"/>
      <protection locked="0"/>
    </xf>
    <xf numFmtId="3" fontId="5" fillId="10" borderId="51" xfId="1" applyNumberFormat="1" applyFont="1" applyFill="1" applyBorder="1" applyAlignment="1" applyProtection="1">
      <alignment horizontal="center" vertical="top" wrapText="1"/>
      <protection locked="0"/>
    </xf>
    <xf numFmtId="0" fontId="22" fillId="0" borderId="1" xfId="13" applyFont="1" applyBorder="1" applyAlignment="1">
      <alignment horizontal="left" vertical="top" wrapText="1"/>
    </xf>
    <xf numFmtId="0" fontId="58" fillId="13" borderId="1" xfId="13" applyFont="1" applyFill="1" applyBorder="1" applyAlignment="1">
      <alignment horizontal="center" vertical="top" wrapText="1"/>
    </xf>
    <xf numFmtId="0" fontId="22" fillId="0" borderId="1" xfId="13" applyFont="1" applyBorder="1" applyAlignment="1">
      <alignment horizontal="center" vertical="top" wrapText="1"/>
    </xf>
    <xf numFmtId="0" fontId="58" fillId="28" borderId="1" xfId="13" applyFont="1" applyFill="1" applyBorder="1" applyAlignment="1">
      <alignment horizontal="center" vertical="top" wrapText="1"/>
    </xf>
    <xf numFmtId="0" fontId="58" fillId="28" borderId="23" xfId="13" applyFont="1" applyFill="1" applyBorder="1" applyAlignment="1">
      <alignment horizontal="center" vertical="top" wrapText="1"/>
    </xf>
    <xf numFmtId="0" fontId="33" fillId="28" borderId="23" xfId="13" applyFont="1" applyFill="1" applyBorder="1" applyAlignment="1">
      <alignment horizontal="left" vertical="top" wrapText="1"/>
    </xf>
    <xf numFmtId="0" fontId="33" fillId="13" borderId="1" xfId="13" applyFont="1" applyFill="1" applyBorder="1" applyAlignment="1">
      <alignment horizontal="left" vertical="top" wrapText="1"/>
    </xf>
    <xf numFmtId="0" fontId="33" fillId="28" borderId="1" xfId="13" applyFont="1" applyFill="1" applyBorder="1" applyAlignment="1">
      <alignment horizontal="left" vertical="top" wrapText="1"/>
    </xf>
    <xf numFmtId="3" fontId="57" fillId="0" borderId="3" xfId="15" applyNumberFormat="1" applyFont="1" applyBorder="1" applyAlignment="1">
      <alignment horizontal="right" vertical="top" wrapText="1"/>
    </xf>
    <xf numFmtId="3" fontId="33" fillId="13" borderId="1" xfId="15" applyNumberFormat="1" applyFont="1" applyFill="1" applyBorder="1" applyAlignment="1">
      <alignment horizontal="right" vertical="top" wrapText="1"/>
    </xf>
    <xf numFmtId="3" fontId="57" fillId="0" borderId="1" xfId="15" applyNumberFormat="1" applyFont="1" applyBorder="1" applyAlignment="1">
      <alignment horizontal="right" vertical="top" wrapText="1"/>
    </xf>
    <xf numFmtId="3" fontId="22" fillId="0" borderId="1" xfId="15" applyNumberFormat="1" applyFont="1" applyBorder="1" applyAlignment="1">
      <alignment horizontal="right" vertical="top" wrapText="1"/>
    </xf>
    <xf numFmtId="3" fontId="58" fillId="13" borderId="1" xfId="15" applyNumberFormat="1" applyFont="1" applyFill="1" applyBorder="1" applyAlignment="1">
      <alignment horizontal="right" vertical="top" wrapText="1"/>
    </xf>
    <xf numFmtId="3" fontId="33" fillId="28" borderId="1" xfId="15" applyNumberFormat="1" applyFont="1" applyFill="1" applyBorder="1" applyAlignment="1">
      <alignment horizontal="right" vertical="top" wrapText="1"/>
    </xf>
    <xf numFmtId="3" fontId="33" fillId="28" borderId="23" xfId="15" applyNumberFormat="1" applyFont="1" applyFill="1" applyBorder="1" applyAlignment="1">
      <alignment horizontal="right" vertical="top" wrapText="1"/>
    </xf>
    <xf numFmtId="0" fontId="63" fillId="0" borderId="1" xfId="1" applyFont="1" applyBorder="1" applyAlignment="1">
      <alignment horizontal="center" vertical="top" wrapText="1"/>
    </xf>
    <xf numFmtId="0" fontId="63" fillId="0" borderId="1" xfId="1" applyFont="1" applyBorder="1" applyAlignment="1">
      <alignment horizontal="left" vertical="top" wrapText="1"/>
    </xf>
    <xf numFmtId="3" fontId="63" fillId="0" borderId="1" xfId="1" applyNumberFormat="1" applyFont="1" applyBorder="1" applyAlignment="1">
      <alignment horizontal="right" vertical="top" wrapText="1"/>
    </xf>
    <xf numFmtId="0" fontId="64" fillId="0" borderId="1" xfId="1" applyFont="1" applyBorder="1" applyAlignment="1">
      <alignment horizontal="center" vertical="top" wrapText="1"/>
    </xf>
    <xf numFmtId="0" fontId="64" fillId="0" borderId="1" xfId="1" applyFont="1" applyBorder="1" applyAlignment="1">
      <alignment horizontal="left" vertical="top" wrapText="1"/>
    </xf>
    <xf numFmtId="0" fontId="63" fillId="0" borderId="2" xfId="1" applyFont="1" applyBorder="1" applyAlignment="1">
      <alignment horizontal="left" vertical="top" wrapText="1"/>
    </xf>
    <xf numFmtId="3" fontId="63" fillId="0" borderId="2" xfId="1" applyNumberFormat="1" applyFont="1" applyBorder="1" applyAlignment="1">
      <alignment horizontal="right" vertical="top" wrapText="1"/>
    </xf>
    <xf numFmtId="0" fontId="63" fillId="0" borderId="3" xfId="1" applyFont="1" applyBorder="1" applyAlignment="1">
      <alignment horizontal="left" vertical="top" wrapText="1"/>
    </xf>
    <xf numFmtId="3" fontId="63" fillId="0" borderId="3" xfId="1" applyNumberFormat="1" applyFont="1" applyBorder="1" applyAlignment="1">
      <alignment horizontal="right" vertical="top" wrapText="1"/>
    </xf>
    <xf numFmtId="3" fontId="64" fillId="13" borderId="35" xfId="1" applyNumberFormat="1" applyFont="1" applyFill="1" applyBorder="1" applyAlignment="1">
      <alignment horizontal="right" vertical="top" wrapText="1"/>
    </xf>
    <xf numFmtId="3" fontId="64" fillId="13" borderId="36" xfId="1" applyNumberFormat="1" applyFont="1" applyFill="1" applyBorder="1" applyAlignment="1">
      <alignment horizontal="right" vertical="top" wrapText="1"/>
    </xf>
    <xf numFmtId="0" fontId="62" fillId="28" borderId="1" xfId="1" applyFont="1" applyFill="1" applyBorder="1" applyAlignment="1">
      <alignment horizontal="center" vertical="center" wrapText="1"/>
    </xf>
    <xf numFmtId="0" fontId="64" fillId="33" borderId="1" xfId="1" applyFont="1" applyFill="1" applyBorder="1" applyAlignment="1">
      <alignment horizontal="center" vertical="top" wrapText="1"/>
    </xf>
    <xf numFmtId="0" fontId="64" fillId="33" borderId="1" xfId="1" applyFont="1" applyFill="1" applyBorder="1" applyAlignment="1">
      <alignment horizontal="left" vertical="top" wrapText="1"/>
    </xf>
    <xf numFmtId="0" fontId="64" fillId="21" borderId="1" xfId="1" applyFont="1" applyFill="1" applyBorder="1" applyAlignment="1">
      <alignment horizontal="center" vertical="top" wrapText="1"/>
    </xf>
    <xf numFmtId="0" fontId="64" fillId="21" borderId="1" xfId="1" applyFont="1" applyFill="1" applyBorder="1" applyAlignment="1">
      <alignment horizontal="left" vertical="top" wrapText="1"/>
    </xf>
    <xf numFmtId="3" fontId="63" fillId="0" borderId="1" xfId="1" applyNumberFormat="1" applyFont="1" applyBorder="1" applyAlignment="1">
      <alignment horizontal="right" vertical="center" wrapText="1"/>
    </xf>
    <xf numFmtId="3" fontId="64" fillId="21" borderId="1" xfId="1" applyNumberFormat="1" applyFont="1" applyFill="1" applyBorder="1" applyAlignment="1">
      <alignment horizontal="right" vertical="center" wrapText="1"/>
    </xf>
    <xf numFmtId="3" fontId="64" fillId="0" borderId="1" xfId="1" applyNumberFormat="1" applyFont="1" applyBorder="1" applyAlignment="1">
      <alignment horizontal="right" vertical="center" wrapText="1"/>
    </xf>
    <xf numFmtId="0" fontId="64" fillId="28" borderId="1" xfId="1" applyFont="1" applyFill="1" applyBorder="1" applyAlignment="1">
      <alignment horizontal="center" vertical="top" wrapText="1"/>
    </xf>
    <xf numFmtId="0" fontId="64" fillId="28" borderId="1" xfId="1" applyFont="1" applyFill="1" applyBorder="1" applyAlignment="1">
      <alignment horizontal="left" vertical="top" wrapText="1"/>
    </xf>
    <xf numFmtId="3" fontId="64" fillId="28" borderId="1" xfId="1" applyNumberFormat="1" applyFont="1" applyFill="1" applyBorder="1" applyAlignment="1">
      <alignment horizontal="right" vertical="center" wrapText="1"/>
    </xf>
    <xf numFmtId="3" fontId="64" fillId="33" borderId="1" xfId="1" applyNumberFormat="1" applyFont="1" applyFill="1" applyBorder="1" applyAlignment="1">
      <alignment horizontal="right" vertical="center" wrapText="1"/>
    </xf>
    <xf numFmtId="164" fontId="60" fillId="0" borderId="1" xfId="15" applyNumberFormat="1" applyFont="1" applyFill="1" applyBorder="1" applyAlignment="1">
      <alignment horizontal="right"/>
    </xf>
    <xf numFmtId="4" fontId="0" fillId="0" borderId="1" xfId="0" applyNumberFormat="1" applyBorder="1"/>
    <xf numFmtId="3" fontId="0" fillId="0" borderId="1" xfId="0" applyNumberFormat="1" applyBorder="1"/>
    <xf numFmtId="168" fontId="0" fillId="0" borderId="1" xfId="0" applyNumberFormat="1" applyBorder="1"/>
    <xf numFmtId="3" fontId="0" fillId="0" borderId="3" xfId="0" applyNumberFormat="1" applyBorder="1"/>
    <xf numFmtId="0" fontId="0" fillId="0" borderId="3" xfId="0" applyBorder="1"/>
    <xf numFmtId="0" fontId="0" fillId="0" borderId="1" xfId="0" applyFill="1" applyBorder="1"/>
    <xf numFmtId="3" fontId="0" fillId="0" borderId="1" xfId="0" applyNumberFormat="1" applyFill="1" applyBorder="1"/>
    <xf numFmtId="0" fontId="30" fillId="13" borderId="1" xfId="0" applyFont="1" applyFill="1" applyBorder="1"/>
    <xf numFmtId="3" fontId="30" fillId="13" borderId="1" xfId="0" applyNumberFormat="1" applyFont="1" applyFill="1" applyBorder="1"/>
    <xf numFmtId="0" fontId="30" fillId="13" borderId="1" xfId="0" applyFont="1" applyFill="1" applyBorder="1" applyAlignment="1">
      <alignment horizontal="center" vertical="center"/>
    </xf>
    <xf numFmtId="0" fontId="30" fillId="13" borderId="26" xfId="0" applyFont="1" applyFill="1" applyBorder="1"/>
    <xf numFmtId="0" fontId="30" fillId="13" borderId="2" xfId="0" applyFont="1" applyFill="1" applyBorder="1" applyAlignment="1">
      <alignment horizontal="center" vertical="center" wrapText="1"/>
    </xf>
    <xf numFmtId="0" fontId="30" fillId="13" borderId="2" xfId="0" applyFont="1" applyFill="1" applyBorder="1" applyAlignment="1">
      <alignment horizontal="center" vertical="center"/>
    </xf>
    <xf numFmtId="0" fontId="0" fillId="0" borderId="1" xfId="0" applyBorder="1" applyAlignment="1"/>
    <xf numFmtId="0" fontId="30" fillId="18" borderId="26" xfId="0" applyFont="1" applyFill="1" applyBorder="1"/>
    <xf numFmtId="0" fontId="30" fillId="18" borderId="9" xfId="0" applyFont="1" applyFill="1" applyBorder="1"/>
    <xf numFmtId="3" fontId="30" fillId="18" borderId="9" xfId="0" applyNumberFormat="1" applyFont="1" applyFill="1" applyBorder="1"/>
    <xf numFmtId="3" fontId="30" fillId="18" borderId="10" xfId="0" applyNumberFormat="1" applyFont="1" applyFill="1" applyBorder="1"/>
    <xf numFmtId="0" fontId="2" fillId="0" borderId="0" xfId="1"/>
    <xf numFmtId="0" fontId="0" fillId="13" borderId="1" xfId="0" applyFill="1" applyBorder="1"/>
    <xf numFmtId="3" fontId="0" fillId="13" borderId="1" xfId="0" applyNumberFormat="1" applyFill="1" applyBorder="1"/>
    <xf numFmtId="0" fontId="30" fillId="13" borderId="1" xfId="0" applyFont="1" applyFill="1" applyBorder="1" applyAlignment="1">
      <alignment horizontal="center"/>
    </xf>
    <xf numFmtId="3" fontId="30" fillId="13" borderId="1" xfId="0" applyNumberFormat="1" applyFont="1" applyFill="1" applyBorder="1" applyAlignment="1">
      <alignment horizontal="center"/>
    </xf>
    <xf numFmtId="3" fontId="22" fillId="0" borderId="0" xfId="9" applyNumberFormat="1"/>
    <xf numFmtId="49" fontId="30" fillId="13" borderId="1" xfId="0" applyNumberFormat="1" applyFont="1" applyFill="1" applyBorder="1" applyAlignment="1">
      <alignment horizontal="center"/>
    </xf>
    <xf numFmtId="49" fontId="0" fillId="0" borderId="1" xfId="0" applyNumberFormat="1" applyBorder="1"/>
    <xf numFmtId="49" fontId="0" fillId="13" borderId="1" xfId="0" applyNumberFormat="1" applyFill="1" applyBorder="1"/>
    <xf numFmtId="49" fontId="0" fillId="0" borderId="1" xfId="0" applyNumberFormat="1" applyFill="1" applyBorder="1"/>
    <xf numFmtId="49" fontId="0" fillId="0" borderId="0" xfId="0" applyNumberFormat="1"/>
    <xf numFmtId="0" fontId="66" fillId="0" borderId="0" xfId="0" applyFont="1" applyBorder="1" applyAlignment="1">
      <alignment horizontal="center"/>
    </xf>
    <xf numFmtId="0" fontId="66" fillId="0" borderId="0" xfId="0" applyFont="1"/>
    <xf numFmtId="0" fontId="67" fillId="0" borderId="48"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47" xfId="0" applyFont="1" applyBorder="1" applyAlignment="1">
      <alignment horizontal="center" vertical="center" textRotation="90"/>
    </xf>
    <xf numFmtId="0" fontId="67" fillId="0" borderId="47" xfId="0" applyFont="1" applyBorder="1" applyAlignment="1">
      <alignment horizontal="center" vertical="center" textRotation="90" wrapText="1"/>
    </xf>
    <xf numFmtId="0" fontId="67" fillId="0" borderId="48" xfId="0" applyFont="1" applyFill="1" applyBorder="1" applyAlignment="1">
      <alignment horizontal="center" vertical="center" textRotation="90"/>
    </xf>
    <xf numFmtId="0" fontId="67" fillId="0" borderId="47" xfId="0" applyFont="1" applyFill="1" applyBorder="1" applyAlignment="1">
      <alignment horizontal="center" vertical="center" textRotation="90"/>
    </xf>
    <xf numFmtId="0" fontId="67" fillId="0" borderId="42" xfId="0" applyFont="1" applyFill="1" applyBorder="1" applyAlignment="1">
      <alignment horizontal="center" vertical="center" textRotation="90"/>
    </xf>
    <xf numFmtId="0" fontId="68" fillId="0" borderId="55" xfId="0" applyFont="1" applyBorder="1" applyAlignment="1">
      <alignment horizontal="center" vertical="center" wrapText="1"/>
    </xf>
    <xf numFmtId="3" fontId="67" fillId="31" borderId="56" xfId="0" applyNumberFormat="1" applyFont="1" applyFill="1" applyBorder="1" applyAlignment="1">
      <alignment horizontal="center" vertical="center"/>
    </xf>
    <xf numFmtId="3" fontId="67" fillId="33" borderId="56" xfId="0" applyNumberFormat="1" applyFont="1" applyFill="1" applyBorder="1" applyAlignment="1">
      <alignment horizontal="center" vertical="center"/>
    </xf>
    <xf numFmtId="164" fontId="67" fillId="22" borderId="56" xfId="15" applyNumberFormat="1" applyFont="1" applyFill="1" applyBorder="1" applyAlignment="1">
      <alignment horizontal="center" vertical="center"/>
    </xf>
    <xf numFmtId="164" fontId="67" fillId="19" borderId="56" xfId="15" applyNumberFormat="1" applyFont="1" applyFill="1" applyBorder="1" applyAlignment="1">
      <alignment horizontal="center" vertical="center"/>
    </xf>
    <xf numFmtId="164" fontId="66" fillId="0" borderId="0" xfId="0" applyNumberFormat="1" applyFont="1"/>
    <xf numFmtId="3" fontId="67" fillId="23" borderId="56" xfId="0" applyNumberFormat="1" applyFont="1" applyFill="1" applyBorder="1" applyAlignment="1">
      <alignment horizontal="center" vertical="center"/>
    </xf>
    <xf numFmtId="0" fontId="67" fillId="30" borderId="48" xfId="0" applyFont="1" applyFill="1" applyBorder="1" applyAlignment="1">
      <alignment horizontal="center" vertical="center" wrapText="1"/>
    </xf>
    <xf numFmtId="3" fontId="67" fillId="30" borderId="47" xfId="0" applyNumberFormat="1" applyFont="1" applyFill="1" applyBorder="1" applyAlignment="1">
      <alignment horizontal="center" vertical="center" wrapText="1"/>
    </xf>
    <xf numFmtId="0" fontId="67" fillId="32" borderId="0" xfId="0" applyFont="1" applyFill="1" applyBorder="1" applyAlignment="1">
      <alignment horizontal="center" vertical="center" wrapText="1"/>
    </xf>
    <xf numFmtId="3" fontId="67" fillId="32" borderId="0" xfId="0" applyNumberFormat="1" applyFont="1" applyFill="1" applyBorder="1" applyAlignment="1">
      <alignment horizontal="center" vertical="center" wrapText="1"/>
    </xf>
    <xf numFmtId="3" fontId="67" fillId="32" borderId="48" xfId="0" applyNumberFormat="1" applyFont="1" applyFill="1" applyBorder="1" applyAlignment="1">
      <alignment horizontal="center" vertical="center" wrapText="1"/>
    </xf>
    <xf numFmtId="0" fontId="68" fillId="0" borderId="0" xfId="0" applyFont="1" applyAlignment="1">
      <alignment horizontal="center" vertical="center" wrapText="1"/>
    </xf>
    <xf numFmtId="0" fontId="67" fillId="0" borderId="0" xfId="0" applyFont="1" applyAlignment="1">
      <alignment horizontal="center" vertical="center"/>
    </xf>
    <xf numFmtId="0" fontId="68" fillId="0" borderId="0" xfId="0" applyFont="1" applyAlignment="1">
      <alignment horizontal="center" vertical="center"/>
    </xf>
    <xf numFmtId="0" fontId="67" fillId="0" borderId="0" xfId="0" applyFont="1" applyBorder="1" applyAlignment="1">
      <alignment horizontal="center" vertical="center"/>
    </xf>
    <xf numFmtId="0" fontId="67" fillId="0" borderId="47" xfId="0" applyFont="1" applyFill="1" applyBorder="1" applyAlignment="1">
      <alignment horizontal="center" vertical="center" textRotation="90" wrapText="1"/>
    </xf>
    <xf numFmtId="3" fontId="67" fillId="22" borderId="56" xfId="0" applyNumberFormat="1" applyFont="1" applyFill="1" applyBorder="1" applyAlignment="1">
      <alignment horizontal="center" vertical="center"/>
    </xf>
    <xf numFmtId="3" fontId="67" fillId="19" borderId="56" xfId="0" applyNumberFormat="1" applyFont="1" applyFill="1" applyBorder="1" applyAlignment="1">
      <alignment horizontal="center" vertical="center"/>
    </xf>
    <xf numFmtId="3" fontId="66" fillId="0" borderId="0" xfId="0" applyNumberFormat="1" applyFont="1"/>
    <xf numFmtId="0" fontId="67" fillId="30" borderId="55" xfId="0" applyFont="1" applyFill="1" applyBorder="1" applyAlignment="1">
      <alignment horizontal="center" vertical="center" wrapText="1"/>
    </xf>
    <xf numFmtId="3" fontId="67" fillId="30" borderId="56" xfId="0" applyNumberFormat="1" applyFont="1" applyFill="1" applyBorder="1" applyAlignment="1">
      <alignment horizontal="center" vertical="center" wrapText="1"/>
    </xf>
    <xf numFmtId="3" fontId="67" fillId="23" borderId="56" xfId="0" applyNumberFormat="1" applyFont="1" applyFill="1" applyBorder="1" applyAlignment="1">
      <alignment horizontal="center" vertical="center" wrapText="1"/>
    </xf>
    <xf numFmtId="16" fontId="66" fillId="0" borderId="0" xfId="0" applyNumberFormat="1" applyFont="1"/>
    <xf numFmtId="164" fontId="65" fillId="0" borderId="0" xfId="15" applyNumberFormat="1" applyFont="1" applyAlignment="1">
      <alignment horizontal="right"/>
    </xf>
    <xf numFmtId="164" fontId="66" fillId="0" borderId="0" xfId="15" applyNumberFormat="1" applyFont="1"/>
    <xf numFmtId="0" fontId="70" fillId="0" borderId="0" xfId="1" applyFont="1" applyAlignment="1">
      <alignment horizontal="left" vertical="center"/>
    </xf>
    <xf numFmtId="0" fontId="70" fillId="0" borderId="0" xfId="1" applyFont="1" applyAlignment="1">
      <alignment horizontal="left" vertical="center" wrapText="1"/>
    </xf>
    <xf numFmtId="0" fontId="71" fillId="0" borderId="0" xfId="0" applyFont="1"/>
    <xf numFmtId="9" fontId="71" fillId="0" borderId="0" xfId="0" applyNumberFormat="1" applyFont="1"/>
    <xf numFmtId="166" fontId="71" fillId="0" borderId="0" xfId="0" applyNumberFormat="1" applyFont="1"/>
    <xf numFmtId="0" fontId="72" fillId="2" borderId="37" xfId="1" applyFont="1" applyFill="1" applyBorder="1" applyAlignment="1">
      <alignment vertical="center"/>
    </xf>
    <xf numFmtId="0" fontId="72" fillId="2" borderId="13" xfId="1" applyFont="1" applyFill="1" applyBorder="1" applyAlignment="1">
      <alignment vertical="center"/>
    </xf>
    <xf numFmtId="9" fontId="72" fillId="2" borderId="38" xfId="1" applyNumberFormat="1" applyFont="1" applyFill="1" applyBorder="1" applyAlignment="1">
      <alignment vertical="center"/>
    </xf>
    <xf numFmtId="0" fontId="72" fillId="22" borderId="37" xfId="1" applyFont="1" applyFill="1" applyBorder="1" applyAlignment="1">
      <alignment vertical="center"/>
    </xf>
    <xf numFmtId="0" fontId="72" fillId="22" borderId="13" xfId="1" applyFont="1" applyFill="1" applyBorder="1" applyAlignment="1">
      <alignment vertical="center"/>
    </xf>
    <xf numFmtId="9" fontId="72" fillId="22" borderId="38" xfId="1" applyNumberFormat="1" applyFont="1" applyFill="1" applyBorder="1" applyAlignment="1">
      <alignment vertical="center"/>
    </xf>
    <xf numFmtId="0" fontId="72" fillId="17" borderId="37" xfId="1" applyFont="1" applyFill="1" applyBorder="1" applyAlignment="1">
      <alignment vertical="center"/>
    </xf>
    <xf numFmtId="0" fontId="72" fillId="17" borderId="13" xfId="1" applyFont="1" applyFill="1" applyBorder="1" applyAlignment="1">
      <alignment vertical="center"/>
    </xf>
    <xf numFmtId="9" fontId="72" fillId="17" borderId="38" xfId="1" applyNumberFormat="1" applyFont="1" applyFill="1" applyBorder="1" applyAlignment="1">
      <alignment vertical="center"/>
    </xf>
    <xf numFmtId="0" fontId="72" fillId="15" borderId="37" xfId="1" applyFont="1" applyFill="1" applyBorder="1" applyAlignment="1">
      <alignment vertical="center"/>
    </xf>
    <xf numFmtId="0" fontId="72" fillId="15" borderId="13" xfId="1" applyFont="1" applyFill="1" applyBorder="1" applyAlignment="1">
      <alignment vertical="center"/>
    </xf>
    <xf numFmtId="166" fontId="72" fillId="15" borderId="38" xfId="1" applyNumberFormat="1" applyFont="1" applyFill="1" applyBorder="1" applyAlignment="1">
      <alignment vertical="center"/>
    </xf>
    <xf numFmtId="0" fontId="72" fillId="4" borderId="37" xfId="1" applyFont="1" applyFill="1" applyBorder="1" applyAlignment="1">
      <alignment vertical="center"/>
    </xf>
    <xf numFmtId="0" fontId="72" fillId="4" borderId="13" xfId="1" applyFont="1" applyFill="1" applyBorder="1" applyAlignment="1">
      <alignment vertical="center"/>
    </xf>
    <xf numFmtId="9" fontId="72" fillId="4" borderId="13" xfId="1" applyNumberFormat="1" applyFont="1" applyFill="1" applyBorder="1" applyAlignment="1">
      <alignment vertical="center"/>
    </xf>
    <xf numFmtId="0" fontId="72" fillId="4" borderId="49" xfId="1" applyFont="1" applyFill="1" applyBorder="1" applyAlignment="1">
      <alignment vertical="center"/>
    </xf>
    <xf numFmtId="0" fontId="72" fillId="0" borderId="0" xfId="1" applyFont="1" applyAlignment="1">
      <alignment horizontal="left" vertical="center"/>
    </xf>
    <xf numFmtId="0" fontId="73" fillId="0" borderId="0" xfId="1" applyFont="1" applyAlignment="1">
      <alignment horizontal="left" vertical="center" wrapText="1"/>
    </xf>
    <xf numFmtId="49" fontId="72" fillId="7" borderId="41" xfId="1" applyNumberFormat="1" applyFont="1" applyFill="1" applyBorder="1" applyAlignment="1">
      <alignment horizontal="center" vertical="center"/>
    </xf>
    <xf numFmtId="49" fontId="74" fillId="7" borderId="0" xfId="1" applyNumberFormat="1" applyFont="1" applyFill="1" applyBorder="1" applyAlignment="1">
      <alignment horizontal="center" vertical="center"/>
    </xf>
    <xf numFmtId="9" fontId="74" fillId="7" borderId="42" xfId="1" applyNumberFormat="1" applyFont="1" applyFill="1" applyBorder="1" applyAlignment="1">
      <alignment horizontal="center" vertical="center"/>
    </xf>
    <xf numFmtId="166" fontId="74" fillId="7" borderId="42" xfId="1" applyNumberFormat="1" applyFont="1" applyFill="1" applyBorder="1" applyAlignment="1">
      <alignment horizontal="center" vertical="center"/>
    </xf>
    <xf numFmtId="9" fontId="74" fillId="7" borderId="0" xfId="1" applyNumberFormat="1" applyFont="1" applyFill="1" applyBorder="1" applyAlignment="1">
      <alignment horizontal="center" vertical="center"/>
    </xf>
    <xf numFmtId="49" fontId="74" fillId="7" borderId="51" xfId="1" applyNumberFormat="1" applyFont="1" applyFill="1" applyBorder="1" applyAlignment="1">
      <alignment horizontal="center" vertical="center"/>
    </xf>
    <xf numFmtId="0" fontId="70" fillId="0" borderId="0" xfId="1" applyFont="1" applyAlignment="1" applyProtection="1">
      <alignment horizontal="left" vertical="center" wrapText="1"/>
    </xf>
    <xf numFmtId="0" fontId="72" fillId="0" borderId="0" xfId="1" applyFont="1" applyAlignment="1">
      <alignment horizontal="left" vertical="center" wrapText="1"/>
    </xf>
    <xf numFmtId="0" fontId="75" fillId="7" borderId="41" xfId="1" applyFont="1" applyFill="1" applyBorder="1" applyAlignment="1">
      <alignment horizontal="center" vertical="center" wrapText="1"/>
    </xf>
    <xf numFmtId="0" fontId="75" fillId="7" borderId="0" xfId="1" applyFont="1" applyFill="1" applyBorder="1" applyAlignment="1">
      <alignment horizontal="center" vertical="center" wrapText="1"/>
    </xf>
    <xf numFmtId="9" fontId="75" fillId="7" borderId="42" xfId="1" applyNumberFormat="1" applyFont="1" applyFill="1" applyBorder="1" applyAlignment="1">
      <alignment horizontal="center" vertical="center" wrapText="1"/>
    </xf>
    <xf numFmtId="166" fontId="75" fillId="7" borderId="42" xfId="1" applyNumberFormat="1" applyFont="1" applyFill="1" applyBorder="1" applyAlignment="1">
      <alignment horizontal="center" vertical="center" wrapText="1"/>
    </xf>
    <xf numFmtId="9" fontId="75" fillId="7" borderId="0" xfId="1" applyNumberFormat="1" applyFont="1" applyFill="1" applyBorder="1" applyAlignment="1">
      <alignment horizontal="center" vertical="center" wrapText="1"/>
    </xf>
    <xf numFmtId="0" fontId="76" fillId="7" borderId="51" xfId="1" applyFont="1" applyFill="1" applyBorder="1" applyAlignment="1">
      <alignment horizontal="center" vertical="center" wrapText="1"/>
    </xf>
    <xf numFmtId="0" fontId="72" fillId="8" borderId="1" xfId="1" applyFont="1" applyFill="1" applyBorder="1" applyAlignment="1">
      <alignment horizontal="left" vertical="center"/>
    </xf>
    <xf numFmtId="0" fontId="72" fillId="8" borderId="26" xfId="1" applyFont="1" applyFill="1" applyBorder="1" applyAlignment="1">
      <alignment horizontal="left" vertical="center" wrapText="1"/>
    </xf>
    <xf numFmtId="3" fontId="72" fillId="8" borderId="21" xfId="1" applyNumberFormat="1" applyFont="1" applyFill="1" applyBorder="1" applyAlignment="1" applyProtection="1">
      <alignment vertical="center"/>
      <protection locked="0"/>
    </xf>
    <xf numFmtId="3" fontId="72" fillId="8" borderId="1" xfId="1" applyNumberFormat="1" applyFont="1" applyFill="1" applyBorder="1" applyAlignment="1" applyProtection="1">
      <alignment vertical="center"/>
      <protection locked="0"/>
    </xf>
    <xf numFmtId="9" fontId="72" fillId="8" borderId="24" xfId="1" applyNumberFormat="1" applyFont="1" applyFill="1" applyBorder="1" applyAlignment="1" applyProtection="1">
      <alignment vertical="center"/>
      <protection locked="0"/>
    </xf>
    <xf numFmtId="166" fontId="72" fillId="8" borderId="24" xfId="1" applyNumberFormat="1" applyFont="1" applyFill="1" applyBorder="1" applyAlignment="1" applyProtection="1">
      <alignment vertical="center"/>
      <protection locked="0"/>
    </xf>
    <xf numFmtId="166" fontId="72" fillId="8" borderId="26" xfId="1" applyNumberFormat="1" applyFont="1" applyFill="1" applyBorder="1" applyAlignment="1" applyProtection="1">
      <alignment vertical="center"/>
      <protection locked="0"/>
    </xf>
    <xf numFmtId="3" fontId="72" fillId="8" borderId="50" xfId="1" applyNumberFormat="1" applyFont="1" applyFill="1" applyBorder="1" applyAlignment="1" applyProtection="1">
      <alignment vertical="center"/>
      <protection locked="0"/>
    </xf>
    <xf numFmtId="0" fontId="72" fillId="9" borderId="1" xfId="1" applyFont="1" applyFill="1" applyBorder="1" applyAlignment="1">
      <alignment horizontal="left" vertical="center"/>
    </xf>
    <xf numFmtId="0" fontId="72" fillId="9" borderId="26" xfId="1" applyFont="1" applyFill="1" applyBorder="1" applyAlignment="1">
      <alignment horizontal="left" vertical="center" wrapText="1"/>
    </xf>
    <xf numFmtId="3" fontId="72" fillId="9" borderId="21" xfId="1" applyNumberFormat="1" applyFont="1" applyFill="1" applyBorder="1" applyAlignment="1" applyProtection="1">
      <alignment vertical="center"/>
      <protection locked="0"/>
    </xf>
    <xf numFmtId="3" fontId="72" fillId="9" borderId="1" xfId="1" applyNumberFormat="1" applyFont="1" applyFill="1" applyBorder="1" applyAlignment="1" applyProtection="1">
      <alignment vertical="center"/>
      <protection locked="0"/>
    </xf>
    <xf numFmtId="9" fontId="72" fillId="9" borderId="24" xfId="1" applyNumberFormat="1" applyFont="1" applyFill="1" applyBorder="1" applyAlignment="1" applyProtection="1">
      <alignment vertical="center"/>
      <protection locked="0"/>
    </xf>
    <xf numFmtId="166" fontId="72" fillId="9" borderId="24" xfId="1" applyNumberFormat="1" applyFont="1" applyFill="1" applyBorder="1" applyAlignment="1" applyProtection="1">
      <alignment vertical="center"/>
      <protection locked="0"/>
    </xf>
    <xf numFmtId="166" fontId="72" fillId="9" borderId="26" xfId="1" applyNumberFormat="1" applyFont="1" applyFill="1" applyBorder="1" applyAlignment="1" applyProtection="1">
      <alignment vertical="center"/>
      <protection locked="0"/>
    </xf>
    <xf numFmtId="3" fontId="72" fillId="9" borderId="50" xfId="1" applyNumberFormat="1" applyFont="1" applyFill="1" applyBorder="1" applyAlignment="1" applyProtection="1">
      <alignment vertical="center"/>
      <protection locked="0"/>
    </xf>
    <xf numFmtId="0" fontId="70" fillId="0" borderId="1" xfId="1" applyFont="1" applyBorder="1" applyAlignment="1">
      <alignment horizontal="left" vertical="center"/>
    </xf>
    <xf numFmtId="0" fontId="70" fillId="0" borderId="26" xfId="1" applyFont="1" applyBorder="1" applyAlignment="1">
      <alignment horizontal="left" vertical="center" wrapText="1"/>
    </xf>
    <xf numFmtId="3" fontId="71" fillId="0" borderId="21" xfId="0" applyNumberFormat="1" applyFont="1" applyBorder="1" applyAlignment="1" applyProtection="1">
      <protection locked="0"/>
    </xf>
    <xf numFmtId="3" fontId="71" fillId="0" borderId="1" xfId="0" applyNumberFormat="1" applyFont="1" applyBorder="1" applyAlignment="1" applyProtection="1">
      <protection locked="0"/>
    </xf>
    <xf numFmtId="9" fontId="71" fillId="0" borderId="24" xfId="0" applyNumberFormat="1" applyFont="1" applyBorder="1" applyAlignment="1" applyProtection="1">
      <protection locked="0"/>
    </xf>
    <xf numFmtId="166" fontId="71" fillId="0" borderId="24" xfId="0" applyNumberFormat="1" applyFont="1" applyBorder="1" applyAlignment="1" applyProtection="1">
      <protection locked="0"/>
    </xf>
    <xf numFmtId="166" fontId="71" fillId="0" borderId="26" xfId="0" applyNumberFormat="1" applyFont="1" applyBorder="1" applyAlignment="1" applyProtection="1">
      <protection locked="0"/>
    </xf>
    <xf numFmtId="3" fontId="71" fillId="0" borderId="50" xfId="0" applyNumberFormat="1" applyFont="1" applyBorder="1" applyAlignment="1" applyProtection="1">
      <protection locked="0"/>
    </xf>
    <xf numFmtId="0" fontId="77" fillId="0" borderId="1" xfId="1" applyFont="1" applyFill="1" applyBorder="1" applyAlignment="1">
      <alignment horizontal="left" vertical="center"/>
    </xf>
    <xf numFmtId="0" fontId="78" fillId="0" borderId="26" xfId="1" applyFont="1" applyFill="1" applyBorder="1" applyAlignment="1">
      <alignment horizontal="left" vertical="center" wrapText="1"/>
    </xf>
    <xf numFmtId="0" fontId="77" fillId="0" borderId="1" xfId="1" applyFont="1" applyBorder="1" applyAlignment="1">
      <alignment horizontal="left" vertical="center"/>
    </xf>
    <xf numFmtId="9" fontId="72" fillId="8" borderId="24" xfId="14" applyNumberFormat="1" applyFont="1" applyFill="1" applyBorder="1" applyAlignment="1" applyProtection="1">
      <alignment vertical="center"/>
      <protection locked="0"/>
    </xf>
    <xf numFmtId="0" fontId="79" fillId="0" borderId="1" xfId="1" applyFont="1" applyBorder="1" applyAlignment="1">
      <alignment horizontal="left" vertical="center"/>
    </xf>
    <xf numFmtId="0" fontId="79" fillId="0" borderId="26" xfId="1" applyFont="1" applyBorder="1" applyAlignment="1">
      <alignment horizontal="left" vertical="center" wrapText="1"/>
    </xf>
    <xf numFmtId="0" fontId="80" fillId="0" borderId="26" xfId="1" applyFont="1" applyBorder="1" applyAlignment="1">
      <alignment horizontal="left" vertical="center" wrapText="1"/>
    </xf>
    <xf numFmtId="3" fontId="71" fillId="0" borderId="41" xfId="0" applyNumberFormat="1" applyFont="1" applyBorder="1" applyAlignment="1" applyProtection="1">
      <protection locked="0"/>
    </xf>
    <xf numFmtId="3" fontId="71" fillId="0" borderId="0" xfId="0" applyNumberFormat="1" applyFont="1" applyBorder="1" applyAlignment="1" applyProtection="1">
      <protection locked="0"/>
    </xf>
    <xf numFmtId="9" fontId="71" fillId="0" borderId="42" xfId="0" applyNumberFormat="1" applyFont="1" applyBorder="1" applyAlignment="1" applyProtection="1">
      <protection locked="0"/>
    </xf>
    <xf numFmtId="166" fontId="71" fillId="0" borderId="42" xfId="0" applyNumberFormat="1" applyFont="1" applyBorder="1" applyAlignment="1" applyProtection="1">
      <protection locked="0"/>
    </xf>
    <xf numFmtId="166" fontId="71" fillId="0" borderId="0" xfId="0" applyNumberFormat="1" applyFont="1" applyBorder="1" applyAlignment="1" applyProtection="1">
      <protection locked="0"/>
    </xf>
    <xf numFmtId="3" fontId="71" fillId="0" borderId="51" xfId="0" applyNumberFormat="1" applyFont="1" applyBorder="1" applyAlignment="1" applyProtection="1">
      <protection locked="0"/>
    </xf>
    <xf numFmtId="0" fontId="81" fillId="10" borderId="0" xfId="1" applyFont="1" applyFill="1" applyAlignment="1">
      <alignment horizontal="left" vertical="center" wrapText="1"/>
    </xf>
    <xf numFmtId="3" fontId="81" fillId="10" borderId="41" xfId="1" applyNumberFormat="1" applyFont="1" applyFill="1" applyBorder="1" applyAlignment="1" applyProtection="1">
      <alignment vertical="center"/>
      <protection locked="0"/>
    </xf>
    <xf numFmtId="3" fontId="81" fillId="10" borderId="0" xfId="1" applyNumberFormat="1" applyFont="1" applyFill="1" applyBorder="1" applyAlignment="1" applyProtection="1">
      <alignment vertical="center"/>
      <protection locked="0"/>
    </xf>
    <xf numFmtId="9" fontId="81" fillId="10" borderId="42" xfId="1" applyNumberFormat="1" applyFont="1" applyFill="1" applyBorder="1" applyAlignment="1" applyProtection="1">
      <alignment vertical="center"/>
      <protection locked="0"/>
    </xf>
    <xf numFmtId="166" fontId="81" fillId="10" borderId="42" xfId="1" applyNumberFormat="1" applyFont="1" applyFill="1" applyBorder="1" applyAlignment="1" applyProtection="1">
      <alignment vertical="center"/>
      <protection locked="0"/>
    </xf>
    <xf numFmtId="166" fontId="81" fillId="10" borderId="0" xfId="1" applyNumberFormat="1" applyFont="1" applyFill="1" applyBorder="1" applyAlignment="1" applyProtection="1">
      <alignment vertical="center"/>
      <protection locked="0"/>
    </xf>
    <xf numFmtId="3" fontId="81" fillId="10" borderId="51" xfId="1" applyNumberFormat="1" applyFont="1" applyFill="1" applyBorder="1" applyAlignment="1" applyProtection="1">
      <alignment vertical="center"/>
      <protection locked="0"/>
    </xf>
    <xf numFmtId="0" fontId="84" fillId="11" borderId="2" xfId="1" applyFont="1" applyFill="1" applyBorder="1" applyAlignment="1">
      <alignment horizontal="left" vertical="center"/>
    </xf>
    <xf numFmtId="0" fontId="84" fillId="11" borderId="6" xfId="1" applyFont="1" applyFill="1" applyBorder="1" applyAlignment="1">
      <alignment horizontal="left" vertical="center" wrapText="1"/>
    </xf>
    <xf numFmtId="3" fontId="84" fillId="11" borderId="22" xfId="1" applyNumberFormat="1" applyFont="1" applyFill="1" applyBorder="1" applyAlignment="1" applyProtection="1">
      <alignment vertical="center"/>
      <protection locked="0"/>
    </xf>
    <xf numFmtId="3" fontId="84" fillId="11" borderId="2" xfId="1" applyNumberFormat="1" applyFont="1" applyFill="1" applyBorder="1" applyAlignment="1" applyProtection="1">
      <alignment vertical="center"/>
      <protection locked="0"/>
    </xf>
    <xf numFmtId="9" fontId="84" fillId="11" borderId="20" xfId="1" applyNumberFormat="1" applyFont="1" applyFill="1" applyBorder="1" applyAlignment="1" applyProtection="1">
      <alignment vertical="center"/>
      <protection locked="0"/>
    </xf>
    <xf numFmtId="166" fontId="84" fillId="11" borderId="20" xfId="1" applyNumberFormat="1" applyFont="1" applyFill="1" applyBorder="1" applyAlignment="1" applyProtection="1">
      <alignment vertical="center"/>
      <protection locked="0"/>
    </xf>
    <xf numFmtId="166" fontId="84" fillId="11" borderId="6" xfId="1" applyNumberFormat="1" applyFont="1" applyFill="1" applyBorder="1" applyAlignment="1" applyProtection="1">
      <alignment vertical="center"/>
      <protection locked="0"/>
    </xf>
    <xf numFmtId="3" fontId="84" fillId="11" borderId="52" xfId="1" applyNumberFormat="1" applyFont="1" applyFill="1" applyBorder="1" applyAlignment="1" applyProtection="1">
      <alignment vertical="center"/>
      <protection locked="0"/>
    </xf>
    <xf numFmtId="0" fontId="84" fillId="0" borderId="0" xfId="1" applyFont="1" applyFill="1" applyBorder="1" applyAlignment="1">
      <alignment horizontal="left" vertical="center"/>
    </xf>
    <xf numFmtId="0" fontId="84" fillId="0" borderId="0" xfId="1" applyFont="1" applyFill="1" applyBorder="1" applyAlignment="1">
      <alignment horizontal="left" vertical="center" wrapText="1"/>
    </xf>
    <xf numFmtId="0" fontId="84" fillId="0" borderId="3" xfId="1" applyFont="1" applyFill="1" applyBorder="1" applyAlignment="1">
      <alignment horizontal="left" vertical="center" wrapText="1"/>
    </xf>
    <xf numFmtId="0" fontId="84" fillId="11" borderId="4" xfId="1" applyFont="1" applyFill="1" applyBorder="1" applyAlignment="1">
      <alignment horizontal="left" vertical="center" wrapText="1"/>
    </xf>
    <xf numFmtId="3" fontId="84" fillId="11" borderId="17" xfId="1" applyNumberFormat="1" applyFont="1" applyFill="1" applyBorder="1" applyAlignment="1" applyProtection="1">
      <alignment vertical="center"/>
      <protection locked="0"/>
    </xf>
    <xf numFmtId="3" fontId="84" fillId="11" borderId="3" xfId="1" applyNumberFormat="1" applyFont="1" applyFill="1" applyBorder="1" applyAlignment="1" applyProtection="1">
      <alignment vertical="center"/>
      <protection locked="0"/>
    </xf>
    <xf numFmtId="9" fontId="84" fillId="11" borderId="18" xfId="1" applyNumberFormat="1" applyFont="1" applyFill="1" applyBorder="1" applyAlignment="1" applyProtection="1">
      <alignment vertical="center"/>
      <protection locked="0"/>
    </xf>
    <xf numFmtId="166" fontId="84" fillId="11" borderId="18" xfId="1" applyNumberFormat="1" applyFont="1" applyFill="1" applyBorder="1" applyAlignment="1" applyProtection="1">
      <alignment vertical="center"/>
      <protection locked="0"/>
    </xf>
    <xf numFmtId="166" fontId="84" fillId="11" borderId="4" xfId="1" applyNumberFormat="1" applyFont="1" applyFill="1" applyBorder="1" applyAlignment="1" applyProtection="1">
      <alignment vertical="center"/>
      <protection locked="0"/>
    </xf>
    <xf numFmtId="3" fontId="84" fillId="11" borderId="53" xfId="1" applyNumberFormat="1" applyFont="1" applyFill="1" applyBorder="1" applyAlignment="1" applyProtection="1">
      <alignment vertical="center"/>
      <protection locked="0"/>
    </xf>
    <xf numFmtId="0" fontId="84" fillId="0" borderId="2" xfId="1" applyFont="1" applyFill="1" applyBorder="1" applyAlignment="1">
      <alignment horizontal="left" vertical="center"/>
    </xf>
    <xf numFmtId="0" fontId="84" fillId="12" borderId="6" xfId="1" applyFont="1" applyFill="1" applyBorder="1" applyAlignment="1">
      <alignment horizontal="left" vertical="center" wrapText="1"/>
    </xf>
    <xf numFmtId="3" fontId="84" fillId="12" borderId="15" xfId="1" applyNumberFormat="1" applyFont="1" applyFill="1" applyBorder="1" applyAlignment="1" applyProtection="1">
      <alignment vertical="center"/>
      <protection locked="0"/>
    </xf>
    <xf numFmtId="3" fontId="84" fillId="12" borderId="23" xfId="1" applyNumberFormat="1" applyFont="1" applyFill="1" applyBorder="1" applyAlignment="1" applyProtection="1">
      <alignment vertical="center"/>
      <protection locked="0"/>
    </xf>
    <xf numFmtId="9" fontId="84" fillId="12" borderId="23" xfId="14" applyFont="1" applyFill="1" applyBorder="1" applyAlignment="1" applyProtection="1">
      <alignment vertical="center"/>
      <protection locked="0"/>
    </xf>
    <xf numFmtId="9" fontId="84" fillId="12" borderId="25" xfId="1" applyNumberFormat="1" applyFont="1" applyFill="1" applyBorder="1" applyAlignment="1" applyProtection="1">
      <alignment vertical="center"/>
      <protection locked="0"/>
    </xf>
    <xf numFmtId="166" fontId="84" fillId="12" borderId="25" xfId="1" applyNumberFormat="1" applyFont="1" applyFill="1" applyBorder="1" applyAlignment="1" applyProtection="1">
      <alignment vertical="center"/>
      <protection locked="0"/>
    </xf>
    <xf numFmtId="166" fontId="84" fillId="12" borderId="58" xfId="1" applyNumberFormat="1" applyFont="1" applyFill="1" applyBorder="1" applyAlignment="1" applyProtection="1">
      <alignment vertical="center"/>
      <protection locked="0"/>
    </xf>
    <xf numFmtId="3" fontId="84" fillId="12" borderId="54" xfId="1" applyNumberFormat="1" applyFont="1" applyFill="1" applyBorder="1" applyAlignment="1" applyProtection="1">
      <alignment vertical="center"/>
      <protection locked="0"/>
    </xf>
    <xf numFmtId="3" fontId="71" fillId="0" borderId="0" xfId="0" applyNumberFormat="1" applyFont="1" applyAlignment="1" applyProtection="1">
      <protection locked="0"/>
    </xf>
    <xf numFmtId="0" fontId="71" fillId="0" borderId="0" xfId="0" applyFont="1" applyAlignment="1" applyProtection="1">
      <protection locked="0"/>
    </xf>
    <xf numFmtId="9" fontId="71" fillId="0" borderId="0" xfId="0" applyNumberFormat="1" applyFont="1" applyAlignment="1" applyProtection="1">
      <protection locked="0"/>
    </xf>
    <xf numFmtId="166" fontId="71" fillId="0" borderId="0" xfId="0" applyNumberFormat="1" applyFont="1" applyAlignment="1" applyProtection="1">
      <protection locked="0"/>
    </xf>
    <xf numFmtId="3" fontId="72" fillId="2" borderId="37" xfId="1" applyNumberFormat="1" applyFont="1" applyFill="1" applyBorder="1" applyAlignment="1" applyProtection="1">
      <alignment vertical="center"/>
      <protection locked="0"/>
    </xf>
    <xf numFmtId="3" fontId="72" fillId="2" borderId="13" xfId="1" applyNumberFormat="1" applyFont="1" applyFill="1" applyBorder="1" applyAlignment="1" applyProtection="1">
      <alignment vertical="center"/>
      <protection locked="0"/>
    </xf>
    <xf numFmtId="9" fontId="72" fillId="2" borderId="38" xfId="1" applyNumberFormat="1" applyFont="1" applyFill="1" applyBorder="1" applyAlignment="1" applyProtection="1">
      <alignment vertical="center"/>
      <protection locked="0"/>
    </xf>
    <xf numFmtId="0" fontId="72" fillId="2" borderId="13" xfId="1" applyFont="1" applyFill="1" applyBorder="1" applyAlignment="1" applyProtection="1">
      <alignment vertical="center"/>
      <protection locked="0"/>
    </xf>
    <xf numFmtId="0" fontId="72" fillId="2" borderId="13" xfId="1" applyFont="1" applyFill="1" applyBorder="1" applyAlignment="1" applyProtection="1">
      <alignment horizontal="center" vertical="center"/>
      <protection locked="0"/>
    </xf>
    <xf numFmtId="166" fontId="72" fillId="2" borderId="38" xfId="1" applyNumberFormat="1" applyFont="1" applyFill="1" applyBorder="1" applyAlignment="1" applyProtection="1">
      <alignment vertical="center"/>
      <protection locked="0"/>
    </xf>
    <xf numFmtId="166" fontId="72" fillId="2" borderId="13" xfId="1" applyNumberFormat="1" applyFont="1" applyFill="1" applyBorder="1" applyAlignment="1" applyProtection="1">
      <alignment vertical="center"/>
      <protection locked="0"/>
    </xf>
    <xf numFmtId="0" fontId="72" fillId="2" borderId="49" xfId="1" applyFont="1" applyFill="1" applyBorder="1" applyAlignment="1" applyProtection="1">
      <alignment horizontal="center" vertical="center"/>
      <protection locked="0"/>
    </xf>
    <xf numFmtId="3" fontId="72" fillId="7" borderId="41" xfId="1" applyNumberFormat="1" applyFont="1" applyFill="1" applyBorder="1" applyAlignment="1" applyProtection="1">
      <alignment horizontal="center" vertical="center"/>
      <protection locked="0"/>
    </xf>
    <xf numFmtId="49" fontId="72" fillId="7" borderId="0" xfId="1" applyNumberFormat="1" applyFont="1" applyFill="1" applyBorder="1" applyAlignment="1" applyProtection="1">
      <alignment horizontal="center" vertical="center"/>
      <protection locked="0"/>
    </xf>
    <xf numFmtId="0" fontId="75" fillId="7" borderId="0" xfId="1" applyFont="1" applyFill="1" applyBorder="1" applyAlignment="1" applyProtection="1">
      <alignment horizontal="center" vertical="center" wrapText="1"/>
      <protection locked="0"/>
    </xf>
    <xf numFmtId="9" fontId="72" fillId="7" borderId="42" xfId="1" applyNumberFormat="1" applyFont="1" applyFill="1" applyBorder="1" applyAlignment="1" applyProtection="1">
      <alignment horizontal="center" vertical="center"/>
      <protection locked="0"/>
    </xf>
    <xf numFmtId="166" fontId="72" fillId="7" borderId="42" xfId="1" applyNumberFormat="1" applyFont="1" applyFill="1" applyBorder="1" applyAlignment="1" applyProtection="1">
      <alignment horizontal="center" vertical="center"/>
      <protection locked="0"/>
    </xf>
    <xf numFmtId="166" fontId="72" fillId="7" borderId="0" xfId="1" applyNumberFormat="1" applyFont="1" applyFill="1" applyBorder="1" applyAlignment="1" applyProtection="1">
      <alignment horizontal="center" vertical="center"/>
      <protection locked="0"/>
    </xf>
    <xf numFmtId="49" fontId="72" fillId="7" borderId="51" xfId="1" applyNumberFormat="1" applyFont="1" applyFill="1" applyBorder="1" applyAlignment="1" applyProtection="1">
      <alignment horizontal="center" vertical="center"/>
      <protection locked="0"/>
    </xf>
    <xf numFmtId="3" fontId="75" fillId="7" borderId="41" xfId="1" applyNumberFormat="1" applyFont="1" applyFill="1" applyBorder="1" applyAlignment="1" applyProtection="1">
      <alignment horizontal="center" vertical="center" wrapText="1"/>
      <protection locked="0"/>
    </xf>
    <xf numFmtId="3" fontId="75" fillId="7" borderId="0" xfId="1" applyNumberFormat="1" applyFont="1" applyFill="1" applyBorder="1" applyAlignment="1" applyProtection="1">
      <alignment horizontal="center" vertical="center" wrapText="1"/>
      <protection locked="0"/>
    </xf>
    <xf numFmtId="9" fontId="75" fillId="7" borderId="42" xfId="1" applyNumberFormat="1" applyFont="1" applyFill="1" applyBorder="1" applyAlignment="1" applyProtection="1">
      <alignment horizontal="center" vertical="center" wrapText="1"/>
      <protection locked="0"/>
    </xf>
    <xf numFmtId="0" fontId="75" fillId="7" borderId="41" xfId="1" applyFont="1" applyFill="1" applyBorder="1" applyAlignment="1" applyProtection="1">
      <alignment horizontal="center" vertical="center" wrapText="1"/>
      <protection locked="0"/>
    </xf>
    <xf numFmtId="166" fontId="75" fillId="7" borderId="42" xfId="1" applyNumberFormat="1" applyFont="1" applyFill="1" applyBorder="1" applyAlignment="1" applyProtection="1">
      <alignment horizontal="center" vertical="center" wrapText="1"/>
      <protection locked="0"/>
    </xf>
    <xf numFmtId="166" fontId="75" fillId="7" borderId="0" xfId="1" applyNumberFormat="1" applyFont="1" applyFill="1" applyBorder="1" applyAlignment="1" applyProtection="1">
      <alignment horizontal="center" vertical="center" wrapText="1"/>
      <protection locked="0"/>
    </xf>
    <xf numFmtId="0" fontId="75" fillId="7" borderId="51" xfId="1" applyFont="1" applyFill="1" applyBorder="1" applyAlignment="1" applyProtection="1">
      <alignment horizontal="center" vertical="center" wrapText="1"/>
      <protection locked="0"/>
    </xf>
    <xf numFmtId="49" fontId="75" fillId="7" borderId="51" xfId="1" applyNumberFormat="1" applyFont="1" applyFill="1" applyBorder="1" applyAlignment="1" applyProtection="1">
      <alignment horizontal="center" vertical="center" wrapText="1"/>
      <protection locked="0"/>
    </xf>
    <xf numFmtId="0" fontId="70" fillId="9" borderId="1" xfId="1" applyFont="1" applyFill="1" applyBorder="1" applyAlignment="1">
      <alignment horizontal="left" vertical="center"/>
    </xf>
    <xf numFmtId="0" fontId="70" fillId="9" borderId="26" xfId="1" applyFont="1" applyFill="1" applyBorder="1" applyAlignment="1">
      <alignment horizontal="left" vertical="center" wrapText="1"/>
    </xf>
    <xf numFmtId="3" fontId="70" fillId="9" borderId="21" xfId="1" applyNumberFormat="1" applyFont="1" applyFill="1" applyBorder="1" applyAlignment="1" applyProtection="1">
      <alignment vertical="center"/>
      <protection locked="0"/>
    </xf>
    <xf numFmtId="3" fontId="70" fillId="9" borderId="1" xfId="1" applyNumberFormat="1" applyFont="1" applyFill="1" applyBorder="1" applyAlignment="1" applyProtection="1">
      <alignment vertical="center"/>
      <protection locked="0"/>
    </xf>
    <xf numFmtId="9" fontId="70" fillId="9" borderId="24" xfId="1" applyNumberFormat="1" applyFont="1" applyFill="1" applyBorder="1" applyAlignment="1" applyProtection="1">
      <alignment vertical="center"/>
      <protection locked="0"/>
    </xf>
    <xf numFmtId="166" fontId="70" fillId="9" borderId="24" xfId="1" applyNumberFormat="1" applyFont="1" applyFill="1" applyBorder="1" applyAlignment="1" applyProtection="1">
      <alignment vertical="center"/>
      <protection locked="0"/>
    </xf>
    <xf numFmtId="166" fontId="70" fillId="9" borderId="26" xfId="1" applyNumberFormat="1" applyFont="1" applyFill="1" applyBorder="1" applyAlignment="1" applyProtection="1">
      <alignment vertical="center"/>
      <protection locked="0"/>
    </xf>
    <xf numFmtId="3" fontId="70" fillId="9" borderId="50" xfId="1" applyNumberFormat="1" applyFont="1" applyFill="1" applyBorder="1" applyAlignment="1" applyProtection="1">
      <alignment vertical="center"/>
      <protection locked="0"/>
    </xf>
    <xf numFmtId="0" fontId="70" fillId="0" borderId="1" xfId="1" applyFont="1" applyFill="1" applyBorder="1" applyAlignment="1">
      <alignment horizontal="left" vertical="center"/>
    </xf>
    <xf numFmtId="0" fontId="79" fillId="0" borderId="1" xfId="1" applyFont="1" applyFill="1" applyBorder="1" applyAlignment="1">
      <alignment horizontal="left" vertical="center"/>
    </xf>
    <xf numFmtId="0" fontId="79" fillId="0" borderId="26" xfId="1" applyFont="1" applyFill="1" applyBorder="1" applyAlignment="1">
      <alignment horizontal="left" vertical="center" wrapText="1"/>
    </xf>
    <xf numFmtId="0" fontId="70" fillId="0" borderId="26" xfId="1" applyFont="1" applyFill="1" applyBorder="1" applyAlignment="1">
      <alignment horizontal="left" vertical="center" wrapText="1"/>
    </xf>
    <xf numFmtId="0" fontId="84" fillId="11" borderId="1" xfId="1" applyFont="1" applyFill="1" applyBorder="1" applyAlignment="1">
      <alignment horizontal="left" vertical="center"/>
    </xf>
    <xf numFmtId="0" fontId="84" fillId="11" borderId="26" xfId="1" applyFont="1" applyFill="1" applyBorder="1" applyAlignment="1">
      <alignment horizontal="left" vertical="center" wrapText="1"/>
    </xf>
    <xf numFmtId="3" fontId="84" fillId="11" borderId="21" xfId="1" applyNumberFormat="1" applyFont="1" applyFill="1" applyBorder="1" applyAlignment="1" applyProtection="1">
      <alignment vertical="center"/>
      <protection locked="0"/>
    </xf>
    <xf numFmtId="3" fontId="84" fillId="11" borderId="1" xfId="1" applyNumberFormat="1" applyFont="1" applyFill="1" applyBorder="1" applyAlignment="1" applyProtection="1">
      <alignment vertical="center"/>
      <protection locked="0"/>
    </xf>
    <xf numFmtId="9" fontId="84" fillId="11" borderId="24" xfId="1" applyNumberFormat="1" applyFont="1" applyFill="1" applyBorder="1" applyAlignment="1" applyProtection="1">
      <alignment vertical="center"/>
      <protection locked="0"/>
    </xf>
    <xf numFmtId="166" fontId="84" fillId="11" borderId="24" xfId="1" applyNumberFormat="1" applyFont="1" applyFill="1" applyBorder="1" applyAlignment="1" applyProtection="1">
      <alignment vertical="center"/>
      <protection locked="0"/>
    </xf>
    <xf numFmtId="166" fontId="84" fillId="11" borderId="26" xfId="1" applyNumberFormat="1" applyFont="1" applyFill="1" applyBorder="1" applyAlignment="1" applyProtection="1">
      <alignment vertical="center"/>
      <protection locked="0"/>
    </xf>
    <xf numFmtId="3" fontId="84" fillId="11" borderId="50" xfId="1" applyNumberFormat="1" applyFont="1" applyFill="1" applyBorder="1" applyAlignment="1" applyProtection="1">
      <alignment vertical="center"/>
      <protection locked="0"/>
    </xf>
    <xf numFmtId="0" fontId="71" fillId="0" borderId="0" xfId="0" applyFont="1" applyProtection="1">
      <protection locked="0"/>
    </xf>
    <xf numFmtId="9" fontId="71" fillId="0" borderId="0" xfId="0" applyNumberFormat="1" applyFont="1" applyProtection="1">
      <protection locked="0"/>
    </xf>
    <xf numFmtId="166" fontId="71" fillId="0" borderId="0" xfId="0" applyNumberFormat="1" applyFont="1" applyProtection="1">
      <protection locked="0"/>
    </xf>
    <xf numFmtId="3" fontId="71" fillId="0" borderId="0" xfId="0" applyNumberFormat="1" applyFont="1"/>
    <xf numFmtId="0" fontId="87" fillId="0" borderId="0" xfId="1" applyFont="1" applyAlignment="1">
      <alignment horizontal="left" vertical="center"/>
    </xf>
    <xf numFmtId="0" fontId="87" fillId="0" borderId="0" xfId="1" applyFont="1" applyAlignment="1">
      <alignment horizontal="left" vertical="center" wrapText="1"/>
    </xf>
    <xf numFmtId="0" fontId="88" fillId="0" borderId="0" xfId="0" applyFont="1"/>
    <xf numFmtId="0" fontId="88" fillId="0" borderId="0" xfId="0" applyFont="1" applyFill="1"/>
    <xf numFmtId="164" fontId="88" fillId="0" borderId="0" xfId="15" applyNumberFormat="1" applyFont="1"/>
    <xf numFmtId="0" fontId="89" fillId="4" borderId="0" xfId="1" applyFont="1" applyFill="1" applyAlignment="1">
      <alignment vertical="center"/>
    </xf>
    <xf numFmtId="0" fontId="90" fillId="4" borderId="0" xfId="1" applyFont="1" applyFill="1" applyAlignment="1">
      <alignment horizontal="left" vertical="center"/>
    </xf>
    <xf numFmtId="0" fontId="89" fillId="5" borderId="0" xfId="1" applyFont="1" applyFill="1" applyAlignment="1">
      <alignment vertical="center"/>
    </xf>
    <xf numFmtId="164" fontId="91" fillId="10" borderId="49" xfId="15" applyNumberFormat="1" applyFont="1" applyFill="1" applyBorder="1" applyAlignment="1">
      <alignment horizontal="left" vertical="center"/>
    </xf>
    <xf numFmtId="0" fontId="90" fillId="0" borderId="0" xfId="1" applyFont="1" applyAlignment="1">
      <alignment horizontal="left" vertical="center"/>
    </xf>
    <xf numFmtId="0" fontId="89" fillId="0" borderId="0" xfId="1" applyFont="1" applyAlignment="1">
      <alignment horizontal="left" vertical="center"/>
    </xf>
    <xf numFmtId="0" fontId="92" fillId="0" borderId="0" xfId="1" applyFont="1" applyAlignment="1">
      <alignment horizontal="left" vertical="center" wrapText="1"/>
    </xf>
    <xf numFmtId="49" fontId="89" fillId="7" borderId="0" xfId="1" applyNumberFormat="1" applyFont="1" applyFill="1" applyAlignment="1">
      <alignment horizontal="center" vertical="center"/>
    </xf>
    <xf numFmtId="49" fontId="93" fillId="7" borderId="0" xfId="1" applyNumberFormat="1" applyFont="1" applyFill="1" applyAlignment="1">
      <alignment horizontal="center" vertical="center"/>
    </xf>
    <xf numFmtId="0" fontId="89" fillId="2" borderId="0" xfId="1" applyFont="1" applyFill="1" applyAlignment="1">
      <alignment horizontal="center" vertical="center"/>
    </xf>
    <xf numFmtId="0" fontId="89" fillId="3" borderId="0" xfId="1" applyFont="1" applyFill="1" applyAlignment="1">
      <alignment horizontal="center" vertical="center"/>
    </xf>
    <xf numFmtId="0" fontId="89" fillId="4" borderId="0" xfId="1" applyFont="1" applyFill="1" applyAlignment="1">
      <alignment horizontal="center" vertical="center"/>
    </xf>
    <xf numFmtId="0" fontId="89" fillId="5" borderId="0" xfId="1" applyFont="1" applyFill="1" applyAlignment="1">
      <alignment horizontal="center" vertical="center"/>
    </xf>
    <xf numFmtId="164" fontId="91" fillId="10" borderId="51" xfId="15" applyNumberFormat="1" applyFont="1" applyFill="1" applyBorder="1" applyAlignment="1">
      <alignment horizontal="center" vertical="center"/>
    </xf>
    <xf numFmtId="49" fontId="89" fillId="0" borderId="0" xfId="1" applyNumberFormat="1" applyFont="1" applyAlignment="1">
      <alignment horizontal="center" vertical="center"/>
    </xf>
    <xf numFmtId="0" fontId="87" fillId="0" borderId="0" xfId="1" applyFont="1" applyAlignment="1" applyProtection="1">
      <alignment horizontal="left" vertical="center" wrapText="1"/>
    </xf>
    <xf numFmtId="0" fontId="89" fillId="0" borderId="0" xfId="1" applyFont="1" applyAlignment="1">
      <alignment horizontal="left" vertical="center" wrapText="1"/>
    </xf>
    <xf numFmtId="0" fontId="90" fillId="7" borderId="0" xfId="1" applyFont="1" applyFill="1" applyAlignment="1">
      <alignment horizontal="center" vertical="center" wrapText="1"/>
    </xf>
    <xf numFmtId="0" fontId="89" fillId="5" borderId="0" xfId="1" applyFont="1" applyFill="1" applyAlignment="1">
      <alignment horizontal="center" vertical="center" wrapText="1"/>
    </xf>
    <xf numFmtId="164" fontId="91" fillId="10" borderId="51" xfId="15" applyNumberFormat="1" applyFont="1" applyFill="1" applyBorder="1" applyAlignment="1">
      <alignment horizontal="center" vertical="top" wrapText="1"/>
    </xf>
    <xf numFmtId="0" fontId="90" fillId="0" borderId="0" xfId="1" applyFont="1" applyAlignment="1">
      <alignment horizontal="center" vertical="center" wrapText="1"/>
    </xf>
    <xf numFmtId="0" fontId="89" fillId="8" borderId="1" xfId="1" applyFont="1" applyFill="1" applyBorder="1" applyAlignment="1">
      <alignment horizontal="left" vertical="center"/>
    </xf>
    <xf numFmtId="0" fontId="89" fillId="8" borderId="1" xfId="1" applyFont="1" applyFill="1" applyBorder="1" applyAlignment="1">
      <alignment horizontal="left" vertical="center" wrapText="1"/>
    </xf>
    <xf numFmtId="3" fontId="89" fillId="8" borderId="1" xfId="1" applyNumberFormat="1" applyFont="1" applyFill="1" applyBorder="1" applyAlignment="1" applyProtection="1">
      <alignment vertical="center"/>
      <protection locked="0"/>
    </xf>
    <xf numFmtId="3" fontId="89" fillId="8" borderId="26" xfId="1" applyNumberFormat="1" applyFont="1" applyFill="1" applyBorder="1" applyAlignment="1" applyProtection="1">
      <alignment vertical="center"/>
      <protection locked="0"/>
    </xf>
    <xf numFmtId="164" fontId="91" fillId="10" borderId="51" xfId="15" applyNumberFormat="1" applyFont="1" applyFill="1" applyBorder="1" applyAlignment="1" applyProtection="1">
      <alignment horizontal="center" vertical="top" wrapText="1"/>
      <protection locked="0"/>
    </xf>
    <xf numFmtId="0" fontId="89" fillId="9" borderId="1" xfId="1" applyFont="1" applyFill="1" applyBorder="1" applyAlignment="1">
      <alignment horizontal="left" vertical="center"/>
    </xf>
    <xf numFmtId="0" fontId="89" fillId="9" borderId="1" xfId="1" applyFont="1" applyFill="1" applyBorder="1" applyAlignment="1">
      <alignment horizontal="left" vertical="center" wrapText="1"/>
    </xf>
    <xf numFmtId="3" fontId="89" fillId="9" borderId="1" xfId="1" applyNumberFormat="1" applyFont="1" applyFill="1" applyBorder="1" applyAlignment="1" applyProtection="1">
      <alignment vertical="center"/>
      <protection locked="0"/>
    </xf>
    <xf numFmtId="3" fontId="89" fillId="9" borderId="26" xfId="1" applyNumberFormat="1" applyFont="1" applyFill="1" applyBorder="1" applyAlignment="1" applyProtection="1">
      <alignment vertical="center"/>
      <protection locked="0"/>
    </xf>
    <xf numFmtId="0" fontId="87" fillId="0" borderId="1" xfId="1" applyFont="1" applyBorder="1" applyAlignment="1">
      <alignment horizontal="left" vertical="center"/>
    </xf>
    <xf numFmtId="0" fontId="87" fillId="0" borderId="1" xfId="1" applyFont="1" applyBorder="1" applyAlignment="1">
      <alignment horizontal="left" vertical="center" wrapText="1"/>
    </xf>
    <xf numFmtId="3" fontId="88" fillId="0" borderId="1" xfId="0" applyNumberFormat="1" applyFont="1" applyBorder="1" applyAlignment="1" applyProtection="1">
      <protection locked="0"/>
    </xf>
    <xf numFmtId="3" fontId="88" fillId="0" borderId="26" xfId="0" applyNumberFormat="1" applyFont="1" applyBorder="1" applyAlignment="1" applyProtection="1">
      <protection locked="0"/>
    </xf>
    <xf numFmtId="0" fontId="94" fillId="0" borderId="1" xfId="1" applyFont="1" applyFill="1" applyBorder="1" applyAlignment="1">
      <alignment horizontal="left" vertical="center"/>
    </xf>
    <xf numFmtId="0" fontId="95" fillId="0" borderId="1" xfId="1" applyFont="1" applyFill="1" applyBorder="1" applyAlignment="1">
      <alignment horizontal="left" vertical="center" wrapText="1"/>
    </xf>
    <xf numFmtId="0" fontId="94" fillId="0" borderId="1" xfId="1" applyFont="1" applyBorder="1" applyAlignment="1">
      <alignment horizontal="left" vertical="center"/>
    </xf>
    <xf numFmtId="0" fontId="96" fillId="0" borderId="1" xfId="1" applyFont="1" applyBorder="1" applyAlignment="1">
      <alignment horizontal="left" vertical="center"/>
    </xf>
    <xf numFmtId="0" fontId="96" fillId="0" borderId="1" xfId="1" applyFont="1" applyBorder="1" applyAlignment="1">
      <alignment horizontal="left" vertical="center" wrapText="1"/>
    </xf>
    <xf numFmtId="0" fontId="97" fillId="0" borderId="1" xfId="1" applyFont="1" applyBorder="1" applyAlignment="1">
      <alignment horizontal="left" vertical="center" wrapText="1"/>
    </xf>
    <xf numFmtId="3" fontId="88" fillId="0" borderId="0" xfId="0" applyNumberFormat="1" applyFont="1" applyAlignment="1" applyProtection="1">
      <protection locked="0"/>
    </xf>
    <xf numFmtId="164" fontId="88" fillId="0" borderId="51" xfId="15" applyNumberFormat="1" applyFont="1" applyBorder="1" applyAlignment="1" applyProtection="1">
      <protection locked="0"/>
    </xf>
    <xf numFmtId="0" fontId="98" fillId="10" borderId="0" xfId="1" applyFont="1" applyFill="1" applyAlignment="1">
      <alignment horizontal="left" vertical="center" wrapText="1"/>
    </xf>
    <xf numFmtId="3" fontId="98" fillId="10" borderId="0" xfId="1" applyNumberFormat="1" applyFont="1" applyFill="1" applyAlignment="1" applyProtection="1">
      <alignment vertical="center"/>
      <protection locked="0"/>
    </xf>
    <xf numFmtId="0" fontId="91" fillId="11" borderId="2" xfId="1" applyFont="1" applyFill="1" applyBorder="1" applyAlignment="1">
      <alignment horizontal="left" vertical="center"/>
    </xf>
    <xf numFmtId="0" fontId="91" fillId="11" borderId="2" xfId="1" applyFont="1" applyFill="1" applyBorder="1" applyAlignment="1">
      <alignment horizontal="left" vertical="center" wrapText="1"/>
    </xf>
    <xf numFmtId="3" fontId="91" fillId="11" borderId="2" xfId="1" applyNumberFormat="1" applyFont="1" applyFill="1" applyBorder="1" applyAlignment="1" applyProtection="1">
      <alignment vertical="center"/>
      <protection locked="0"/>
    </xf>
    <xf numFmtId="3" fontId="91" fillId="11" borderId="6" xfId="1" applyNumberFormat="1" applyFont="1" applyFill="1" applyBorder="1" applyAlignment="1" applyProtection="1">
      <alignment vertical="center"/>
      <protection locked="0"/>
    </xf>
    <xf numFmtId="0" fontId="91" fillId="0" borderId="0" xfId="1" applyFont="1" applyFill="1" applyBorder="1" applyAlignment="1">
      <alignment horizontal="left" vertical="center"/>
    </xf>
    <xf numFmtId="0" fontId="91" fillId="0" borderId="0" xfId="1" applyFont="1" applyFill="1" applyBorder="1" applyAlignment="1">
      <alignment horizontal="left" vertical="center" wrapText="1"/>
    </xf>
    <xf numFmtId="0" fontId="91" fillId="0" borderId="3" xfId="1" applyFont="1" applyFill="1" applyBorder="1" applyAlignment="1">
      <alignment horizontal="left" vertical="center" wrapText="1"/>
    </xf>
    <xf numFmtId="0" fontId="91" fillId="11" borderId="3" xfId="1" applyFont="1" applyFill="1" applyBorder="1" applyAlignment="1">
      <alignment horizontal="left" vertical="center" wrapText="1"/>
    </xf>
    <xf numFmtId="3" fontId="91" fillId="11" borderId="3" xfId="1" applyNumberFormat="1" applyFont="1" applyFill="1" applyBorder="1" applyAlignment="1" applyProtection="1">
      <alignment vertical="center"/>
      <protection locked="0"/>
    </xf>
    <xf numFmtId="3" fontId="91" fillId="11" borderId="4" xfId="1" applyNumberFormat="1" applyFont="1" applyFill="1" applyBorder="1" applyAlignment="1" applyProtection="1">
      <alignment vertical="center"/>
      <protection locked="0"/>
    </xf>
    <xf numFmtId="0" fontId="91" fillId="0" borderId="2" xfId="1" applyFont="1" applyFill="1" applyBorder="1" applyAlignment="1">
      <alignment horizontal="left" vertical="center"/>
    </xf>
    <xf numFmtId="0" fontId="91" fillId="12" borderId="2" xfId="1" applyFont="1" applyFill="1" applyBorder="1" applyAlignment="1">
      <alignment horizontal="left" vertical="center" wrapText="1"/>
    </xf>
    <xf numFmtId="3" fontId="91" fillId="12" borderId="2" xfId="1" applyNumberFormat="1" applyFont="1" applyFill="1" applyBorder="1" applyAlignment="1" applyProtection="1">
      <alignment vertical="center"/>
      <protection locked="0"/>
    </xf>
    <xf numFmtId="3" fontId="91" fillId="12" borderId="6" xfId="1" applyNumberFormat="1" applyFont="1" applyFill="1" applyBorder="1" applyAlignment="1" applyProtection="1">
      <alignment vertical="center"/>
      <protection locked="0"/>
    </xf>
    <xf numFmtId="164" fontId="91" fillId="10" borderId="55" xfId="15" applyNumberFormat="1" applyFont="1" applyFill="1" applyBorder="1" applyAlignment="1" applyProtection="1">
      <alignment horizontal="center" vertical="top" wrapText="1"/>
      <protection locked="0"/>
    </xf>
    <xf numFmtId="0" fontId="88" fillId="0" borderId="0" xfId="0" applyFont="1" applyAlignment="1" applyProtection="1">
      <protection locked="0"/>
    </xf>
    <xf numFmtId="0" fontId="88" fillId="0" borderId="0" xfId="0" applyFont="1" applyProtection="1">
      <protection locked="0"/>
    </xf>
    <xf numFmtId="164" fontId="88" fillId="0" borderId="0" xfId="15" applyNumberFormat="1" applyFont="1" applyProtection="1">
      <protection locked="0"/>
    </xf>
    <xf numFmtId="0" fontId="89" fillId="2" borderId="0" xfId="1" applyFont="1" applyFill="1" applyAlignment="1" applyProtection="1">
      <alignment horizontal="center" vertical="center"/>
      <protection locked="0"/>
    </xf>
    <xf numFmtId="0" fontId="89" fillId="4" borderId="0" xfId="1" applyFont="1" applyFill="1" applyAlignment="1" applyProtection="1">
      <alignment vertical="center"/>
      <protection locked="0"/>
    </xf>
    <xf numFmtId="0" fontId="90" fillId="4" borderId="0" xfId="1" applyFont="1" applyFill="1" applyAlignment="1" applyProtection="1">
      <alignment horizontal="left" vertical="center"/>
      <protection locked="0"/>
    </xf>
    <xf numFmtId="0" fontId="89" fillId="5" borderId="0" xfId="1" applyFont="1" applyFill="1" applyAlignment="1" applyProtection="1">
      <alignment vertical="center"/>
      <protection locked="0"/>
    </xf>
    <xf numFmtId="164" fontId="91" fillId="10" borderId="49" xfId="15" applyNumberFormat="1" applyFont="1" applyFill="1" applyBorder="1" applyAlignment="1" applyProtection="1">
      <alignment horizontal="center" vertical="top" wrapText="1"/>
      <protection locked="0"/>
    </xf>
    <xf numFmtId="49" fontId="89" fillId="7" borderId="0" xfId="1" applyNumberFormat="1" applyFont="1" applyFill="1" applyAlignment="1" applyProtection="1">
      <alignment horizontal="center" vertical="center"/>
      <protection locked="0"/>
    </xf>
    <xf numFmtId="0" fontId="89" fillId="3" borderId="0" xfId="1" applyFont="1" applyFill="1" applyAlignment="1" applyProtection="1">
      <alignment horizontal="center" vertical="center"/>
      <protection locked="0"/>
    </xf>
    <xf numFmtId="0" fontId="89" fillId="4" borderId="0" xfId="1" applyFont="1" applyFill="1" applyAlignment="1" applyProtection="1">
      <alignment horizontal="center" vertical="center"/>
      <protection locked="0"/>
    </xf>
    <xf numFmtId="0" fontId="89" fillId="5" borderId="0" xfId="1" applyFont="1" applyFill="1" applyAlignment="1" applyProtection="1">
      <alignment horizontal="center" vertical="center" wrapText="1"/>
      <protection locked="0"/>
    </xf>
    <xf numFmtId="0" fontId="90" fillId="7" borderId="0" xfId="1" applyFont="1" applyFill="1" applyAlignment="1" applyProtection="1">
      <alignment horizontal="center" vertical="center" wrapText="1"/>
      <protection locked="0"/>
    </xf>
    <xf numFmtId="3" fontId="89" fillId="8" borderId="1" xfId="1" applyNumberFormat="1" applyFont="1" applyFill="1" applyBorder="1" applyAlignment="1" applyProtection="1">
      <alignment vertical="center" wrapText="1"/>
      <protection locked="0"/>
    </xf>
    <xf numFmtId="3" fontId="89" fillId="8" borderId="26" xfId="1" applyNumberFormat="1" applyFont="1" applyFill="1" applyBorder="1" applyAlignment="1" applyProtection="1">
      <alignment vertical="center" wrapText="1"/>
      <protection locked="0"/>
    </xf>
    <xf numFmtId="3" fontId="89" fillId="9" borderId="1" xfId="1" applyNumberFormat="1" applyFont="1" applyFill="1" applyBorder="1" applyAlignment="1" applyProtection="1">
      <alignment vertical="center" wrapText="1"/>
      <protection locked="0"/>
    </xf>
    <xf numFmtId="3" fontId="89" fillId="9" borderId="26" xfId="1" applyNumberFormat="1" applyFont="1" applyFill="1" applyBorder="1" applyAlignment="1" applyProtection="1">
      <alignment vertical="center" wrapText="1"/>
      <protection locked="0"/>
    </xf>
    <xf numFmtId="3" fontId="88" fillId="29" borderId="26" xfId="0" applyNumberFormat="1" applyFont="1" applyFill="1" applyBorder="1" applyAlignment="1" applyProtection="1">
      <protection locked="0"/>
    </xf>
    <xf numFmtId="0" fontId="87" fillId="9" borderId="1" xfId="1" applyFont="1" applyFill="1" applyBorder="1" applyAlignment="1">
      <alignment horizontal="left" vertical="center"/>
    </xf>
    <xf numFmtId="0" fontId="87" fillId="9" borderId="1" xfId="1" applyFont="1" applyFill="1" applyBorder="1" applyAlignment="1">
      <alignment horizontal="left" vertical="center" wrapText="1"/>
    </xf>
    <xf numFmtId="3" fontId="87" fillId="9" borderId="1" xfId="1" applyNumberFormat="1" applyFont="1" applyFill="1" applyBorder="1" applyAlignment="1" applyProtection="1">
      <alignment vertical="center"/>
      <protection locked="0"/>
    </xf>
    <xf numFmtId="3" fontId="87" fillId="9" borderId="1" xfId="1" applyNumberFormat="1" applyFont="1" applyFill="1" applyBorder="1" applyAlignment="1" applyProtection="1">
      <alignment vertical="center" wrapText="1"/>
      <protection locked="0"/>
    </xf>
    <xf numFmtId="3" fontId="87" fillId="9" borderId="26" xfId="1" applyNumberFormat="1" applyFont="1" applyFill="1" applyBorder="1" applyAlignment="1" applyProtection="1">
      <alignment vertical="center" wrapText="1"/>
      <protection locked="0"/>
    </xf>
    <xf numFmtId="0" fontId="87" fillId="0" borderId="1" xfId="1" applyFont="1" applyFill="1" applyBorder="1" applyAlignment="1">
      <alignment horizontal="left" vertical="center"/>
    </xf>
    <xf numFmtId="0" fontId="96" fillId="0" borderId="1" xfId="1" applyFont="1" applyFill="1" applyBorder="1" applyAlignment="1">
      <alignment horizontal="left" vertical="center"/>
    </xf>
    <xf numFmtId="0" fontId="96" fillId="0" borderId="1" xfId="1" applyFont="1" applyFill="1" applyBorder="1" applyAlignment="1">
      <alignment horizontal="left" vertical="center" wrapText="1"/>
    </xf>
    <xf numFmtId="0" fontId="87" fillId="0" borderId="1" xfId="1" applyFont="1" applyFill="1" applyBorder="1" applyAlignment="1">
      <alignment horizontal="left" vertical="center" wrapText="1"/>
    </xf>
    <xf numFmtId="3" fontId="98" fillId="10" borderId="0" xfId="1" applyNumberFormat="1" applyFont="1" applyFill="1" applyAlignment="1" applyProtection="1">
      <alignment vertical="center" wrapText="1"/>
      <protection locked="0"/>
    </xf>
    <xf numFmtId="0" fontId="91" fillId="11" borderId="1" xfId="1" applyFont="1" applyFill="1" applyBorder="1" applyAlignment="1">
      <alignment horizontal="left" vertical="center"/>
    </xf>
    <xf numFmtId="0" fontId="91" fillId="11" borderId="1" xfId="1" applyFont="1" applyFill="1" applyBorder="1" applyAlignment="1">
      <alignment horizontal="left" vertical="center" wrapText="1"/>
    </xf>
    <xf numFmtId="3" fontId="91" fillId="11" borderId="1" xfId="1" applyNumberFormat="1" applyFont="1" applyFill="1" applyBorder="1" applyAlignment="1" applyProtection="1">
      <alignment vertical="center"/>
      <protection locked="0"/>
    </xf>
    <xf numFmtId="3" fontId="91" fillId="11" borderId="1" xfId="1" applyNumberFormat="1" applyFont="1" applyFill="1" applyBorder="1" applyAlignment="1" applyProtection="1">
      <alignment vertical="center" wrapText="1"/>
      <protection locked="0"/>
    </xf>
    <xf numFmtId="3" fontId="91" fillId="11" borderId="26" xfId="1" applyNumberFormat="1" applyFont="1" applyFill="1" applyBorder="1" applyAlignment="1" applyProtection="1">
      <alignment vertical="center" wrapText="1"/>
      <protection locked="0"/>
    </xf>
    <xf numFmtId="3" fontId="91" fillId="11" borderId="3" xfId="1" applyNumberFormat="1" applyFont="1" applyFill="1" applyBorder="1" applyAlignment="1" applyProtection="1">
      <alignment vertical="center" wrapText="1"/>
      <protection locked="0"/>
    </xf>
    <xf numFmtId="3" fontId="91" fillId="11" borderId="4" xfId="1" applyNumberFormat="1" applyFont="1" applyFill="1" applyBorder="1" applyAlignment="1" applyProtection="1">
      <alignment vertical="center" wrapText="1"/>
      <protection locked="0"/>
    </xf>
    <xf numFmtId="3" fontId="91" fillId="12" borderId="2" xfId="1" applyNumberFormat="1" applyFont="1" applyFill="1" applyBorder="1" applyAlignment="1" applyProtection="1">
      <alignment vertical="center" wrapText="1"/>
      <protection locked="0"/>
    </xf>
    <xf numFmtId="3" fontId="91" fillId="12" borderId="6" xfId="1" applyNumberFormat="1" applyFont="1" applyFill="1" applyBorder="1" applyAlignment="1" applyProtection="1">
      <alignment vertical="center" wrapText="1"/>
      <protection locked="0"/>
    </xf>
    <xf numFmtId="49" fontId="7" fillId="7" borderId="51" xfId="1" applyNumberFormat="1" applyFont="1" applyFill="1" applyBorder="1" applyAlignment="1">
      <alignment horizontal="center" vertical="center"/>
    </xf>
    <xf numFmtId="49" fontId="4" fillId="7" borderId="51" xfId="1" applyNumberFormat="1" applyFont="1" applyFill="1" applyBorder="1" applyAlignment="1" applyProtection="1">
      <alignment horizontal="center" vertical="center"/>
      <protection locked="0"/>
    </xf>
    <xf numFmtId="0" fontId="0" fillId="2" borderId="1" xfId="0" applyFill="1" applyBorder="1"/>
    <xf numFmtId="49" fontId="0" fillId="2" borderId="1" xfId="0" applyNumberFormat="1" applyFill="1" applyBorder="1"/>
    <xf numFmtId="3" fontId="0" fillId="2" borderId="1" xfId="0" applyNumberFormat="1" applyFill="1" applyBorder="1"/>
    <xf numFmtId="0" fontId="0" fillId="17" borderId="1" xfId="0" applyFill="1" applyBorder="1"/>
    <xf numFmtId="49" fontId="0" fillId="17" borderId="1" xfId="0" applyNumberFormat="1" applyFill="1" applyBorder="1"/>
    <xf numFmtId="3" fontId="0" fillId="17" borderId="1" xfId="0" applyNumberFormat="1" applyFill="1" applyBorder="1"/>
    <xf numFmtId="0" fontId="0" fillId="14" borderId="1" xfId="0" applyFill="1" applyBorder="1"/>
    <xf numFmtId="49" fontId="0" fillId="14" borderId="1" xfId="0" applyNumberFormat="1" applyFill="1" applyBorder="1"/>
    <xf numFmtId="3" fontId="0" fillId="14" borderId="1" xfId="0" applyNumberFormat="1" applyFill="1" applyBorder="1"/>
    <xf numFmtId="0" fontId="0" fillId="16" borderId="1" xfId="0" applyFill="1" applyBorder="1"/>
    <xf numFmtId="49" fontId="0" fillId="16" borderId="1" xfId="0" applyNumberFormat="1" applyFill="1" applyBorder="1"/>
    <xf numFmtId="3" fontId="0" fillId="16" borderId="1" xfId="0" applyNumberFormat="1" applyFill="1" applyBorder="1"/>
    <xf numFmtId="0" fontId="0" fillId="4" borderId="1" xfId="0" applyFill="1" applyBorder="1"/>
    <xf numFmtId="49" fontId="0" fillId="4" borderId="1" xfId="0" applyNumberFormat="1" applyFill="1" applyBorder="1"/>
    <xf numFmtId="3" fontId="0" fillId="4" borderId="1" xfId="0" applyNumberFormat="1" applyFill="1" applyBorder="1"/>
    <xf numFmtId="0" fontId="0" fillId="34" borderId="1" xfId="0" applyFill="1" applyBorder="1"/>
    <xf numFmtId="49" fontId="0" fillId="34" borderId="1" xfId="0" applyNumberFormat="1" applyFill="1" applyBorder="1"/>
    <xf numFmtId="3" fontId="0" fillId="34" borderId="1" xfId="0" applyNumberFormat="1" applyFill="1" applyBorder="1"/>
    <xf numFmtId="164" fontId="69" fillId="22" borderId="56" xfId="15" applyNumberFormat="1" applyFont="1" applyFill="1" applyBorder="1" applyAlignment="1">
      <alignment horizontal="center" vertical="center"/>
    </xf>
    <xf numFmtId="0" fontId="62" fillId="36" borderId="1" xfId="1" applyFont="1" applyFill="1" applyBorder="1" applyAlignment="1">
      <alignment horizontal="center" vertical="top" wrapText="1"/>
    </xf>
    <xf numFmtId="0" fontId="63" fillId="0" borderId="2" xfId="1" applyFont="1" applyBorder="1" applyAlignment="1">
      <alignment horizontal="center" vertical="top" wrapText="1"/>
    </xf>
    <xf numFmtId="0" fontId="63" fillId="0" borderId="3" xfId="1" applyFont="1" applyBorder="1" applyAlignment="1">
      <alignment horizontal="center" vertical="top" wrapText="1"/>
    </xf>
    <xf numFmtId="0" fontId="64" fillId="13" borderId="34" xfId="1" applyFont="1" applyFill="1" applyBorder="1" applyAlignment="1">
      <alignment horizontal="center" vertical="top" wrapText="1"/>
    </xf>
    <xf numFmtId="0" fontId="64" fillId="13" borderId="35" xfId="1" applyFont="1" applyFill="1" applyBorder="1" applyAlignment="1">
      <alignment horizontal="left" vertical="top" wrapText="1"/>
    </xf>
    <xf numFmtId="0" fontId="2" fillId="0" borderId="0" xfId="1" applyAlignment="1"/>
    <xf numFmtId="0" fontId="62" fillId="35" borderId="1" xfId="1" applyFont="1" applyFill="1" applyBorder="1" applyAlignment="1">
      <alignment horizontal="center" vertical="top" wrapText="1"/>
    </xf>
    <xf numFmtId="0" fontId="32" fillId="13" borderId="1" xfId="1" applyFont="1" applyFill="1" applyBorder="1" applyAlignment="1">
      <alignment horizontal="center" vertical="top" wrapText="1"/>
    </xf>
    <xf numFmtId="0" fontId="32" fillId="13" borderId="12" xfId="1" applyFont="1" applyFill="1" applyBorder="1" applyAlignment="1">
      <alignment horizontal="center" vertical="top" wrapText="1"/>
    </xf>
    <xf numFmtId="0" fontId="32" fillId="13" borderId="59" xfId="1" applyFont="1" applyFill="1" applyBorder="1" applyAlignment="1">
      <alignment horizontal="center" vertical="top" wrapText="1"/>
    </xf>
    <xf numFmtId="0" fontId="32" fillId="13" borderId="33" xfId="1" applyFont="1" applyFill="1" applyBorder="1" applyAlignment="1">
      <alignment horizontal="center" vertical="top" wrapText="1"/>
    </xf>
    <xf numFmtId="0" fontId="63" fillId="0" borderId="21" xfId="1" applyFont="1" applyBorder="1" applyAlignment="1">
      <alignment horizontal="center" vertical="top" wrapText="1"/>
    </xf>
    <xf numFmtId="3" fontId="63" fillId="0" borderId="24" xfId="1" applyNumberFormat="1" applyFont="1" applyBorder="1" applyAlignment="1">
      <alignment horizontal="right" vertical="top" wrapText="1"/>
    </xf>
    <xf numFmtId="0" fontId="63" fillId="0" borderId="22" xfId="1" applyFont="1" applyBorder="1" applyAlignment="1">
      <alignment horizontal="center" vertical="top" wrapText="1"/>
    </xf>
    <xf numFmtId="3" fontId="63" fillId="0" borderId="20" xfId="1" applyNumberFormat="1" applyFont="1" applyBorder="1" applyAlignment="1">
      <alignment horizontal="right" vertical="top" wrapText="1"/>
    </xf>
    <xf numFmtId="0" fontId="63" fillId="0" borderId="17" xfId="1" applyFont="1" applyBorder="1" applyAlignment="1">
      <alignment horizontal="center" vertical="top" wrapText="1"/>
    </xf>
    <xf numFmtId="3" fontId="63" fillId="0" borderId="18" xfId="1" applyNumberFormat="1" applyFont="1" applyBorder="1" applyAlignment="1">
      <alignment horizontal="right" vertical="top" wrapText="1"/>
    </xf>
    <xf numFmtId="0" fontId="63" fillId="0" borderId="15" xfId="1" applyFont="1" applyBorder="1" applyAlignment="1">
      <alignment horizontal="center" vertical="top" wrapText="1"/>
    </xf>
    <xf numFmtId="0" fontId="63" fillId="0" borderId="23" xfId="1" applyFont="1" applyBorder="1" applyAlignment="1">
      <alignment horizontal="left" vertical="top" wrapText="1"/>
    </xf>
    <xf numFmtId="3" fontId="63" fillId="0" borderId="23" xfId="1" applyNumberFormat="1" applyFont="1" applyBorder="1" applyAlignment="1">
      <alignment horizontal="right" vertical="top" wrapText="1"/>
    </xf>
    <xf numFmtId="3" fontId="63" fillId="0" borderId="25" xfId="1" applyNumberFormat="1" applyFont="1" applyBorder="1" applyAlignment="1">
      <alignment horizontal="right" vertical="top" wrapText="1"/>
    </xf>
    <xf numFmtId="0" fontId="64" fillId="18" borderId="34" xfId="1" applyFont="1" applyFill="1" applyBorder="1" applyAlignment="1">
      <alignment horizontal="center" vertical="top" wrapText="1"/>
    </xf>
    <xf numFmtId="0" fontId="64" fillId="18" borderId="35" xfId="1" applyFont="1" applyFill="1" applyBorder="1" applyAlignment="1">
      <alignment horizontal="left" vertical="top" wrapText="1"/>
    </xf>
    <xf numFmtId="3" fontId="64" fillId="18" borderId="35" xfId="1" applyNumberFormat="1" applyFont="1" applyFill="1" applyBorder="1" applyAlignment="1">
      <alignment horizontal="right" vertical="top" wrapText="1"/>
    </xf>
    <xf numFmtId="3" fontId="64" fillId="18" borderId="36" xfId="1" applyNumberFormat="1" applyFont="1" applyFill="1" applyBorder="1" applyAlignment="1">
      <alignment horizontal="right" vertical="top" wrapText="1"/>
    </xf>
    <xf numFmtId="0" fontId="39" fillId="0" borderId="0" xfId="0" applyFont="1" applyBorder="1" applyAlignment="1"/>
    <xf numFmtId="3" fontId="57" fillId="0" borderId="8" xfId="13" applyNumberFormat="1" applyFont="1" applyBorder="1" applyAlignment="1">
      <alignment horizontal="right" vertical="top" wrapText="1"/>
    </xf>
    <xf numFmtId="3" fontId="57" fillId="0" borderId="10" xfId="13" applyNumberFormat="1" applyFont="1" applyBorder="1" applyAlignment="1">
      <alignment horizontal="right" vertical="top" wrapText="1"/>
    </xf>
    <xf numFmtId="3" fontId="58" fillId="13" borderId="10" xfId="13" applyNumberFormat="1" applyFont="1" applyFill="1" applyBorder="1" applyAlignment="1">
      <alignment horizontal="right" vertical="top" wrapText="1"/>
    </xf>
    <xf numFmtId="3" fontId="58" fillId="28" borderId="10" xfId="13" applyNumberFormat="1" applyFont="1" applyFill="1" applyBorder="1" applyAlignment="1">
      <alignment horizontal="right" vertical="top" wrapText="1"/>
    </xf>
    <xf numFmtId="3" fontId="58" fillId="28" borderId="60" xfId="13" applyNumberFormat="1" applyFont="1" applyFill="1" applyBorder="1" applyAlignment="1">
      <alignment horizontal="right" vertical="top" wrapText="1"/>
    </xf>
    <xf numFmtId="3" fontId="57" fillId="0" borderId="59" xfId="13" applyNumberFormat="1" applyFont="1" applyBorder="1" applyAlignment="1">
      <alignment horizontal="right" vertical="top" wrapText="1"/>
    </xf>
    <xf numFmtId="0" fontId="2" fillId="0" borderId="10" xfId="1" applyFill="1" applyBorder="1" applyAlignment="1">
      <alignment horizontal="left" vertical="center"/>
    </xf>
    <xf numFmtId="0" fontId="49" fillId="0" borderId="1" xfId="1" applyFont="1" applyFill="1" applyBorder="1" applyAlignment="1">
      <alignment horizontal="left" vertical="center"/>
    </xf>
    <xf numFmtId="0" fontId="49" fillId="0" borderId="26" xfId="1" applyFont="1" applyFill="1" applyBorder="1" applyAlignment="1">
      <alignment horizontal="left" vertical="center"/>
    </xf>
    <xf numFmtId="0" fontId="2" fillId="0" borderId="9" xfId="1" applyFill="1" applyBorder="1" applyAlignment="1"/>
    <xf numFmtId="0" fontId="2" fillId="0" borderId="10" xfId="1" applyFill="1" applyBorder="1" applyAlignment="1"/>
    <xf numFmtId="0" fontId="32" fillId="35" borderId="1" xfId="1" applyFont="1" applyFill="1" applyBorder="1" applyAlignment="1">
      <alignment horizontal="center" vertical="top" wrapText="1"/>
    </xf>
    <xf numFmtId="0" fontId="32" fillId="36" borderId="1" xfId="1" applyFont="1" applyFill="1" applyBorder="1" applyAlignment="1">
      <alignment horizontal="center" vertical="top" wrapText="1"/>
    </xf>
    <xf numFmtId="0" fontId="38" fillId="0" borderId="0" xfId="19" applyFont="1"/>
    <xf numFmtId="49" fontId="38" fillId="0" borderId="0" xfId="19" applyNumberFormat="1" applyFont="1" applyBorder="1"/>
    <xf numFmtId="49" fontId="38" fillId="0" borderId="0" xfId="19" applyNumberFormat="1" applyFont="1"/>
    <xf numFmtId="0" fontId="38" fillId="0" borderId="67" xfId="19" applyFont="1" applyBorder="1"/>
    <xf numFmtId="49" fontId="33" fillId="0" borderId="62" xfId="20" applyNumberFormat="1" applyFont="1" applyBorder="1" applyAlignment="1">
      <alignment horizontal="center" vertical="center" wrapText="1"/>
    </xf>
    <xf numFmtId="164" fontId="99" fillId="0" borderId="65" xfId="15" applyNumberFormat="1" applyFont="1" applyBorder="1" applyAlignment="1">
      <alignment horizontal="right" vertical="center"/>
    </xf>
    <xf numFmtId="166" fontId="31" fillId="0" borderId="1" xfId="14" applyNumberFormat="1" applyFont="1" applyBorder="1" applyAlignment="1">
      <alignment horizontal="right" vertical="center"/>
    </xf>
    <xf numFmtId="166" fontId="41" fillId="26" borderId="1" xfId="14" applyNumberFormat="1" applyFont="1" applyFill="1" applyBorder="1" applyAlignment="1">
      <alignment horizontal="right" vertical="center"/>
    </xf>
    <xf numFmtId="166" fontId="32" fillId="17" borderId="1" xfId="14" applyNumberFormat="1" applyFont="1" applyFill="1" applyBorder="1" applyAlignment="1">
      <alignment horizontal="right" vertical="center"/>
    </xf>
    <xf numFmtId="0" fontId="0" fillId="0" borderId="71" xfId="0" applyFill="1" applyBorder="1"/>
    <xf numFmtId="164" fontId="99" fillId="13" borderId="65" xfId="15" applyNumberFormat="1" applyFont="1" applyFill="1" applyBorder="1" applyAlignment="1">
      <alignment horizontal="right" vertical="center"/>
    </xf>
    <xf numFmtId="164" fontId="99" fillId="21" borderId="65" xfId="15" applyNumberFormat="1" applyFont="1" applyFill="1" applyBorder="1" applyAlignment="1">
      <alignment horizontal="right" vertical="center"/>
    </xf>
    <xf numFmtId="164" fontId="36" fillId="18" borderId="65" xfId="15" applyNumberFormat="1" applyFont="1" applyFill="1" applyBorder="1" applyAlignment="1">
      <alignment horizontal="right" vertical="center"/>
    </xf>
    <xf numFmtId="164" fontId="99" fillId="18" borderId="65" xfId="15" applyNumberFormat="1" applyFont="1" applyFill="1" applyBorder="1" applyAlignment="1">
      <alignment horizontal="right" vertical="center"/>
    </xf>
    <xf numFmtId="0" fontId="65" fillId="0" borderId="11" xfId="0" applyFont="1" applyBorder="1" applyAlignment="1">
      <alignment horizontal="center"/>
    </xf>
    <xf numFmtId="0" fontId="67" fillId="0" borderId="11" xfId="0" applyFont="1" applyBorder="1" applyAlignment="1">
      <alignment horizontal="center" vertical="center"/>
    </xf>
    <xf numFmtId="0" fontId="28" fillId="15" borderId="37" xfId="0" applyFont="1" applyFill="1" applyBorder="1" applyAlignment="1">
      <alignment horizontal="center"/>
    </xf>
    <xf numFmtId="0" fontId="28" fillId="15" borderId="13" xfId="0" applyFont="1" applyFill="1" applyBorder="1" applyAlignment="1">
      <alignment horizontal="center"/>
    </xf>
    <xf numFmtId="0" fontId="28" fillId="15" borderId="38" xfId="0" applyFont="1" applyFill="1" applyBorder="1" applyAlignment="1">
      <alignment horizontal="center"/>
    </xf>
    <xf numFmtId="0" fontId="28" fillId="15" borderId="39" xfId="0" applyFont="1" applyFill="1" applyBorder="1" applyAlignment="1">
      <alignment horizontal="center"/>
    </xf>
    <xf numFmtId="0" fontId="28" fillId="15" borderId="5" xfId="0" applyFont="1" applyFill="1" applyBorder="1" applyAlignment="1">
      <alignment horizontal="center"/>
    </xf>
    <xf numFmtId="0" fontId="28" fillId="15" borderId="40" xfId="0" applyFont="1" applyFill="1" applyBorder="1" applyAlignment="1">
      <alignment horizontal="center"/>
    </xf>
    <xf numFmtId="0" fontId="28" fillId="14" borderId="37" xfId="0" applyFont="1" applyFill="1" applyBorder="1" applyAlignment="1">
      <alignment horizontal="center"/>
    </xf>
    <xf numFmtId="0" fontId="28" fillId="14" borderId="13" xfId="0" applyFont="1" applyFill="1" applyBorder="1" applyAlignment="1">
      <alignment horizontal="center"/>
    </xf>
    <xf numFmtId="0" fontId="28" fillId="14" borderId="38" xfId="0" applyFont="1" applyFill="1" applyBorder="1" applyAlignment="1">
      <alignment horizontal="center"/>
    </xf>
    <xf numFmtId="0" fontId="28" fillId="14" borderId="39" xfId="0" applyFont="1" applyFill="1" applyBorder="1" applyAlignment="1">
      <alignment horizontal="center"/>
    </xf>
    <xf numFmtId="0" fontId="28" fillId="14" borderId="5" xfId="0" applyFont="1" applyFill="1" applyBorder="1" applyAlignment="1">
      <alignment horizontal="center"/>
    </xf>
    <xf numFmtId="0" fontId="28" fillId="14" borderId="40" xfId="0" applyFont="1" applyFill="1" applyBorder="1" applyAlignment="1">
      <alignment horizontal="center"/>
    </xf>
    <xf numFmtId="0" fontId="28" fillId="9" borderId="37" xfId="0" applyFont="1" applyFill="1" applyBorder="1" applyAlignment="1">
      <alignment horizontal="center"/>
    </xf>
    <xf numFmtId="0" fontId="28" fillId="9" borderId="13" xfId="0" applyFont="1" applyFill="1" applyBorder="1" applyAlignment="1">
      <alignment horizontal="center"/>
    </xf>
    <xf numFmtId="0" fontId="28" fillId="9" borderId="38" xfId="0" applyFont="1" applyFill="1" applyBorder="1" applyAlignment="1">
      <alignment horizontal="center"/>
    </xf>
    <xf numFmtId="0" fontId="28" fillId="9" borderId="39" xfId="0" applyFont="1" applyFill="1" applyBorder="1" applyAlignment="1">
      <alignment horizontal="center"/>
    </xf>
    <xf numFmtId="0" fontId="28" fillId="9" borderId="5" xfId="0" applyFont="1" applyFill="1" applyBorder="1" applyAlignment="1">
      <alignment horizontal="center"/>
    </xf>
    <xf numFmtId="0" fontId="28" fillId="9" borderId="40" xfId="0" applyFont="1" applyFill="1" applyBorder="1" applyAlignment="1">
      <alignment horizontal="center"/>
    </xf>
    <xf numFmtId="0" fontId="28" fillId="17" borderId="37" xfId="0" applyFont="1" applyFill="1" applyBorder="1" applyAlignment="1">
      <alignment horizontal="center"/>
    </xf>
    <xf numFmtId="0" fontId="28" fillId="17" borderId="13" xfId="0" applyFont="1" applyFill="1" applyBorder="1" applyAlignment="1">
      <alignment horizontal="center"/>
    </xf>
    <xf numFmtId="0" fontId="28" fillId="17" borderId="38" xfId="0" applyFont="1" applyFill="1" applyBorder="1" applyAlignment="1">
      <alignment horizontal="center"/>
    </xf>
    <xf numFmtId="0" fontId="28" fillId="17" borderId="39" xfId="0" applyFont="1" applyFill="1" applyBorder="1" applyAlignment="1">
      <alignment horizontal="center"/>
    </xf>
    <xf numFmtId="0" fontId="28" fillId="17" borderId="5" xfId="0" applyFont="1" applyFill="1" applyBorder="1" applyAlignment="1">
      <alignment horizontal="center"/>
    </xf>
    <xf numFmtId="0" fontId="28" fillId="17" borderId="40" xfId="0" applyFont="1" applyFill="1" applyBorder="1" applyAlignment="1">
      <alignment horizontal="center"/>
    </xf>
    <xf numFmtId="0" fontId="28" fillId="16" borderId="37" xfId="0" applyFont="1" applyFill="1" applyBorder="1" applyAlignment="1">
      <alignment horizontal="center"/>
    </xf>
    <xf numFmtId="0" fontId="28" fillId="16" borderId="13" xfId="0" applyFont="1" applyFill="1" applyBorder="1" applyAlignment="1">
      <alignment horizontal="center"/>
    </xf>
    <xf numFmtId="0" fontId="28" fillId="16" borderId="38" xfId="0" applyFont="1" applyFill="1" applyBorder="1" applyAlignment="1">
      <alignment horizontal="center"/>
    </xf>
    <xf numFmtId="0" fontId="28" fillId="16" borderId="39" xfId="0" applyFont="1" applyFill="1" applyBorder="1" applyAlignment="1">
      <alignment horizontal="center"/>
    </xf>
    <xf numFmtId="0" fontId="28" fillId="16" borderId="5" xfId="0" applyFont="1" applyFill="1" applyBorder="1" applyAlignment="1">
      <alignment horizontal="center"/>
    </xf>
    <xf numFmtId="0" fontId="28" fillId="16" borderId="40" xfId="0" applyFont="1" applyFill="1" applyBorder="1" applyAlignment="1">
      <alignment horizontal="center"/>
    </xf>
    <xf numFmtId="0" fontId="4" fillId="2" borderId="0" xfId="1" applyFont="1" applyFill="1" applyAlignment="1">
      <alignment horizontal="center" vertical="center"/>
    </xf>
    <xf numFmtId="0" fontId="4" fillId="3" borderId="0" xfId="1" applyFont="1" applyFill="1" applyAlignment="1">
      <alignment horizontal="center" vertical="center"/>
    </xf>
    <xf numFmtId="0" fontId="4" fillId="3" borderId="0" xfId="1" applyFont="1" applyFill="1" applyAlignment="1" applyProtection="1">
      <alignment horizontal="center" vertical="center"/>
      <protection locked="0"/>
    </xf>
    <xf numFmtId="0" fontId="4" fillId="2" borderId="0" xfId="1" applyFont="1" applyFill="1" applyAlignment="1" applyProtection="1">
      <alignment horizontal="center" vertical="center"/>
      <protection locked="0"/>
    </xf>
    <xf numFmtId="0" fontId="89" fillId="2" borderId="0" xfId="1" applyFont="1" applyFill="1" applyAlignment="1">
      <alignment horizontal="center" vertical="center"/>
    </xf>
    <xf numFmtId="0" fontId="89" fillId="3" borderId="0" xfId="1" applyFont="1" applyFill="1" applyAlignment="1">
      <alignment horizontal="center" vertical="center"/>
    </xf>
    <xf numFmtId="0" fontId="89" fillId="2" borderId="0" xfId="1" applyFont="1" applyFill="1" applyAlignment="1" applyProtection="1">
      <alignment horizontal="center" vertical="center"/>
      <protection locked="0"/>
    </xf>
    <xf numFmtId="0" fontId="89" fillId="3" borderId="0" xfId="1" applyFont="1" applyFill="1" applyAlignment="1" applyProtection="1">
      <alignment horizontal="center" vertical="center"/>
      <protection locked="0"/>
    </xf>
    <xf numFmtId="0" fontId="39" fillId="0" borderId="0" xfId="0" applyFont="1" applyAlignment="1">
      <alignment horizontal="center"/>
    </xf>
    <xf numFmtId="0" fontId="28" fillId="17" borderId="26" xfId="0" applyFont="1" applyFill="1" applyBorder="1" applyAlignment="1">
      <alignment horizontal="center" vertical="center"/>
    </xf>
    <xf numFmtId="0" fontId="28" fillId="17" borderId="9" xfId="0" applyFont="1" applyFill="1" applyBorder="1" applyAlignment="1">
      <alignment horizontal="center" vertical="center"/>
    </xf>
    <xf numFmtId="0" fontId="28" fillId="17" borderId="10" xfId="0" applyFont="1" applyFill="1" applyBorder="1" applyAlignment="1">
      <alignment horizontal="center" vertical="center"/>
    </xf>
    <xf numFmtId="0" fontId="28" fillId="20" borderId="26" xfId="0" applyFont="1" applyFill="1" applyBorder="1" applyAlignment="1">
      <alignment horizontal="center" vertical="center"/>
    </xf>
    <xf numFmtId="0" fontId="28" fillId="20" borderId="9" xfId="0" applyFont="1" applyFill="1" applyBorder="1" applyAlignment="1">
      <alignment horizontal="center" vertical="center"/>
    </xf>
    <xf numFmtId="0" fontId="28" fillId="20" borderId="10" xfId="0" applyFont="1" applyFill="1" applyBorder="1" applyAlignment="1">
      <alignment horizontal="center" vertical="center"/>
    </xf>
    <xf numFmtId="0" fontId="28" fillId="0" borderId="26"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49" fillId="0" borderId="11" xfId="1" applyFont="1" applyFill="1" applyBorder="1" applyAlignment="1">
      <alignment horizontal="center" vertical="center"/>
    </xf>
    <xf numFmtId="0" fontId="35" fillId="0" borderId="12" xfId="12" applyFont="1" applyFill="1" applyBorder="1" applyAlignment="1">
      <alignment horizontal="center" vertical="center" wrapText="1"/>
    </xf>
    <xf numFmtId="0" fontId="37" fillId="0" borderId="15" xfId="12" applyFont="1" applyFill="1" applyBorder="1" applyAlignment="1">
      <alignment horizontal="center" vertical="center" wrapText="1"/>
    </xf>
    <xf numFmtId="0" fontId="36" fillId="0" borderId="14" xfId="12" applyFont="1" applyFill="1" applyBorder="1" applyAlignment="1">
      <alignment horizontal="center" vertical="center" wrapText="1"/>
    </xf>
    <xf numFmtId="0" fontId="36" fillId="0" borderId="16" xfId="12" applyFont="1" applyFill="1" applyBorder="1" applyAlignment="1">
      <alignment horizontal="center" vertical="center" wrapText="1"/>
    </xf>
    <xf numFmtId="0" fontId="34" fillId="0" borderId="0" xfId="0" applyFont="1" applyBorder="1" applyAlignment="1">
      <alignment horizontal="center" vertical="center"/>
    </xf>
    <xf numFmtId="0" fontId="49" fillId="0" borderId="0" xfId="1" applyFont="1" applyFill="1" applyAlignment="1">
      <alignment horizontal="center" vertical="center" wrapText="1"/>
    </xf>
    <xf numFmtId="0" fontId="27" fillId="0" borderId="0" xfId="1" applyFont="1" applyFill="1" applyAlignment="1">
      <alignment vertical="center"/>
    </xf>
    <xf numFmtId="0" fontId="39" fillId="0" borderId="0" xfId="0" applyFont="1" applyBorder="1" applyAlignment="1">
      <alignment horizontal="center"/>
    </xf>
    <xf numFmtId="0" fontId="32" fillId="24" borderId="1" xfId="9" applyFont="1" applyFill="1" applyBorder="1" applyAlignment="1">
      <alignment horizontal="center" vertical="center" wrapText="1"/>
    </xf>
    <xf numFmtId="0" fontId="40" fillId="0" borderId="0" xfId="0" applyFont="1" applyBorder="1" applyAlignment="1">
      <alignment horizontal="center" vertical="center" wrapText="1"/>
    </xf>
    <xf numFmtId="0" fontId="27" fillId="24" borderId="1" xfId="9" applyFont="1" applyFill="1" applyBorder="1" applyAlignment="1">
      <alignment horizontal="center" vertical="center" wrapText="1"/>
    </xf>
    <xf numFmtId="0" fontId="27" fillId="0" borderId="0" xfId="1" applyFont="1" applyAlignment="1">
      <alignment horizontal="center"/>
    </xf>
    <xf numFmtId="0" fontId="32" fillId="28" borderId="37" xfId="13" applyFont="1" applyFill="1" applyBorder="1" applyAlignment="1">
      <alignment horizontal="center" vertical="center" wrapText="1"/>
    </xf>
    <xf numFmtId="0" fontId="59" fillId="28" borderId="13" xfId="13" applyFont="1" applyFill="1" applyBorder="1" applyAlignment="1">
      <alignment vertical="center"/>
    </xf>
    <xf numFmtId="0" fontId="59" fillId="28" borderId="38" xfId="13" applyFont="1" applyFill="1" applyBorder="1" applyAlignment="1">
      <alignment vertical="center"/>
    </xf>
    <xf numFmtId="0" fontId="99" fillId="0" borderId="64" xfId="20" applyFont="1" applyBorder="1" applyAlignment="1">
      <alignment horizontal="left" vertical="center" wrapText="1"/>
    </xf>
    <xf numFmtId="49" fontId="99" fillId="0" borderId="65" xfId="19" applyNumberFormat="1" applyFont="1" applyBorder="1" applyAlignment="1">
      <alignment horizontal="right" vertical="center"/>
    </xf>
    <xf numFmtId="49" fontId="99" fillId="0" borderId="66" xfId="19" applyNumberFormat="1" applyFont="1" applyBorder="1" applyAlignment="1">
      <alignment horizontal="right" vertical="center"/>
    </xf>
    <xf numFmtId="0" fontId="100" fillId="0" borderId="0" xfId="19" applyFont="1" applyAlignment="1">
      <alignment horizontal="center" vertical="center" wrapText="1"/>
    </xf>
    <xf numFmtId="49" fontId="101" fillId="0" borderId="0" xfId="20" applyNumberFormat="1" applyFont="1" applyFill="1" applyBorder="1" applyAlignment="1">
      <alignment horizontal="right"/>
    </xf>
    <xf numFmtId="49" fontId="33" fillId="0" borderId="61" xfId="20" applyNumberFormat="1" applyFont="1" applyBorder="1" applyAlignment="1">
      <alignment horizontal="center" vertical="center" wrapText="1"/>
    </xf>
    <xf numFmtId="49" fontId="33" fillId="0" borderId="62" xfId="20" applyNumberFormat="1" applyFont="1" applyBorder="1" applyAlignment="1">
      <alignment horizontal="center" vertical="center" wrapText="1"/>
    </xf>
    <xf numFmtId="49" fontId="33" fillId="0" borderId="63" xfId="20" applyNumberFormat="1" applyFont="1" applyBorder="1" applyAlignment="1">
      <alignment horizontal="center" vertical="center" wrapText="1"/>
    </xf>
    <xf numFmtId="0" fontId="99" fillId="13" borderId="64" xfId="20" applyFont="1" applyFill="1" applyBorder="1" applyAlignment="1">
      <alignment horizontal="left" vertical="center" wrapText="1"/>
    </xf>
    <xf numFmtId="49" fontId="99" fillId="13" borderId="65" xfId="19" applyNumberFormat="1" applyFont="1" applyFill="1" applyBorder="1" applyAlignment="1">
      <alignment horizontal="right" vertical="center"/>
    </xf>
    <xf numFmtId="49" fontId="99" fillId="13" borderId="68" xfId="19" applyNumberFormat="1" applyFont="1" applyFill="1" applyBorder="1" applyAlignment="1">
      <alignment horizontal="right" vertical="center"/>
    </xf>
    <xf numFmtId="49" fontId="99" fillId="13" borderId="69" xfId="19" applyNumberFormat="1" applyFont="1" applyFill="1" applyBorder="1" applyAlignment="1">
      <alignment horizontal="right" vertical="center"/>
    </xf>
    <xf numFmtId="49" fontId="99" fillId="13" borderId="70" xfId="19" applyNumberFormat="1" applyFont="1" applyFill="1" applyBorder="1" applyAlignment="1">
      <alignment horizontal="right" vertical="center"/>
    </xf>
    <xf numFmtId="10" fontId="99" fillId="13" borderId="66" xfId="14" applyNumberFormat="1" applyFont="1" applyFill="1" applyBorder="1" applyAlignment="1">
      <alignment horizontal="right" vertical="center"/>
    </xf>
    <xf numFmtId="0" fontId="99" fillId="21" borderId="64" xfId="20" applyFont="1" applyFill="1" applyBorder="1" applyAlignment="1">
      <alignment horizontal="left" vertical="center" wrapText="1"/>
    </xf>
    <xf numFmtId="49" fontId="99" fillId="21" borderId="65" xfId="19" applyNumberFormat="1" applyFont="1" applyFill="1" applyBorder="1" applyAlignment="1">
      <alignment horizontal="right" vertical="center"/>
    </xf>
    <xf numFmtId="49" fontId="99" fillId="21" borderId="66" xfId="19" applyNumberFormat="1" applyFont="1" applyFill="1" applyBorder="1" applyAlignment="1">
      <alignment horizontal="right" vertical="center"/>
    </xf>
    <xf numFmtId="10" fontId="99" fillId="0" borderId="66" xfId="14" applyNumberFormat="1" applyFont="1" applyBorder="1" applyAlignment="1">
      <alignment horizontal="right" vertical="center"/>
    </xf>
    <xf numFmtId="10" fontId="99" fillId="21" borderId="66" xfId="14" applyNumberFormat="1" applyFont="1" applyFill="1" applyBorder="1" applyAlignment="1">
      <alignment horizontal="right" vertical="center"/>
    </xf>
    <xf numFmtId="3" fontId="99" fillId="0" borderId="65" xfId="19" applyNumberFormat="1" applyFont="1" applyBorder="1" applyAlignment="1">
      <alignment horizontal="right" vertical="center"/>
    </xf>
    <xf numFmtId="3" fontId="99" fillId="13" borderId="68" xfId="19" applyNumberFormat="1" applyFont="1" applyFill="1" applyBorder="1" applyAlignment="1">
      <alignment horizontal="right" vertical="center"/>
    </xf>
    <xf numFmtId="3" fontId="99" fillId="13" borderId="69" xfId="19" applyNumberFormat="1" applyFont="1" applyFill="1" applyBorder="1" applyAlignment="1">
      <alignment horizontal="right" vertical="center"/>
    </xf>
    <xf numFmtId="3" fontId="99" fillId="13" borderId="70" xfId="19" applyNumberFormat="1" applyFont="1" applyFill="1" applyBorder="1" applyAlignment="1">
      <alignment horizontal="right" vertical="center"/>
    </xf>
    <xf numFmtId="0" fontId="36" fillId="18" borderId="64" xfId="20" applyFont="1" applyFill="1" applyBorder="1" applyAlignment="1">
      <alignment horizontal="left" vertical="center" wrapText="1"/>
    </xf>
    <xf numFmtId="49" fontId="36" fillId="18" borderId="65" xfId="19" applyNumberFormat="1" applyFont="1" applyFill="1" applyBorder="1" applyAlignment="1">
      <alignment horizontal="right" vertical="center"/>
    </xf>
    <xf numFmtId="10" fontId="36" fillId="18" borderId="66" xfId="14" applyNumberFormat="1" applyFont="1" applyFill="1" applyBorder="1" applyAlignment="1">
      <alignment horizontal="right" vertical="center"/>
    </xf>
    <xf numFmtId="3" fontId="99" fillId="13" borderId="65" xfId="19" applyNumberFormat="1" applyFont="1" applyFill="1" applyBorder="1" applyAlignment="1">
      <alignment horizontal="right" vertical="center"/>
    </xf>
    <xf numFmtId="0" fontId="99" fillId="18" borderId="64" xfId="20" applyFont="1" applyFill="1" applyBorder="1" applyAlignment="1">
      <alignment horizontal="left" vertical="center" wrapText="1"/>
    </xf>
    <xf numFmtId="49" fontId="99" fillId="18" borderId="65" xfId="19" applyNumberFormat="1" applyFont="1" applyFill="1" applyBorder="1" applyAlignment="1">
      <alignment horizontal="right" vertical="center"/>
    </xf>
    <xf numFmtId="10" fontId="99" fillId="18" borderId="66" xfId="14" applyNumberFormat="1" applyFont="1" applyFill="1" applyBorder="1" applyAlignment="1">
      <alignment horizontal="right" vertical="center"/>
    </xf>
    <xf numFmtId="0" fontId="28" fillId="0" borderId="0" xfId="0" applyFont="1" applyAlignment="1">
      <alignment horizontal="center"/>
    </xf>
    <xf numFmtId="0" fontId="44" fillId="0" borderId="2" xfId="11" applyFont="1" applyBorder="1" applyAlignment="1">
      <alignment horizontal="center" vertical="center" wrapText="1"/>
    </xf>
    <xf numFmtId="0" fontId="44" fillId="0" borderId="3" xfId="11" applyFont="1" applyBorder="1" applyAlignment="1">
      <alignment horizontal="center" vertical="center" wrapText="1"/>
    </xf>
    <xf numFmtId="0" fontId="30" fillId="0" borderId="0" xfId="0" applyFont="1" applyAlignment="1">
      <alignment horizontal="center" vertical="center"/>
    </xf>
    <xf numFmtId="10" fontId="0" fillId="0" borderId="5" xfId="0" applyNumberFormat="1" applyBorder="1" applyAlignment="1">
      <alignment horizontal="right"/>
    </xf>
    <xf numFmtId="0" fontId="32" fillId="17" borderId="7" xfId="9" applyFont="1" applyFill="1" applyBorder="1" applyAlignment="1">
      <alignment horizontal="center" vertical="center" wrapText="1"/>
    </xf>
    <xf numFmtId="0" fontId="32" fillId="17" borderId="8" xfId="9" applyFont="1" applyFill="1" applyBorder="1" applyAlignment="1">
      <alignment horizontal="center" vertical="center" wrapText="1"/>
    </xf>
    <xf numFmtId="0" fontId="32" fillId="17" borderId="2" xfId="9" applyFont="1" applyFill="1" applyBorder="1" applyAlignment="1">
      <alignment horizontal="center" vertical="center"/>
    </xf>
    <xf numFmtId="0" fontId="32" fillId="17" borderId="3" xfId="9" applyFont="1" applyFill="1" applyBorder="1" applyAlignment="1">
      <alignment horizontal="center" vertical="center"/>
    </xf>
    <xf numFmtId="0" fontId="32" fillId="17" borderId="2" xfId="9" applyFont="1" applyFill="1" applyBorder="1" applyAlignment="1">
      <alignment horizontal="center" vertical="center" wrapText="1"/>
    </xf>
    <xf numFmtId="0" fontId="32" fillId="17" borderId="3" xfId="9" applyFont="1" applyFill="1" applyBorder="1" applyAlignment="1">
      <alignment horizontal="center" vertical="center" wrapText="1"/>
    </xf>
    <xf numFmtId="0" fontId="30" fillId="0" borderId="0" xfId="0" applyFont="1" applyAlignment="1">
      <alignment horizontal="center"/>
    </xf>
    <xf numFmtId="0" fontId="29" fillId="0" borderId="0" xfId="11" applyFont="1" applyAlignment="1">
      <alignment horizontal="center" vertical="center"/>
    </xf>
    <xf numFmtId="164" fontId="4" fillId="0" borderId="2" xfId="5" applyNumberFormat="1" applyFont="1" applyFill="1" applyBorder="1" applyAlignment="1">
      <alignment vertical="center" wrapText="1"/>
    </xf>
    <xf numFmtId="164" fontId="4" fillId="0" borderId="3" xfId="5" applyNumberFormat="1" applyFont="1" applyFill="1" applyBorder="1" applyAlignment="1">
      <alignment vertical="center" wrapText="1"/>
    </xf>
    <xf numFmtId="164" fontId="4" fillId="0" borderId="2" xfId="5" applyNumberFormat="1" applyFont="1" applyFill="1" applyBorder="1" applyAlignment="1">
      <alignment horizontal="center" vertical="center" wrapText="1"/>
    </xf>
    <xf numFmtId="164" fontId="4" fillId="0" borderId="3" xfId="5" applyNumberFormat="1" applyFont="1" applyFill="1" applyBorder="1" applyAlignment="1">
      <alignment horizontal="center" vertical="center" wrapText="1"/>
    </xf>
    <xf numFmtId="166" fontId="4" fillId="0" borderId="2" xfId="5" applyNumberFormat="1" applyFont="1" applyFill="1" applyBorder="1" applyAlignment="1">
      <alignment horizontal="center" vertical="center" wrapText="1"/>
    </xf>
    <xf numFmtId="166" fontId="4" fillId="0" borderId="3" xfId="5" applyNumberFormat="1" applyFont="1" applyFill="1" applyBorder="1" applyAlignment="1">
      <alignment horizontal="center" vertical="center" wrapText="1"/>
    </xf>
  </cellXfs>
  <cellStyles count="21">
    <cellStyle name="Ezres" xfId="15" builtinId="3"/>
    <cellStyle name="Ezres 2" xfId="2" xr:uid="{00000000-0005-0000-0000-000001000000}"/>
    <cellStyle name="Ezres 2 2" xfId="3" xr:uid="{00000000-0005-0000-0000-000002000000}"/>
    <cellStyle name="Ezres 3" xfId="4" xr:uid="{00000000-0005-0000-0000-000003000000}"/>
    <cellStyle name="Ezres 4" xfId="5" xr:uid="{00000000-0005-0000-0000-000004000000}"/>
    <cellStyle name="Ezres 5" xfId="6" xr:uid="{00000000-0005-0000-0000-000005000000}"/>
    <cellStyle name="Normál" xfId="0" builtinId="0"/>
    <cellStyle name="Normál 2" xfId="1" xr:uid="{00000000-0005-0000-0000-000007000000}"/>
    <cellStyle name="Normál 2 2" xfId="7" xr:uid="{00000000-0005-0000-0000-000008000000}"/>
    <cellStyle name="Normál 3" xfId="8" xr:uid="{00000000-0005-0000-0000-000009000000}"/>
    <cellStyle name="Normál 3 2" xfId="9" xr:uid="{00000000-0005-0000-0000-00000A000000}"/>
    <cellStyle name="Normál 3 3" xfId="13" xr:uid="{00000000-0005-0000-0000-00000B000000}"/>
    <cellStyle name="Normál 4" xfId="10" xr:uid="{00000000-0005-0000-0000-00000C000000}"/>
    <cellStyle name="Normál 4 2" xfId="16" xr:uid="{00000000-0005-0000-0000-00000D000000}"/>
    <cellStyle name="Normál 5" xfId="11" xr:uid="{00000000-0005-0000-0000-00000E000000}"/>
    <cellStyle name="Normál 6" xfId="17" xr:uid="{00000000-0005-0000-0000-00000F000000}"/>
    <cellStyle name="Normál 7" xfId="19" xr:uid="{0488503B-F847-47A3-AFFC-B603E278797C}"/>
    <cellStyle name="Normál_2008_evi_ktgv_mellekletei" xfId="12" xr:uid="{00000000-0005-0000-0000-000010000000}"/>
    <cellStyle name="Normal_KTRSZJ" xfId="18" xr:uid="{00000000-0005-0000-0000-000011000000}"/>
    <cellStyle name="Normal_KTRSZJ 2" xfId="20" xr:uid="{53155608-8A24-4C9A-A7A3-CF74D8FAB479}"/>
    <cellStyle name="Százalék" xfId="14" builtinId="5"/>
  </cellStyles>
  <dxfs count="5">
    <dxf>
      <font>
        <b/>
        <i/>
        <condense val="0"/>
        <extend val="0"/>
        <u val="none"/>
      </font>
    </dxf>
    <dxf>
      <font>
        <b/>
        <i/>
        <condense val="0"/>
        <extend val="0"/>
        <u val="none"/>
      </font>
    </dxf>
    <dxf>
      <font>
        <b/>
        <i/>
        <condense val="0"/>
        <extend val="0"/>
        <u val="none"/>
      </font>
    </dxf>
    <dxf>
      <font>
        <b/>
        <i/>
        <condense val="0"/>
        <extend val="0"/>
        <u val="none"/>
      </font>
    </dxf>
    <dxf>
      <font>
        <b/>
        <i/>
        <condense val="0"/>
        <extend val="0"/>
        <u val="none"/>
      </font>
    </dxf>
  </dxfs>
  <tableStyles count="0" defaultTableStyle="TableStyleMedium2" defaultPivotStyle="PivotStyleLight16"/>
  <colors>
    <mruColors>
      <color rgb="FF66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xdr:col>
      <xdr:colOff>1574800</xdr:colOff>
      <xdr:row>3</xdr:row>
      <xdr:rowOff>542925</xdr:rowOff>
    </xdr:from>
    <xdr:to>
      <xdr:col>1</xdr:col>
      <xdr:colOff>1574800</xdr:colOff>
      <xdr:row>3</xdr:row>
      <xdr:rowOff>828675</xdr:rowOff>
    </xdr:to>
    <xdr:cxnSp macro="">
      <xdr:nvCxnSpPr>
        <xdr:cNvPr id="2" name="Egyenes összekötő nyíllal 1">
          <a:extLst>
            <a:ext uri="{FF2B5EF4-FFF2-40B4-BE49-F238E27FC236}">
              <a16:creationId xmlns:a16="http://schemas.microsoft.com/office/drawing/2014/main" id="{00000000-0008-0000-0200-000002000000}"/>
            </a:ext>
          </a:extLst>
        </xdr:cNvPr>
        <xdr:cNvCxnSpPr/>
      </xdr:nvCxnSpPr>
      <xdr:spPr>
        <a:xfrm>
          <a:off x="4235450" y="12858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3" name="Egyenes összekötő nyíllal 2">
          <a:extLst>
            <a:ext uri="{FF2B5EF4-FFF2-40B4-BE49-F238E27FC236}">
              <a16:creationId xmlns:a16="http://schemas.microsoft.com/office/drawing/2014/main" id="{00000000-0008-0000-0200-000003000000}"/>
            </a:ext>
          </a:extLst>
        </xdr:cNvPr>
        <xdr:cNvCxnSpPr/>
      </xdr:nvCxnSpPr>
      <xdr:spPr>
        <a:xfrm>
          <a:off x="8039100" y="590550"/>
          <a:ext cx="2353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3</xdr:row>
      <xdr:rowOff>542925</xdr:rowOff>
    </xdr:from>
    <xdr:to>
      <xdr:col>1</xdr:col>
      <xdr:colOff>1574800</xdr:colOff>
      <xdr:row>3</xdr:row>
      <xdr:rowOff>828675</xdr:rowOff>
    </xdr:to>
    <xdr:cxnSp macro="">
      <xdr:nvCxnSpPr>
        <xdr:cNvPr id="8" name="Egyenes összekötő nyíllal 7">
          <a:extLst>
            <a:ext uri="{FF2B5EF4-FFF2-40B4-BE49-F238E27FC236}">
              <a16:creationId xmlns:a16="http://schemas.microsoft.com/office/drawing/2014/main" id="{00000000-0008-0000-0200-000008000000}"/>
            </a:ext>
          </a:extLst>
        </xdr:cNvPr>
        <xdr:cNvCxnSpPr/>
      </xdr:nvCxnSpPr>
      <xdr:spPr>
        <a:xfrm>
          <a:off x="4235450" y="12858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9" name="Egyenes összekötő nyíllal 8">
          <a:extLst>
            <a:ext uri="{FF2B5EF4-FFF2-40B4-BE49-F238E27FC236}">
              <a16:creationId xmlns:a16="http://schemas.microsoft.com/office/drawing/2014/main" id="{00000000-0008-0000-0200-000009000000}"/>
            </a:ext>
          </a:extLst>
        </xdr:cNvPr>
        <xdr:cNvCxnSpPr/>
      </xdr:nvCxnSpPr>
      <xdr:spPr>
        <a:xfrm>
          <a:off x="8039100" y="590550"/>
          <a:ext cx="2353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119</xdr:row>
      <xdr:rowOff>542925</xdr:rowOff>
    </xdr:from>
    <xdr:to>
      <xdr:col>1</xdr:col>
      <xdr:colOff>1574800</xdr:colOff>
      <xdr:row>119</xdr:row>
      <xdr:rowOff>828675</xdr:rowOff>
    </xdr:to>
    <xdr:cxnSp macro="">
      <xdr:nvCxnSpPr>
        <xdr:cNvPr id="10" name="Egyenes összekötő nyíllal 9">
          <a:extLst>
            <a:ext uri="{FF2B5EF4-FFF2-40B4-BE49-F238E27FC236}">
              <a16:creationId xmlns:a16="http://schemas.microsoft.com/office/drawing/2014/main" id="{00000000-0008-0000-0200-00000A000000}"/>
            </a:ext>
          </a:extLst>
        </xdr:cNvPr>
        <xdr:cNvCxnSpPr/>
      </xdr:nvCxnSpPr>
      <xdr:spPr>
        <a:xfrm>
          <a:off x="4235450" y="38385750"/>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118</xdr:row>
      <xdr:rowOff>171450</xdr:rowOff>
    </xdr:from>
    <xdr:to>
      <xdr:col>1</xdr:col>
      <xdr:colOff>3689555</xdr:colOff>
      <xdr:row>118</xdr:row>
      <xdr:rowOff>180975</xdr:rowOff>
    </xdr:to>
    <xdr:cxnSp macro="">
      <xdr:nvCxnSpPr>
        <xdr:cNvPr id="11" name="Egyenes összekötő nyíllal 10">
          <a:extLst>
            <a:ext uri="{FF2B5EF4-FFF2-40B4-BE49-F238E27FC236}">
              <a16:creationId xmlns:a16="http://schemas.microsoft.com/office/drawing/2014/main" id="{00000000-0008-0000-0200-00000B000000}"/>
            </a:ext>
          </a:extLst>
        </xdr:cNvPr>
        <xdr:cNvCxnSpPr/>
      </xdr:nvCxnSpPr>
      <xdr:spPr>
        <a:xfrm>
          <a:off x="8039100" y="37690425"/>
          <a:ext cx="2353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1574800</xdr:colOff>
      <xdr:row>3</xdr:row>
      <xdr:rowOff>542925</xdr:rowOff>
    </xdr:from>
    <xdr:to>
      <xdr:col>1</xdr:col>
      <xdr:colOff>1574800</xdr:colOff>
      <xdr:row>3</xdr:row>
      <xdr:rowOff>828675</xdr:rowOff>
    </xdr:to>
    <xdr:cxnSp macro="">
      <xdr:nvCxnSpPr>
        <xdr:cNvPr id="2" name="Egyenes összekötő nyíllal 1">
          <a:extLst>
            <a:ext uri="{FF2B5EF4-FFF2-40B4-BE49-F238E27FC236}">
              <a16:creationId xmlns:a16="http://schemas.microsoft.com/office/drawing/2014/main" id="{00000000-0008-0000-0300-000002000000}"/>
            </a:ext>
          </a:extLst>
        </xdr:cNvPr>
        <xdr:cNvCxnSpPr/>
      </xdr:nvCxnSpPr>
      <xdr:spPr>
        <a:xfrm>
          <a:off x="4235450" y="12858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3" name="Egyenes összekötő nyíllal 2">
          <a:extLst>
            <a:ext uri="{FF2B5EF4-FFF2-40B4-BE49-F238E27FC236}">
              <a16:creationId xmlns:a16="http://schemas.microsoft.com/office/drawing/2014/main" id="{00000000-0008-0000-0300-000003000000}"/>
            </a:ext>
          </a:extLst>
        </xdr:cNvPr>
        <xdr:cNvCxnSpPr/>
      </xdr:nvCxnSpPr>
      <xdr:spPr>
        <a:xfrm>
          <a:off x="8039100" y="590550"/>
          <a:ext cx="4258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3</xdr:row>
      <xdr:rowOff>542925</xdr:rowOff>
    </xdr:from>
    <xdr:to>
      <xdr:col>1</xdr:col>
      <xdr:colOff>1574800</xdr:colOff>
      <xdr:row>3</xdr:row>
      <xdr:rowOff>828675</xdr:rowOff>
    </xdr:to>
    <xdr:cxnSp macro="">
      <xdr:nvCxnSpPr>
        <xdr:cNvPr id="4" name="Egyenes összekötő nyíllal 3">
          <a:extLst>
            <a:ext uri="{FF2B5EF4-FFF2-40B4-BE49-F238E27FC236}">
              <a16:creationId xmlns:a16="http://schemas.microsoft.com/office/drawing/2014/main" id="{00000000-0008-0000-0300-000004000000}"/>
            </a:ext>
          </a:extLst>
        </xdr:cNvPr>
        <xdr:cNvCxnSpPr/>
      </xdr:nvCxnSpPr>
      <xdr:spPr>
        <a:xfrm>
          <a:off x="4235450" y="12858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5" name="Egyenes összekötő nyíllal 4">
          <a:extLst>
            <a:ext uri="{FF2B5EF4-FFF2-40B4-BE49-F238E27FC236}">
              <a16:creationId xmlns:a16="http://schemas.microsoft.com/office/drawing/2014/main" id="{00000000-0008-0000-0300-000005000000}"/>
            </a:ext>
          </a:extLst>
        </xdr:cNvPr>
        <xdr:cNvCxnSpPr/>
      </xdr:nvCxnSpPr>
      <xdr:spPr>
        <a:xfrm>
          <a:off x="8039100" y="590550"/>
          <a:ext cx="4258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119</xdr:row>
      <xdr:rowOff>542925</xdr:rowOff>
    </xdr:from>
    <xdr:to>
      <xdr:col>1</xdr:col>
      <xdr:colOff>1574800</xdr:colOff>
      <xdr:row>119</xdr:row>
      <xdr:rowOff>828675</xdr:rowOff>
    </xdr:to>
    <xdr:cxnSp macro="">
      <xdr:nvCxnSpPr>
        <xdr:cNvPr id="6" name="Egyenes összekötő nyíllal 5">
          <a:extLst>
            <a:ext uri="{FF2B5EF4-FFF2-40B4-BE49-F238E27FC236}">
              <a16:creationId xmlns:a16="http://schemas.microsoft.com/office/drawing/2014/main" id="{00000000-0008-0000-0300-000006000000}"/>
            </a:ext>
          </a:extLst>
        </xdr:cNvPr>
        <xdr:cNvCxnSpPr/>
      </xdr:nvCxnSpPr>
      <xdr:spPr>
        <a:xfrm>
          <a:off x="4235450" y="358044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118</xdr:row>
      <xdr:rowOff>171450</xdr:rowOff>
    </xdr:from>
    <xdr:to>
      <xdr:col>1</xdr:col>
      <xdr:colOff>3689555</xdr:colOff>
      <xdr:row>118</xdr:row>
      <xdr:rowOff>180975</xdr:rowOff>
    </xdr:to>
    <xdr:cxnSp macro="">
      <xdr:nvCxnSpPr>
        <xdr:cNvPr id="7" name="Egyenes összekötő nyíllal 6">
          <a:extLst>
            <a:ext uri="{FF2B5EF4-FFF2-40B4-BE49-F238E27FC236}">
              <a16:creationId xmlns:a16="http://schemas.microsoft.com/office/drawing/2014/main" id="{00000000-0008-0000-0300-000007000000}"/>
            </a:ext>
          </a:extLst>
        </xdr:cNvPr>
        <xdr:cNvCxnSpPr/>
      </xdr:nvCxnSpPr>
      <xdr:spPr>
        <a:xfrm>
          <a:off x="8039100" y="35232975"/>
          <a:ext cx="4258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1574800</xdr:colOff>
      <xdr:row>3</xdr:row>
      <xdr:rowOff>542925</xdr:rowOff>
    </xdr:from>
    <xdr:to>
      <xdr:col>1</xdr:col>
      <xdr:colOff>1574800</xdr:colOff>
      <xdr:row>3</xdr:row>
      <xdr:rowOff>828675</xdr:rowOff>
    </xdr:to>
    <xdr:cxnSp macro="">
      <xdr:nvCxnSpPr>
        <xdr:cNvPr id="2" name="Egyenes összekötő nyíllal 1">
          <a:extLst>
            <a:ext uri="{FF2B5EF4-FFF2-40B4-BE49-F238E27FC236}">
              <a16:creationId xmlns:a16="http://schemas.microsoft.com/office/drawing/2014/main" id="{00000000-0008-0000-0400-000002000000}"/>
            </a:ext>
          </a:extLst>
        </xdr:cNvPr>
        <xdr:cNvCxnSpPr/>
      </xdr:nvCxnSpPr>
      <xdr:spPr>
        <a:xfrm>
          <a:off x="4235450" y="12858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3" name="Egyenes összekötő nyíllal 2">
          <a:extLst>
            <a:ext uri="{FF2B5EF4-FFF2-40B4-BE49-F238E27FC236}">
              <a16:creationId xmlns:a16="http://schemas.microsoft.com/office/drawing/2014/main" id="{00000000-0008-0000-0400-000003000000}"/>
            </a:ext>
          </a:extLst>
        </xdr:cNvPr>
        <xdr:cNvCxnSpPr/>
      </xdr:nvCxnSpPr>
      <xdr:spPr>
        <a:xfrm>
          <a:off x="8039100" y="590550"/>
          <a:ext cx="4258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3</xdr:row>
      <xdr:rowOff>542925</xdr:rowOff>
    </xdr:from>
    <xdr:to>
      <xdr:col>1</xdr:col>
      <xdr:colOff>1574800</xdr:colOff>
      <xdr:row>3</xdr:row>
      <xdr:rowOff>828675</xdr:rowOff>
    </xdr:to>
    <xdr:cxnSp macro="">
      <xdr:nvCxnSpPr>
        <xdr:cNvPr id="4" name="Egyenes összekötő nyíllal 3">
          <a:extLst>
            <a:ext uri="{FF2B5EF4-FFF2-40B4-BE49-F238E27FC236}">
              <a16:creationId xmlns:a16="http://schemas.microsoft.com/office/drawing/2014/main" id="{00000000-0008-0000-0400-000004000000}"/>
            </a:ext>
          </a:extLst>
        </xdr:cNvPr>
        <xdr:cNvCxnSpPr/>
      </xdr:nvCxnSpPr>
      <xdr:spPr>
        <a:xfrm>
          <a:off x="4235450" y="12858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5" name="Egyenes összekötő nyíllal 4">
          <a:extLst>
            <a:ext uri="{FF2B5EF4-FFF2-40B4-BE49-F238E27FC236}">
              <a16:creationId xmlns:a16="http://schemas.microsoft.com/office/drawing/2014/main" id="{00000000-0008-0000-0400-000005000000}"/>
            </a:ext>
          </a:extLst>
        </xdr:cNvPr>
        <xdr:cNvCxnSpPr/>
      </xdr:nvCxnSpPr>
      <xdr:spPr>
        <a:xfrm>
          <a:off x="8039100" y="590550"/>
          <a:ext cx="4258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119</xdr:row>
      <xdr:rowOff>542925</xdr:rowOff>
    </xdr:from>
    <xdr:to>
      <xdr:col>1</xdr:col>
      <xdr:colOff>1574800</xdr:colOff>
      <xdr:row>119</xdr:row>
      <xdr:rowOff>828675</xdr:rowOff>
    </xdr:to>
    <xdr:cxnSp macro="">
      <xdr:nvCxnSpPr>
        <xdr:cNvPr id="6" name="Egyenes összekötő nyíllal 5">
          <a:extLst>
            <a:ext uri="{FF2B5EF4-FFF2-40B4-BE49-F238E27FC236}">
              <a16:creationId xmlns:a16="http://schemas.microsoft.com/office/drawing/2014/main" id="{00000000-0008-0000-0400-000006000000}"/>
            </a:ext>
          </a:extLst>
        </xdr:cNvPr>
        <xdr:cNvCxnSpPr/>
      </xdr:nvCxnSpPr>
      <xdr:spPr>
        <a:xfrm>
          <a:off x="4235450" y="358044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118</xdr:row>
      <xdr:rowOff>171450</xdr:rowOff>
    </xdr:from>
    <xdr:to>
      <xdr:col>1</xdr:col>
      <xdr:colOff>3689555</xdr:colOff>
      <xdr:row>118</xdr:row>
      <xdr:rowOff>180975</xdr:rowOff>
    </xdr:to>
    <xdr:cxnSp macro="">
      <xdr:nvCxnSpPr>
        <xdr:cNvPr id="7" name="Egyenes összekötő nyíllal 6">
          <a:extLst>
            <a:ext uri="{FF2B5EF4-FFF2-40B4-BE49-F238E27FC236}">
              <a16:creationId xmlns:a16="http://schemas.microsoft.com/office/drawing/2014/main" id="{00000000-0008-0000-0400-000007000000}"/>
            </a:ext>
          </a:extLst>
        </xdr:cNvPr>
        <xdr:cNvCxnSpPr/>
      </xdr:nvCxnSpPr>
      <xdr:spPr>
        <a:xfrm>
          <a:off x="8039100" y="35232975"/>
          <a:ext cx="42586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1574800</xdr:colOff>
      <xdr:row>3</xdr:row>
      <xdr:rowOff>542925</xdr:rowOff>
    </xdr:from>
    <xdr:to>
      <xdr:col>1</xdr:col>
      <xdr:colOff>1574800</xdr:colOff>
      <xdr:row>3</xdr:row>
      <xdr:rowOff>828675</xdr:rowOff>
    </xdr:to>
    <xdr:cxnSp macro="">
      <xdr:nvCxnSpPr>
        <xdr:cNvPr id="2" name="Egyenes összekötő nyíllal 1">
          <a:extLst>
            <a:ext uri="{FF2B5EF4-FFF2-40B4-BE49-F238E27FC236}">
              <a16:creationId xmlns:a16="http://schemas.microsoft.com/office/drawing/2014/main" id="{00000000-0008-0000-0500-000002000000}"/>
            </a:ext>
          </a:extLst>
        </xdr:cNvPr>
        <xdr:cNvCxnSpPr/>
      </xdr:nvCxnSpPr>
      <xdr:spPr>
        <a:xfrm>
          <a:off x="2117725" y="12858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3" name="Egyenes összekötő nyíllal 2">
          <a:extLst>
            <a:ext uri="{FF2B5EF4-FFF2-40B4-BE49-F238E27FC236}">
              <a16:creationId xmlns:a16="http://schemas.microsoft.com/office/drawing/2014/main" id="{00000000-0008-0000-0500-000003000000}"/>
            </a:ext>
          </a:extLst>
        </xdr:cNvPr>
        <xdr:cNvCxnSpPr/>
      </xdr:nvCxnSpPr>
      <xdr:spPr>
        <a:xfrm>
          <a:off x="4019550" y="590550"/>
          <a:ext cx="21293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3</xdr:row>
      <xdr:rowOff>542925</xdr:rowOff>
    </xdr:from>
    <xdr:to>
      <xdr:col>1</xdr:col>
      <xdr:colOff>1574800</xdr:colOff>
      <xdr:row>3</xdr:row>
      <xdr:rowOff>828675</xdr:rowOff>
    </xdr:to>
    <xdr:cxnSp macro="">
      <xdr:nvCxnSpPr>
        <xdr:cNvPr id="4" name="Egyenes összekötő nyíllal 3">
          <a:extLst>
            <a:ext uri="{FF2B5EF4-FFF2-40B4-BE49-F238E27FC236}">
              <a16:creationId xmlns:a16="http://schemas.microsoft.com/office/drawing/2014/main" id="{00000000-0008-0000-0500-000004000000}"/>
            </a:ext>
          </a:extLst>
        </xdr:cNvPr>
        <xdr:cNvCxnSpPr/>
      </xdr:nvCxnSpPr>
      <xdr:spPr>
        <a:xfrm>
          <a:off x="2117725" y="12858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2</xdr:row>
      <xdr:rowOff>171450</xdr:rowOff>
    </xdr:from>
    <xdr:to>
      <xdr:col>1</xdr:col>
      <xdr:colOff>3689555</xdr:colOff>
      <xdr:row>2</xdr:row>
      <xdr:rowOff>180975</xdr:rowOff>
    </xdr:to>
    <xdr:cxnSp macro="">
      <xdr:nvCxnSpPr>
        <xdr:cNvPr id="5" name="Egyenes összekötő nyíllal 4">
          <a:extLst>
            <a:ext uri="{FF2B5EF4-FFF2-40B4-BE49-F238E27FC236}">
              <a16:creationId xmlns:a16="http://schemas.microsoft.com/office/drawing/2014/main" id="{00000000-0008-0000-0500-000005000000}"/>
            </a:ext>
          </a:extLst>
        </xdr:cNvPr>
        <xdr:cNvCxnSpPr/>
      </xdr:nvCxnSpPr>
      <xdr:spPr>
        <a:xfrm>
          <a:off x="4019550" y="590550"/>
          <a:ext cx="21293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1574800</xdr:colOff>
      <xdr:row>119</xdr:row>
      <xdr:rowOff>542925</xdr:rowOff>
    </xdr:from>
    <xdr:to>
      <xdr:col>1</xdr:col>
      <xdr:colOff>1574800</xdr:colOff>
      <xdr:row>119</xdr:row>
      <xdr:rowOff>828675</xdr:rowOff>
    </xdr:to>
    <xdr:cxnSp macro="">
      <xdr:nvCxnSpPr>
        <xdr:cNvPr id="6" name="Egyenes összekötő nyíllal 5">
          <a:extLst>
            <a:ext uri="{FF2B5EF4-FFF2-40B4-BE49-F238E27FC236}">
              <a16:creationId xmlns:a16="http://schemas.microsoft.com/office/drawing/2014/main" id="{00000000-0008-0000-0500-000006000000}"/>
            </a:ext>
          </a:extLst>
        </xdr:cNvPr>
        <xdr:cNvCxnSpPr/>
      </xdr:nvCxnSpPr>
      <xdr:spPr>
        <a:xfrm>
          <a:off x="2117725" y="35004375"/>
          <a:ext cx="0" cy="2857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3476625</xdr:colOff>
      <xdr:row>118</xdr:row>
      <xdr:rowOff>171450</xdr:rowOff>
    </xdr:from>
    <xdr:to>
      <xdr:col>1</xdr:col>
      <xdr:colOff>3689555</xdr:colOff>
      <xdr:row>118</xdr:row>
      <xdr:rowOff>180975</xdr:rowOff>
    </xdr:to>
    <xdr:cxnSp macro="">
      <xdr:nvCxnSpPr>
        <xdr:cNvPr id="7" name="Egyenes összekötő nyíllal 6">
          <a:extLst>
            <a:ext uri="{FF2B5EF4-FFF2-40B4-BE49-F238E27FC236}">
              <a16:creationId xmlns:a16="http://schemas.microsoft.com/office/drawing/2014/main" id="{00000000-0008-0000-0500-000007000000}"/>
            </a:ext>
          </a:extLst>
        </xdr:cNvPr>
        <xdr:cNvCxnSpPr/>
      </xdr:nvCxnSpPr>
      <xdr:spPr>
        <a:xfrm>
          <a:off x="4019550" y="34432875"/>
          <a:ext cx="212930" cy="95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issi\c\Dokumentumok\1k&#246;lts&#233;gvet&#233;s\ktgvet&#233;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zemzs"/>
      <sheetName val="szemszámol"/>
      <sheetName val="szemjav"/>
      <sheetName val="átírürlap"/>
      <sheetName val="másürlap"/>
      <sheetName val="452025"/>
      <sheetName val="551414"/>
      <sheetName val="631211"/>
      <sheetName val="751142"/>
      <sheetName val="751153"/>
      <sheetName val="751164"/>
      <sheetName val="751845"/>
      <sheetName val="751867"/>
      <sheetName val="751878"/>
      <sheetName val="751922"/>
      <sheetName val="751966"/>
      <sheetName val="üres"/>
      <sheetName val="851231"/>
      <sheetName val="851219"/>
      <sheetName val="851297"/>
      <sheetName val="852018"/>
      <sheetName val="853224"/>
      <sheetName val="853235"/>
      <sheetName val="853246"/>
      <sheetName val="853257"/>
      <sheetName val="853279"/>
      <sheetName val="853280"/>
      <sheetName val="901116"/>
      <sheetName val="901215"/>
      <sheetName val="930921"/>
      <sheetName val="rszakfössz"/>
      <sheetName val="szocszakf"/>
      <sheetName val="ellenőr"/>
      <sheetName val="szemerede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23">
          <cell r="D123">
            <v>0</v>
          </cell>
        </row>
      </sheetData>
      <sheetData sheetId="31"/>
      <sheetData sheetId="32"/>
      <sheetData sheetId="33"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S34"/>
  <sheetViews>
    <sheetView tabSelected="1" zoomScaleNormal="100" workbookViewId="0">
      <selection activeCell="L9" sqref="L9"/>
    </sheetView>
  </sheetViews>
  <sheetFormatPr defaultRowHeight="15" x14ac:dyDescent="0.25"/>
  <cols>
    <col min="1" max="1" width="22.7109375" style="469" customWidth="1"/>
    <col min="2" max="3" width="14.5703125" style="469" customWidth="1"/>
    <col min="4" max="4" width="15.5703125" style="469" bestFit="1" customWidth="1"/>
    <col min="5" max="6" width="16.140625" style="469" bestFit="1" customWidth="1"/>
    <col min="7" max="15" width="15.42578125" style="469" bestFit="1" customWidth="1"/>
    <col min="16" max="16" width="16.5703125" style="469" bestFit="1" customWidth="1"/>
    <col min="17" max="17" width="15.7109375" style="469" hidden="1" customWidth="1"/>
    <col min="18" max="18" width="20.140625" style="469" customWidth="1"/>
    <col min="19" max="19" width="14.7109375" style="469" bestFit="1" customWidth="1"/>
    <col min="20" max="16384" width="9.140625" style="469"/>
  </cols>
  <sheetData>
    <row r="3" spans="1:19" ht="15.75" thickBot="1" x14ac:dyDescent="0.3">
      <c r="A3" s="837" t="s">
        <v>541</v>
      </c>
      <c r="B3" s="837"/>
      <c r="C3" s="837"/>
      <c r="D3" s="837"/>
      <c r="E3" s="837"/>
      <c r="F3" s="837"/>
      <c r="G3" s="837"/>
      <c r="H3" s="837"/>
      <c r="I3" s="837"/>
      <c r="J3" s="837"/>
      <c r="K3" s="837"/>
      <c r="L3" s="837"/>
      <c r="M3" s="837"/>
      <c r="N3" s="837"/>
      <c r="O3" s="837"/>
      <c r="P3" s="468"/>
    </row>
    <row r="4" spans="1:19" ht="76.5" customHeight="1" thickBot="1" x14ac:dyDescent="0.3">
      <c r="A4" s="470" t="s">
        <v>891</v>
      </c>
      <c r="B4" s="471" t="s">
        <v>892</v>
      </c>
      <c r="C4" s="471" t="s">
        <v>508</v>
      </c>
      <c r="D4" s="472" t="s">
        <v>893</v>
      </c>
      <c r="E4" s="472" t="s">
        <v>894</v>
      </c>
      <c r="F4" s="472" t="s">
        <v>895</v>
      </c>
      <c r="G4" s="472" t="s">
        <v>896</v>
      </c>
      <c r="H4" s="472" t="s">
        <v>897</v>
      </c>
      <c r="I4" s="472" t="s">
        <v>898</v>
      </c>
      <c r="J4" s="472" t="s">
        <v>899</v>
      </c>
      <c r="K4" s="472" t="s">
        <v>900</v>
      </c>
      <c r="L4" s="472" t="s">
        <v>901</v>
      </c>
      <c r="M4" s="472" t="s">
        <v>902</v>
      </c>
      <c r="N4" s="472" t="s">
        <v>903</v>
      </c>
      <c r="O4" s="472" t="s">
        <v>904</v>
      </c>
      <c r="P4" s="473" t="s">
        <v>914</v>
      </c>
      <c r="Q4" s="474" t="s">
        <v>650</v>
      </c>
      <c r="R4" s="475" t="s">
        <v>912</v>
      </c>
      <c r="S4" s="476" t="s">
        <v>912</v>
      </c>
    </row>
    <row r="5" spans="1:19" ht="57.75" customHeight="1" thickBot="1" x14ac:dyDescent="0.3">
      <c r="A5" s="477" t="s">
        <v>54</v>
      </c>
      <c r="B5" s="478">
        <f>'1m Összesítő'!S5</f>
        <v>240788088</v>
      </c>
      <c r="C5" s="479">
        <f>'1m Összesítő'!T5</f>
        <v>254019965</v>
      </c>
      <c r="D5" s="480">
        <v>26138675</v>
      </c>
      <c r="E5" s="480">
        <v>17569975</v>
      </c>
      <c r="F5" s="480">
        <v>18825169</v>
      </c>
      <c r="G5" s="480">
        <v>18799254</v>
      </c>
      <c r="H5" s="480">
        <v>18833697</v>
      </c>
      <c r="I5" s="480">
        <v>22201202</v>
      </c>
      <c r="J5" s="480">
        <v>18434984</v>
      </c>
      <c r="K5" s="480">
        <v>20679000</v>
      </c>
      <c r="L5" s="480">
        <v>20276515</v>
      </c>
      <c r="M5" s="480">
        <v>21193164</v>
      </c>
      <c r="N5" s="480">
        <v>20193611</v>
      </c>
      <c r="O5" s="480">
        <v>22556794</v>
      </c>
      <c r="P5" s="481">
        <f>SUM(D5:O5)</f>
        <v>245702040</v>
      </c>
      <c r="Q5" s="482">
        <f>C5</f>
        <v>254019965</v>
      </c>
      <c r="R5" s="483">
        <f>Q5-P5</f>
        <v>8317925</v>
      </c>
      <c r="S5" s="482">
        <f>C5-Q5</f>
        <v>0</v>
      </c>
    </row>
    <row r="6" spans="1:19" ht="31.5" customHeight="1" thickBot="1" x14ac:dyDescent="0.3">
      <c r="A6" s="477" t="s">
        <v>908</v>
      </c>
      <c r="B6" s="478">
        <f>'1m Összesítő'!S6</f>
        <v>0</v>
      </c>
      <c r="C6" s="479">
        <f>'1m Összesítő'!T6</f>
        <v>82195387</v>
      </c>
      <c r="D6" s="480" t="s">
        <v>910</v>
      </c>
      <c r="E6" s="480" t="s">
        <v>910</v>
      </c>
      <c r="F6" s="480" t="s">
        <v>910</v>
      </c>
      <c r="G6" s="480">
        <v>5258500</v>
      </c>
      <c r="H6" s="480">
        <v>6999940</v>
      </c>
      <c r="I6" s="480" t="s">
        <v>910</v>
      </c>
      <c r="J6" s="480" t="s">
        <v>910</v>
      </c>
      <c r="K6" s="480" t="s">
        <v>910</v>
      </c>
      <c r="L6" s="480"/>
      <c r="M6" s="783">
        <v>0</v>
      </c>
      <c r="N6" s="480">
        <v>34968473</v>
      </c>
      <c r="O6" s="480">
        <v>34968474</v>
      </c>
      <c r="P6" s="481">
        <f t="shared" ref="P6:P12" si="0">SUM(D6:O6)</f>
        <v>82195387</v>
      </c>
      <c r="Q6" s="482">
        <f t="shared" ref="Q6:Q13" si="1">C6</f>
        <v>82195387</v>
      </c>
      <c r="R6" s="483">
        <f t="shared" ref="R6:R14" si="2">Q6-P6</f>
        <v>0</v>
      </c>
      <c r="S6" s="482">
        <v>0</v>
      </c>
    </row>
    <row r="7" spans="1:19" ht="15.75" thickBot="1" x14ac:dyDescent="0.3">
      <c r="A7" s="477" t="s">
        <v>92</v>
      </c>
      <c r="B7" s="478">
        <f>'1m Összesítő'!S7</f>
        <v>76200000</v>
      </c>
      <c r="C7" s="479">
        <f>'1m Összesítő'!T7</f>
        <v>76200000</v>
      </c>
      <c r="D7" s="480">
        <v>426553</v>
      </c>
      <c r="E7" s="480">
        <v>4658876</v>
      </c>
      <c r="F7" s="480">
        <v>22858231</v>
      </c>
      <c r="G7" s="480">
        <v>-39913</v>
      </c>
      <c r="H7" s="480">
        <v>5329693</v>
      </c>
      <c r="I7" s="480">
        <v>1840903</v>
      </c>
      <c r="J7" s="480">
        <v>1075938</v>
      </c>
      <c r="K7" s="480">
        <v>1948451</v>
      </c>
      <c r="L7" s="480">
        <v>31394974</v>
      </c>
      <c r="M7" s="783">
        <v>-1962253</v>
      </c>
      <c r="N7" s="480">
        <v>2820890</v>
      </c>
      <c r="O7" s="480">
        <v>4498890</v>
      </c>
      <c r="P7" s="481">
        <f t="shared" si="0"/>
        <v>74851233</v>
      </c>
      <c r="Q7" s="482">
        <f t="shared" si="1"/>
        <v>76200000</v>
      </c>
      <c r="R7" s="483">
        <f t="shared" si="2"/>
        <v>1348767</v>
      </c>
      <c r="S7" s="482">
        <f>C7-Q7</f>
        <v>0</v>
      </c>
    </row>
    <row r="8" spans="1:19" ht="15.75" thickBot="1" x14ac:dyDescent="0.3">
      <c r="A8" s="477" t="s">
        <v>133</v>
      </c>
      <c r="B8" s="478">
        <f>'1m Összesítő'!S8</f>
        <v>15830050</v>
      </c>
      <c r="C8" s="479">
        <f>'1m Összesítő'!T8</f>
        <v>15830050</v>
      </c>
      <c r="D8" s="480">
        <f>1271633+65000+38100</f>
        <v>1374733</v>
      </c>
      <c r="E8" s="480">
        <f>1433994+178005+393+1102</f>
        <v>1613494</v>
      </c>
      <c r="F8" s="480">
        <f>1671165+29504+471+3</f>
        <v>1701143</v>
      </c>
      <c r="G8" s="480">
        <v>85944</v>
      </c>
      <c r="H8" s="480">
        <v>1472829</v>
      </c>
      <c r="I8" s="480">
        <v>710107</v>
      </c>
      <c r="J8" s="480">
        <v>946347</v>
      </c>
      <c r="K8" s="480">
        <v>714406</v>
      </c>
      <c r="L8" s="480">
        <v>2862667</v>
      </c>
      <c r="M8" s="480">
        <v>1444232</v>
      </c>
      <c r="N8" s="480">
        <v>1851229</v>
      </c>
      <c r="O8" s="480">
        <v>3467116</v>
      </c>
      <c r="P8" s="481">
        <f t="shared" si="0"/>
        <v>18244247</v>
      </c>
      <c r="Q8" s="482">
        <f t="shared" si="1"/>
        <v>15830050</v>
      </c>
      <c r="R8" s="483">
        <f t="shared" si="2"/>
        <v>-2414197</v>
      </c>
      <c r="S8" s="482"/>
    </row>
    <row r="9" spans="1:19" ht="29.25" thickBot="1" x14ac:dyDescent="0.3">
      <c r="A9" s="477" t="s">
        <v>155</v>
      </c>
      <c r="B9" s="478">
        <f>'1m Összesítő'!S9</f>
        <v>4000000</v>
      </c>
      <c r="C9" s="479">
        <f>'1m Összesítő'!T9</f>
        <v>4000000</v>
      </c>
      <c r="D9" s="480" t="s">
        <v>910</v>
      </c>
      <c r="E9" s="480" t="s">
        <v>910</v>
      </c>
      <c r="F9" s="480">
        <v>0</v>
      </c>
      <c r="G9" s="480" t="s">
        <v>910</v>
      </c>
      <c r="H9" s="480">
        <v>4066866</v>
      </c>
      <c r="I9" s="480" t="s">
        <v>910</v>
      </c>
      <c r="J9" s="480" t="s">
        <v>910</v>
      </c>
      <c r="K9" s="480" t="s">
        <v>910</v>
      </c>
      <c r="L9" s="480">
        <v>0</v>
      </c>
      <c r="M9" s="783">
        <v>0</v>
      </c>
      <c r="N9" s="480">
        <v>319634</v>
      </c>
      <c r="O9" s="480">
        <v>118110</v>
      </c>
      <c r="P9" s="481">
        <f t="shared" si="0"/>
        <v>4504610</v>
      </c>
      <c r="Q9" s="482">
        <f t="shared" si="1"/>
        <v>4000000</v>
      </c>
      <c r="R9" s="483">
        <f t="shared" si="2"/>
        <v>-504610</v>
      </c>
      <c r="S9" s="482">
        <v>0</v>
      </c>
    </row>
    <row r="10" spans="1:19" ht="29.25" thickBot="1" x14ac:dyDescent="0.3">
      <c r="A10" s="477" t="s">
        <v>909</v>
      </c>
      <c r="B10" s="478">
        <f>'1m Összesítő'!S10</f>
        <v>0</v>
      </c>
      <c r="C10" s="479">
        <f>'1m Összesítő'!T10</f>
        <v>0</v>
      </c>
      <c r="D10" s="480">
        <v>1000</v>
      </c>
      <c r="E10" s="480" t="s">
        <v>910</v>
      </c>
      <c r="F10" s="480" t="s">
        <v>910</v>
      </c>
      <c r="G10" s="480" t="s">
        <v>910</v>
      </c>
      <c r="H10" s="480" t="s">
        <v>910</v>
      </c>
      <c r="I10" s="480">
        <v>20000</v>
      </c>
      <c r="J10" s="480" t="s">
        <v>910</v>
      </c>
      <c r="K10" s="480" t="s">
        <v>910</v>
      </c>
      <c r="L10" s="480">
        <v>0</v>
      </c>
      <c r="M10" s="783">
        <v>4000</v>
      </c>
      <c r="N10" s="480">
        <v>10000</v>
      </c>
      <c r="O10" s="480">
        <v>300000</v>
      </c>
      <c r="P10" s="481">
        <f t="shared" si="0"/>
        <v>335000</v>
      </c>
      <c r="Q10" s="482">
        <f t="shared" si="1"/>
        <v>0</v>
      </c>
      <c r="R10" s="483">
        <f t="shared" si="2"/>
        <v>-335000</v>
      </c>
      <c r="S10" s="482">
        <v>0</v>
      </c>
    </row>
    <row r="11" spans="1:19" ht="29.25" thickBot="1" x14ac:dyDescent="0.3">
      <c r="A11" s="477" t="s">
        <v>911</v>
      </c>
      <c r="B11" s="478">
        <f>'1m Összesítő'!S11</f>
        <v>0</v>
      </c>
      <c r="C11" s="479">
        <f>'1m Összesítő'!T11</f>
        <v>0</v>
      </c>
      <c r="D11" s="480" t="s">
        <v>910</v>
      </c>
      <c r="E11" s="480" t="s">
        <v>910</v>
      </c>
      <c r="F11" s="480">
        <v>0</v>
      </c>
      <c r="G11" s="480" t="s">
        <v>910</v>
      </c>
      <c r="H11" s="480" t="s">
        <v>910</v>
      </c>
      <c r="I11" s="480" t="s">
        <v>910</v>
      </c>
      <c r="J11" s="480" t="s">
        <v>910</v>
      </c>
      <c r="K11" s="480" t="s">
        <v>910</v>
      </c>
      <c r="L11" s="480">
        <v>0</v>
      </c>
      <c r="M11" s="783">
        <v>0</v>
      </c>
      <c r="N11" s="480">
        <v>0</v>
      </c>
      <c r="O11" s="480">
        <v>0</v>
      </c>
      <c r="P11" s="481">
        <f t="shared" si="0"/>
        <v>0</v>
      </c>
      <c r="Q11" s="482">
        <f t="shared" si="1"/>
        <v>0</v>
      </c>
      <c r="R11" s="483">
        <f t="shared" si="2"/>
        <v>0</v>
      </c>
      <c r="S11" s="482">
        <v>0</v>
      </c>
    </row>
    <row r="12" spans="1:19" ht="30" customHeight="1" thickBot="1" x14ac:dyDescent="0.3">
      <c r="A12" s="477" t="s">
        <v>183</v>
      </c>
      <c r="B12" s="478">
        <f>'1m Összesítő'!S12-'1m Összesítő'!S13</f>
        <v>165613734</v>
      </c>
      <c r="C12" s="479">
        <f>'1m Összesítő'!T12-'1m Összesítő'!T13</f>
        <v>174640093</v>
      </c>
      <c r="D12" s="480">
        <v>7470694</v>
      </c>
      <c r="E12" s="480">
        <v>11699373</v>
      </c>
      <c r="F12" s="480">
        <v>13323604</v>
      </c>
      <c r="G12" s="480">
        <v>15156168</v>
      </c>
      <c r="H12" s="480">
        <v>13097112</v>
      </c>
      <c r="I12" s="480">
        <v>12407603</v>
      </c>
      <c r="J12" s="480">
        <v>11478083</v>
      </c>
      <c r="K12" s="480">
        <v>12185590</v>
      </c>
      <c r="L12" s="480">
        <v>13514445</v>
      </c>
      <c r="M12" s="480">
        <v>12775149</v>
      </c>
      <c r="N12" s="480">
        <v>14066389</v>
      </c>
      <c r="O12" s="480">
        <v>20848438</v>
      </c>
      <c r="P12" s="481">
        <f t="shared" si="0"/>
        <v>158022648</v>
      </c>
      <c r="Q12" s="482">
        <f t="shared" si="1"/>
        <v>174640093</v>
      </c>
      <c r="R12" s="483">
        <f t="shared" si="2"/>
        <v>16617445</v>
      </c>
      <c r="S12" s="482">
        <f>C12-Q12</f>
        <v>0</v>
      </c>
    </row>
    <row r="13" spans="1:19" ht="29.25" thickBot="1" x14ac:dyDescent="0.3">
      <c r="A13" s="477" t="s">
        <v>1321</v>
      </c>
      <c r="B13" s="478">
        <f>'1m Összesítő'!S13</f>
        <v>28397270</v>
      </c>
      <c r="C13" s="479">
        <f>'1m Összesítő'!T13</f>
        <v>28195632</v>
      </c>
      <c r="D13" s="480">
        <v>0</v>
      </c>
      <c r="E13" s="480" t="s">
        <v>910</v>
      </c>
      <c r="F13" s="480">
        <f>27827580+97260+146850+123940</f>
        <v>28195630</v>
      </c>
      <c r="G13" s="480" t="s">
        <v>910</v>
      </c>
      <c r="H13" s="480" t="s">
        <v>910</v>
      </c>
      <c r="I13" s="480" t="s">
        <v>910</v>
      </c>
      <c r="J13" s="480" t="s">
        <v>910</v>
      </c>
      <c r="K13" s="480" t="s">
        <v>910</v>
      </c>
      <c r="L13" s="480" t="s">
        <v>910</v>
      </c>
      <c r="M13" s="783" t="s">
        <v>910</v>
      </c>
      <c r="N13" s="480" t="s">
        <v>910</v>
      </c>
      <c r="O13" s="480">
        <v>0</v>
      </c>
      <c r="P13" s="481">
        <f>SUM(D13:O13)</f>
        <v>28195630</v>
      </c>
      <c r="Q13" s="482">
        <f t="shared" si="1"/>
        <v>28195632</v>
      </c>
      <c r="R13" s="483">
        <f t="shared" si="2"/>
        <v>2</v>
      </c>
      <c r="S13" s="482">
        <f>C13-Q13</f>
        <v>0</v>
      </c>
    </row>
    <row r="14" spans="1:19" ht="15.75" thickBot="1" x14ac:dyDescent="0.3">
      <c r="A14" s="484" t="s">
        <v>520</v>
      </c>
      <c r="B14" s="485">
        <f>SUM(B5:B13)</f>
        <v>530829142</v>
      </c>
      <c r="C14" s="485">
        <f>SUM(C5:C13)</f>
        <v>635081127</v>
      </c>
      <c r="D14" s="485">
        <f>SUM(D5:D13)</f>
        <v>35411655</v>
      </c>
      <c r="E14" s="485">
        <f t="shared" ref="E14:L14" si="3">SUM(E5:E13)</f>
        <v>35541718</v>
      </c>
      <c r="F14" s="485">
        <f t="shared" si="3"/>
        <v>84903777</v>
      </c>
      <c r="G14" s="485">
        <f t="shared" si="3"/>
        <v>39259953</v>
      </c>
      <c r="H14" s="485">
        <f t="shared" si="3"/>
        <v>49800137</v>
      </c>
      <c r="I14" s="485">
        <f t="shared" si="3"/>
        <v>37179815</v>
      </c>
      <c r="J14" s="485">
        <f>SUM(J5:J13)</f>
        <v>31935352</v>
      </c>
      <c r="K14" s="485">
        <f t="shared" si="3"/>
        <v>35527447</v>
      </c>
      <c r="L14" s="485">
        <f t="shared" si="3"/>
        <v>68048601</v>
      </c>
      <c r="M14" s="485">
        <f t="shared" ref="M14:Q14" si="4">SUM(M5:M13)</f>
        <v>33454292</v>
      </c>
      <c r="N14" s="485">
        <f t="shared" si="4"/>
        <v>74230226</v>
      </c>
      <c r="O14" s="485">
        <f>SUM(O5:O13)</f>
        <v>86757822</v>
      </c>
      <c r="P14" s="485">
        <f>SUM(P5:P13)</f>
        <v>612050795</v>
      </c>
      <c r="Q14" s="482">
        <f t="shared" si="4"/>
        <v>635081127</v>
      </c>
      <c r="R14" s="483">
        <f t="shared" si="2"/>
        <v>23030332</v>
      </c>
      <c r="S14" s="482">
        <f>C14-Q14</f>
        <v>0</v>
      </c>
    </row>
    <row r="15" spans="1:19" ht="15.75" thickBot="1" x14ac:dyDescent="0.3">
      <c r="A15" s="486" t="s">
        <v>913</v>
      </c>
      <c r="B15" s="487">
        <f>SUM(B5:B11)</f>
        <v>336818138</v>
      </c>
      <c r="C15" s="487">
        <f>SUM(C5:C11)</f>
        <v>432245402</v>
      </c>
      <c r="D15" s="487">
        <f t="shared" ref="D15:O15" si="5">SUM(D5:D11)</f>
        <v>27940961</v>
      </c>
      <c r="E15" s="487">
        <f t="shared" si="5"/>
        <v>23842345</v>
      </c>
      <c r="F15" s="487">
        <f t="shared" si="5"/>
        <v>43384543</v>
      </c>
      <c r="G15" s="487">
        <f t="shared" si="5"/>
        <v>24103785</v>
      </c>
      <c r="H15" s="487">
        <f t="shared" si="5"/>
        <v>36703025</v>
      </c>
      <c r="I15" s="487">
        <f t="shared" si="5"/>
        <v>24772212</v>
      </c>
      <c r="J15" s="487">
        <f t="shared" si="5"/>
        <v>20457269</v>
      </c>
      <c r="K15" s="487">
        <f t="shared" si="5"/>
        <v>23341857</v>
      </c>
      <c r="L15" s="487">
        <f t="shared" si="5"/>
        <v>54534156</v>
      </c>
      <c r="M15" s="487">
        <f t="shared" si="5"/>
        <v>20679143</v>
      </c>
      <c r="N15" s="487">
        <f t="shared" si="5"/>
        <v>60163837</v>
      </c>
      <c r="O15" s="487">
        <f t="shared" si="5"/>
        <v>65909384</v>
      </c>
      <c r="P15" s="488">
        <f t="shared" ref="P15:R15" si="6">SUM(P5:P11)</f>
        <v>425832517</v>
      </c>
      <c r="Q15" s="487">
        <f t="shared" si="6"/>
        <v>432245402</v>
      </c>
      <c r="R15" s="487">
        <f t="shared" si="6"/>
        <v>6412885</v>
      </c>
      <c r="S15" s="482"/>
    </row>
    <row r="16" spans="1:19" x14ac:dyDescent="0.25">
      <c r="A16" s="489"/>
      <c r="B16" s="490"/>
      <c r="C16" s="490"/>
      <c r="D16" s="491"/>
      <c r="E16" s="491"/>
      <c r="F16" s="491"/>
      <c r="G16" s="491"/>
      <c r="H16" s="491"/>
      <c r="I16" s="491"/>
      <c r="J16" s="491"/>
      <c r="K16" s="491"/>
      <c r="L16" s="491"/>
      <c r="M16" s="491"/>
      <c r="N16" s="491"/>
      <c r="O16" s="491"/>
      <c r="P16" s="491"/>
      <c r="S16" s="482">
        <f>C16-Q16</f>
        <v>0</v>
      </c>
    </row>
    <row r="17" spans="1:19" ht="15.75" thickBot="1" x14ac:dyDescent="0.3">
      <c r="A17" s="838" t="s">
        <v>905</v>
      </c>
      <c r="B17" s="838"/>
      <c r="C17" s="838"/>
      <c r="D17" s="838"/>
      <c r="E17" s="838"/>
      <c r="F17" s="838"/>
      <c r="G17" s="838"/>
      <c r="H17" s="838"/>
      <c r="I17" s="838"/>
      <c r="J17" s="838"/>
      <c r="K17" s="838"/>
      <c r="L17" s="838"/>
      <c r="M17" s="838"/>
      <c r="N17" s="838"/>
      <c r="O17" s="838"/>
      <c r="P17" s="492"/>
      <c r="S17" s="482">
        <f>C17-Q17</f>
        <v>0</v>
      </c>
    </row>
    <row r="18" spans="1:19" ht="76.5" customHeight="1" thickBot="1" x14ac:dyDescent="0.3">
      <c r="A18" s="470" t="s">
        <v>906</v>
      </c>
      <c r="B18" s="471" t="s">
        <v>892</v>
      </c>
      <c r="C18" s="471" t="s">
        <v>508</v>
      </c>
      <c r="D18" s="472" t="s">
        <v>893</v>
      </c>
      <c r="E18" s="472" t="s">
        <v>894</v>
      </c>
      <c r="F18" s="472" t="s">
        <v>895</v>
      </c>
      <c r="G18" s="472" t="s">
        <v>896</v>
      </c>
      <c r="H18" s="472" t="s">
        <v>897</v>
      </c>
      <c r="I18" s="472" t="s">
        <v>898</v>
      </c>
      <c r="J18" s="472" t="s">
        <v>899</v>
      </c>
      <c r="K18" s="472" t="s">
        <v>900</v>
      </c>
      <c r="L18" s="472" t="s">
        <v>901</v>
      </c>
      <c r="M18" s="472" t="s">
        <v>902</v>
      </c>
      <c r="N18" s="472" t="s">
        <v>903</v>
      </c>
      <c r="O18" s="472" t="s">
        <v>904</v>
      </c>
      <c r="P18" s="473" t="s">
        <v>914</v>
      </c>
      <c r="Q18" s="474" t="s">
        <v>650</v>
      </c>
      <c r="R18" s="493" t="s">
        <v>919</v>
      </c>
      <c r="S18" s="482"/>
    </row>
    <row r="19" spans="1:19" ht="15.75" thickBot="1" x14ac:dyDescent="0.3">
      <c r="A19" s="477" t="s">
        <v>245</v>
      </c>
      <c r="B19" s="478">
        <f>'1m Összesítő'!S28</f>
        <v>178154969</v>
      </c>
      <c r="C19" s="479">
        <f>'1m Összesítő'!T28</f>
        <v>183108750</v>
      </c>
      <c r="D19" s="494">
        <f>5348031+380199+4562003+2642015</f>
        <v>12932248</v>
      </c>
      <c r="E19" s="494">
        <f>4726342+578000+4926670+3057166</f>
        <v>13288178</v>
      </c>
      <c r="F19" s="494">
        <f>4764570+621302+4880676+3093083</f>
        <v>13359631</v>
      </c>
      <c r="G19" s="494">
        <v>13638616</v>
      </c>
      <c r="H19" s="494">
        <v>13744124</v>
      </c>
      <c r="I19" s="494">
        <v>14345808</v>
      </c>
      <c r="J19" s="494">
        <v>13370847</v>
      </c>
      <c r="K19" s="494">
        <v>13788071</v>
      </c>
      <c r="L19" s="494">
        <v>13242092</v>
      </c>
      <c r="M19" s="494">
        <v>13620805</v>
      </c>
      <c r="N19" s="494">
        <v>13743344</v>
      </c>
      <c r="O19" s="494">
        <v>15311829</v>
      </c>
      <c r="P19" s="495">
        <f>SUM(D19:O19)</f>
        <v>164385593</v>
      </c>
      <c r="Q19" s="496">
        <f>C19</f>
        <v>183108750</v>
      </c>
      <c r="R19" s="483">
        <f>C19-P19</f>
        <v>18723157</v>
      </c>
      <c r="S19" s="482">
        <f t="shared" ref="S19:S27" si="7">C19-Q19</f>
        <v>0</v>
      </c>
    </row>
    <row r="20" spans="1:19" ht="53.25" customHeight="1" thickBot="1" x14ac:dyDescent="0.3">
      <c r="A20" s="477" t="s">
        <v>283</v>
      </c>
      <c r="B20" s="478">
        <f>'1m Összesítő'!S29</f>
        <v>34561346</v>
      </c>
      <c r="C20" s="479">
        <f>'1m Összesítő'!T29</f>
        <v>36693891</v>
      </c>
      <c r="D20" s="494">
        <f>1201626+107832+1266261+730381</f>
        <v>3306100</v>
      </c>
      <c r="E20" s="494">
        <f>832940+131005+1084045+680828</f>
        <v>2728818</v>
      </c>
      <c r="F20" s="494">
        <f>825560+135949+1076249+672848</f>
        <v>2710606</v>
      </c>
      <c r="G20" s="494">
        <v>2822467</v>
      </c>
      <c r="H20" s="494">
        <v>2849951</v>
      </c>
      <c r="I20" s="494">
        <v>3136365</v>
      </c>
      <c r="J20" s="494">
        <v>2911519</v>
      </c>
      <c r="K20" s="494">
        <v>2936289</v>
      </c>
      <c r="L20" s="494">
        <v>2778985</v>
      </c>
      <c r="M20" s="494">
        <v>2864580</v>
      </c>
      <c r="N20" s="494">
        <v>2880119</v>
      </c>
      <c r="O20" s="494">
        <v>3102140</v>
      </c>
      <c r="P20" s="495">
        <f t="shared" ref="P20:P26" si="8">SUM(D20:O20)</f>
        <v>35027939</v>
      </c>
      <c r="Q20" s="496">
        <f t="shared" ref="Q20:Q26" si="9">C20</f>
        <v>36693891</v>
      </c>
      <c r="R20" s="483">
        <f t="shared" ref="R20:R25" si="10">C20-P20</f>
        <v>1665952</v>
      </c>
      <c r="S20" s="482">
        <f t="shared" si="7"/>
        <v>0</v>
      </c>
    </row>
    <row r="21" spans="1:19" ht="15.75" thickBot="1" x14ac:dyDescent="0.3">
      <c r="A21" s="477" t="s">
        <v>285</v>
      </c>
      <c r="B21" s="478">
        <f>'1m Összesítő'!S30</f>
        <v>105009933</v>
      </c>
      <c r="C21" s="479">
        <f>'1m Összesítő'!T30</f>
        <v>119359128</v>
      </c>
      <c r="D21" s="494">
        <f>5958119+222261+436742+459806</f>
        <v>7076928</v>
      </c>
      <c r="E21" s="494">
        <f>4203893+474923+263856+745800</f>
        <v>5688472</v>
      </c>
      <c r="F21" s="494">
        <f>9264892+617066+496607+1191334</f>
        <v>11569899</v>
      </c>
      <c r="G21" s="494">
        <v>8238095</v>
      </c>
      <c r="H21" s="494">
        <v>6111760</v>
      </c>
      <c r="I21" s="494">
        <v>7295098</v>
      </c>
      <c r="J21" s="494">
        <v>6473740</v>
      </c>
      <c r="K21" s="494">
        <v>6206314</v>
      </c>
      <c r="L21" s="494">
        <v>8865971</v>
      </c>
      <c r="M21" s="494">
        <v>10378467</v>
      </c>
      <c r="N21" s="494">
        <v>14805462</v>
      </c>
      <c r="O21" s="494">
        <v>11413823</v>
      </c>
      <c r="P21" s="495">
        <f t="shared" si="8"/>
        <v>104124029</v>
      </c>
      <c r="Q21" s="496">
        <f t="shared" si="9"/>
        <v>119359128</v>
      </c>
      <c r="R21" s="483">
        <f t="shared" si="10"/>
        <v>15235099</v>
      </c>
      <c r="S21" s="482">
        <f t="shared" si="7"/>
        <v>0</v>
      </c>
    </row>
    <row r="22" spans="1:19" ht="29.25" thickBot="1" x14ac:dyDescent="0.3">
      <c r="A22" s="477" t="s">
        <v>335</v>
      </c>
      <c r="B22" s="478">
        <f>'1m Összesítő'!S31</f>
        <v>20725487</v>
      </c>
      <c r="C22" s="479">
        <f>'1m Összesítő'!T31</f>
        <v>20248387</v>
      </c>
      <c r="D22" s="494">
        <v>228600</v>
      </c>
      <c r="E22" s="494">
        <v>1417320</v>
      </c>
      <c r="F22" s="494">
        <v>521432</v>
      </c>
      <c r="G22" s="494">
        <v>533656</v>
      </c>
      <c r="H22" s="494">
        <v>379093</v>
      </c>
      <c r="I22" s="494">
        <v>352203</v>
      </c>
      <c r="J22" s="494">
        <v>221000</v>
      </c>
      <c r="K22" s="494">
        <v>1844227</v>
      </c>
      <c r="L22" s="494">
        <v>2342597</v>
      </c>
      <c r="M22" s="494">
        <v>1161090</v>
      </c>
      <c r="N22" s="494">
        <v>1187732</v>
      </c>
      <c r="O22" s="494">
        <v>10034854</v>
      </c>
      <c r="P22" s="495">
        <f t="shared" si="8"/>
        <v>20223804</v>
      </c>
      <c r="Q22" s="496">
        <f t="shared" si="9"/>
        <v>20248387</v>
      </c>
      <c r="R22" s="483">
        <f t="shared" si="10"/>
        <v>24583</v>
      </c>
      <c r="S22" s="482">
        <f t="shared" si="7"/>
        <v>0</v>
      </c>
    </row>
    <row r="23" spans="1:19" ht="15.75" thickBot="1" x14ac:dyDescent="0.3">
      <c r="A23" s="477" t="s">
        <v>907</v>
      </c>
      <c r="B23" s="478">
        <f>'1m Összesítő'!S32</f>
        <v>13967473</v>
      </c>
      <c r="C23" s="479">
        <f>'1m Összesítő'!T32</f>
        <v>12149540</v>
      </c>
      <c r="D23" s="494">
        <v>43800</v>
      </c>
      <c r="E23" s="494">
        <v>25000</v>
      </c>
      <c r="F23" s="494">
        <v>454490</v>
      </c>
      <c r="G23" s="494">
        <v>2203385</v>
      </c>
      <c r="H23" s="494">
        <v>3926357</v>
      </c>
      <c r="I23" s="494">
        <v>72076</v>
      </c>
      <c r="J23" s="494">
        <v>50000</v>
      </c>
      <c r="K23" s="494">
        <v>20000</v>
      </c>
      <c r="L23" s="494">
        <v>2229490</v>
      </c>
      <c r="M23" s="494">
        <v>268640</v>
      </c>
      <c r="N23" s="494">
        <v>2268640</v>
      </c>
      <c r="O23" s="494">
        <v>268640</v>
      </c>
      <c r="P23" s="495">
        <f t="shared" si="8"/>
        <v>11830518</v>
      </c>
      <c r="Q23" s="496">
        <f t="shared" si="9"/>
        <v>12149540</v>
      </c>
      <c r="R23" s="483">
        <f t="shared" si="10"/>
        <v>319022</v>
      </c>
      <c r="S23" s="482">
        <f t="shared" si="7"/>
        <v>0</v>
      </c>
    </row>
    <row r="24" spans="1:19" ht="15.75" thickBot="1" x14ac:dyDescent="0.3">
      <c r="A24" s="477" t="s">
        <v>381</v>
      </c>
      <c r="B24" s="478">
        <f>'1m Összesítő'!S36</f>
        <v>10637200</v>
      </c>
      <c r="C24" s="479">
        <f>'1m Összesítő'!T36</f>
        <v>14060681</v>
      </c>
      <c r="D24" s="494">
        <v>4000000</v>
      </c>
      <c r="E24" s="494" t="s">
        <v>910</v>
      </c>
      <c r="F24" s="494">
        <v>2670000</v>
      </c>
      <c r="G24" s="494">
        <v>2459801</v>
      </c>
      <c r="H24" s="494" t="s">
        <v>910</v>
      </c>
      <c r="I24" s="494">
        <v>524399</v>
      </c>
      <c r="J24" s="494" t="s">
        <v>910</v>
      </c>
      <c r="K24" s="494" t="s">
        <v>910</v>
      </c>
      <c r="L24" s="494">
        <v>3199354</v>
      </c>
      <c r="M24" s="494">
        <v>219900</v>
      </c>
      <c r="N24" s="494">
        <v>89799</v>
      </c>
      <c r="O24" s="494">
        <v>407930</v>
      </c>
      <c r="P24" s="495">
        <f t="shared" si="8"/>
        <v>13571183</v>
      </c>
      <c r="Q24" s="496">
        <f t="shared" si="9"/>
        <v>14060681</v>
      </c>
      <c r="R24" s="483">
        <f t="shared" si="10"/>
        <v>489498</v>
      </c>
      <c r="S24" s="482">
        <f t="shared" si="7"/>
        <v>0</v>
      </c>
    </row>
    <row r="25" spans="1:19" ht="15.75" thickBot="1" x14ac:dyDescent="0.3">
      <c r="A25" s="477" t="s">
        <v>397</v>
      </c>
      <c r="B25" s="478">
        <f>'1m Összesítő'!S37</f>
        <v>2159000</v>
      </c>
      <c r="C25" s="479">
        <f>'1m Összesítő'!T37</f>
        <v>74786625</v>
      </c>
      <c r="D25" s="494" t="s">
        <v>910</v>
      </c>
      <c r="E25" s="494" t="s">
        <v>910</v>
      </c>
      <c r="F25" s="494" t="s">
        <v>910</v>
      </c>
      <c r="G25" s="494">
        <v>3434500</v>
      </c>
      <c r="H25" s="494">
        <v>436885</v>
      </c>
      <c r="I25" s="494">
        <v>852838</v>
      </c>
      <c r="J25" s="494" t="s">
        <v>910</v>
      </c>
      <c r="K25" s="494" t="s">
        <v>910</v>
      </c>
      <c r="L25" s="494" t="s">
        <v>910</v>
      </c>
      <c r="M25" s="494" t="s">
        <v>910</v>
      </c>
      <c r="N25" s="494">
        <v>34599825</v>
      </c>
      <c r="O25" s="494">
        <v>35461489</v>
      </c>
      <c r="P25" s="495">
        <f t="shared" si="8"/>
        <v>74785537</v>
      </c>
      <c r="Q25" s="496">
        <f t="shared" si="9"/>
        <v>74786625</v>
      </c>
      <c r="R25" s="483">
        <f t="shared" si="10"/>
        <v>1088</v>
      </c>
      <c r="S25" s="482">
        <f t="shared" si="7"/>
        <v>0</v>
      </c>
    </row>
    <row r="26" spans="1:19" ht="29.25" thickBot="1" x14ac:dyDescent="0.3">
      <c r="A26" s="477" t="s">
        <v>425</v>
      </c>
      <c r="B26" s="478">
        <f>'1m Összesítő'!S45</f>
        <v>165613734</v>
      </c>
      <c r="C26" s="479">
        <f>'1m Összesítő'!T45</f>
        <v>174674125</v>
      </c>
      <c r="D26" s="494">
        <v>18014726</v>
      </c>
      <c r="E26" s="494">
        <v>11699373</v>
      </c>
      <c r="F26" s="494">
        <v>13323604</v>
      </c>
      <c r="G26" s="494">
        <v>11645068</v>
      </c>
      <c r="H26" s="494">
        <v>13098212</v>
      </c>
      <c r="I26" s="494">
        <v>12407603</v>
      </c>
      <c r="J26" s="494">
        <v>11478083</v>
      </c>
      <c r="K26" s="494">
        <v>12185590</v>
      </c>
      <c r="L26" s="494">
        <v>13514445</v>
      </c>
      <c r="M26" s="494">
        <v>12775149</v>
      </c>
      <c r="N26" s="494">
        <v>14066389</v>
      </c>
      <c r="O26" s="494">
        <v>13399809</v>
      </c>
      <c r="P26" s="495">
        <f t="shared" si="8"/>
        <v>157608051</v>
      </c>
      <c r="Q26" s="496">
        <f t="shared" si="9"/>
        <v>174674125</v>
      </c>
      <c r="R26" s="483">
        <f>C26-P26</f>
        <v>17066074</v>
      </c>
      <c r="S26" s="482">
        <f t="shared" si="7"/>
        <v>0</v>
      </c>
    </row>
    <row r="27" spans="1:19" ht="15.75" thickBot="1" x14ac:dyDescent="0.3">
      <c r="A27" s="497" t="s">
        <v>520</v>
      </c>
      <c r="B27" s="498">
        <f>SUM(B19:B26)</f>
        <v>530829142</v>
      </c>
      <c r="C27" s="498">
        <f>SUM(C19:C26)</f>
        <v>635081127</v>
      </c>
      <c r="D27" s="498">
        <f>SUM(D19:D26)</f>
        <v>45602402</v>
      </c>
      <c r="E27" s="498">
        <f t="shared" ref="E27:O27" si="11">SUM(E19:E26)</f>
        <v>34847161</v>
      </c>
      <c r="F27" s="498">
        <f t="shared" si="11"/>
        <v>44609662</v>
      </c>
      <c r="G27" s="498">
        <f t="shared" si="11"/>
        <v>44975588</v>
      </c>
      <c r="H27" s="498">
        <f t="shared" si="11"/>
        <v>40546382</v>
      </c>
      <c r="I27" s="498">
        <f t="shared" si="11"/>
        <v>38986390</v>
      </c>
      <c r="J27" s="498">
        <f t="shared" si="11"/>
        <v>34505189</v>
      </c>
      <c r="K27" s="498">
        <f t="shared" si="11"/>
        <v>36980491</v>
      </c>
      <c r="L27" s="498">
        <f t="shared" si="11"/>
        <v>46172934</v>
      </c>
      <c r="M27" s="498">
        <f>SUM(M19:M26)</f>
        <v>41288631</v>
      </c>
      <c r="N27" s="498">
        <f t="shared" si="11"/>
        <v>83641310</v>
      </c>
      <c r="O27" s="498">
        <f t="shared" si="11"/>
        <v>89400514</v>
      </c>
      <c r="P27" s="495">
        <f>SUM(P19:P26)</f>
        <v>581556654</v>
      </c>
      <c r="Q27" s="496">
        <f>SUM(Q19:Q26)</f>
        <v>635081127</v>
      </c>
      <c r="R27" s="499">
        <f>SUM(R19:R26)</f>
        <v>53524473</v>
      </c>
      <c r="S27" s="482">
        <f t="shared" si="7"/>
        <v>0</v>
      </c>
    </row>
    <row r="28" spans="1:19" ht="15.75" thickBot="1" x14ac:dyDescent="0.3">
      <c r="A28" s="486" t="s">
        <v>913</v>
      </c>
      <c r="B28" s="487">
        <f>SUM(B19:B25)</f>
        <v>365215408</v>
      </c>
      <c r="C28" s="487">
        <f t="shared" ref="C28:O28" si="12">SUM(C19:C25)</f>
        <v>460407002</v>
      </c>
      <c r="D28" s="487">
        <f t="shared" si="12"/>
        <v>27587676</v>
      </c>
      <c r="E28" s="487">
        <f t="shared" si="12"/>
        <v>23147788</v>
      </c>
      <c r="F28" s="487">
        <f t="shared" si="12"/>
        <v>31286058</v>
      </c>
      <c r="G28" s="487">
        <f t="shared" si="12"/>
        <v>33330520</v>
      </c>
      <c r="H28" s="487">
        <f t="shared" si="12"/>
        <v>27448170</v>
      </c>
      <c r="I28" s="487">
        <f t="shared" si="12"/>
        <v>26578787</v>
      </c>
      <c r="J28" s="487">
        <f t="shared" si="12"/>
        <v>23027106</v>
      </c>
      <c r="K28" s="487">
        <f t="shared" si="12"/>
        <v>24794901</v>
      </c>
      <c r="L28" s="487">
        <f t="shared" si="12"/>
        <v>32658489</v>
      </c>
      <c r="M28" s="487">
        <f t="shared" si="12"/>
        <v>28513482</v>
      </c>
      <c r="N28" s="487">
        <f t="shared" si="12"/>
        <v>69574921</v>
      </c>
      <c r="O28" s="487">
        <f t="shared" si="12"/>
        <v>76000705</v>
      </c>
      <c r="P28" s="488">
        <f t="shared" ref="P28:R28" si="13">SUM(P19:P25)</f>
        <v>423948603</v>
      </c>
      <c r="Q28" s="487">
        <f t="shared" si="13"/>
        <v>460407002</v>
      </c>
      <c r="R28" s="487">
        <f t="shared" si="13"/>
        <v>36458399</v>
      </c>
      <c r="S28" s="482"/>
    </row>
    <row r="29" spans="1:19" x14ac:dyDescent="0.25">
      <c r="C29" s="500"/>
      <c r="D29" s="500"/>
    </row>
    <row r="30" spans="1:19" x14ac:dyDescent="0.25">
      <c r="D30" s="496"/>
      <c r="E30" s="496"/>
      <c r="F30" s="496"/>
      <c r="G30" s="496"/>
      <c r="H30" s="496"/>
      <c r="I30" s="496"/>
      <c r="J30" s="496"/>
      <c r="K30" s="496"/>
      <c r="L30" s="496"/>
      <c r="M30" s="496"/>
      <c r="N30" s="496"/>
      <c r="O30" s="496"/>
      <c r="P30" s="496"/>
    </row>
    <row r="31" spans="1:19" x14ac:dyDescent="0.25">
      <c r="G31" s="496"/>
      <c r="H31" s="496"/>
      <c r="I31" s="496"/>
      <c r="J31" s="496"/>
      <c r="K31" s="496"/>
      <c r="L31" s="496"/>
      <c r="M31" s="496"/>
      <c r="N31" s="496"/>
      <c r="O31" s="496"/>
      <c r="P31" s="496"/>
    </row>
    <row r="32" spans="1:19" x14ac:dyDescent="0.25">
      <c r="I32" s="501"/>
    </row>
    <row r="34" spans="4:6" x14ac:dyDescent="0.25">
      <c r="D34" s="502"/>
      <c r="E34" s="502"/>
      <c r="F34" s="502"/>
    </row>
  </sheetData>
  <mergeCells count="2">
    <mergeCell ref="A3:O3"/>
    <mergeCell ref="A17:O17"/>
  </mergeCells>
  <pageMargins left="0.7" right="0.7" top="0.75" bottom="0.75" header="0.3" footer="0.3"/>
  <pageSetup paperSize="9" scale="4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opLeftCell="F1" zoomScale="64" zoomScaleNormal="64" workbookViewId="0">
      <selection activeCell="K25" sqref="K25"/>
    </sheetView>
  </sheetViews>
  <sheetFormatPr defaultRowHeight="15" x14ac:dyDescent="0.25"/>
  <cols>
    <col min="1" max="1" width="10" bestFit="1" customWidth="1"/>
    <col min="2" max="2" width="55.140625" customWidth="1"/>
    <col min="3" max="6" width="29.7109375" customWidth="1"/>
    <col min="7" max="7" width="10.42578125" customWidth="1"/>
    <col min="8" max="8" width="52.28515625" customWidth="1"/>
    <col min="9" max="12" width="29.7109375" customWidth="1"/>
  </cols>
  <sheetData>
    <row r="1" spans="1:12" ht="21" x14ac:dyDescent="0.35">
      <c r="A1" s="877" t="s">
        <v>720</v>
      </c>
      <c r="B1" s="877"/>
      <c r="C1" s="877"/>
      <c r="D1" s="877"/>
      <c r="E1" s="877"/>
      <c r="F1" s="877"/>
      <c r="G1" s="877"/>
      <c r="H1" s="877"/>
      <c r="I1" s="877"/>
      <c r="J1" s="877"/>
      <c r="K1" s="877"/>
      <c r="L1" s="877"/>
    </row>
    <row r="2" spans="1:12" ht="17.25" customHeight="1" x14ac:dyDescent="0.25">
      <c r="L2" s="91" t="s">
        <v>620</v>
      </c>
    </row>
    <row r="3" spans="1:12" ht="42.75" customHeight="1" x14ac:dyDescent="0.25">
      <c r="A3" s="878" t="s">
        <v>541</v>
      </c>
      <c r="B3" s="879"/>
      <c r="C3" s="879"/>
      <c r="D3" s="879"/>
      <c r="E3" s="879"/>
      <c r="F3" s="880"/>
      <c r="G3" s="881" t="s">
        <v>542</v>
      </c>
      <c r="H3" s="882"/>
      <c r="I3" s="882"/>
      <c r="J3" s="882"/>
      <c r="K3" s="882"/>
      <c r="L3" s="883"/>
    </row>
    <row r="4" spans="1:12" s="108" customFormat="1" ht="97.5" customHeight="1" x14ac:dyDescent="0.25">
      <c r="A4" s="107"/>
      <c r="B4" s="107" t="s">
        <v>717</v>
      </c>
      <c r="C4" s="107" t="s">
        <v>565</v>
      </c>
      <c r="D4" s="107" t="s">
        <v>566</v>
      </c>
      <c r="E4" s="107" t="s">
        <v>567</v>
      </c>
      <c r="F4" s="107" t="s">
        <v>568</v>
      </c>
      <c r="G4" s="107"/>
      <c r="H4" s="107" t="s">
        <v>717</v>
      </c>
      <c r="I4" s="107" t="s">
        <v>565</v>
      </c>
      <c r="J4" s="107" t="s">
        <v>566</v>
      </c>
      <c r="K4" s="107" t="s">
        <v>567</v>
      </c>
      <c r="L4" s="107" t="s">
        <v>568</v>
      </c>
    </row>
    <row r="5" spans="1:12" s="109" customFormat="1" ht="36" customHeight="1" x14ac:dyDescent="0.25">
      <c r="A5" s="884" t="s">
        <v>569</v>
      </c>
      <c r="B5" s="885"/>
      <c r="C5" s="885"/>
      <c r="D5" s="885"/>
      <c r="E5" s="885"/>
      <c r="F5" s="885"/>
      <c r="G5" s="885"/>
      <c r="H5" s="885"/>
      <c r="I5" s="885"/>
      <c r="J5" s="885"/>
      <c r="K5" s="885"/>
      <c r="L5" s="886"/>
    </row>
    <row r="6" spans="1:12" ht="31.5" customHeight="1" x14ac:dyDescent="0.35">
      <c r="A6" s="110" t="s">
        <v>53</v>
      </c>
      <c r="B6" s="110" t="s">
        <v>715</v>
      </c>
      <c r="C6" s="111">
        <f>'1m Összesítő'!C5</f>
        <v>0</v>
      </c>
      <c r="D6" s="111">
        <f>'1m Összesítő'!D5</f>
        <v>0</v>
      </c>
      <c r="E6" s="111">
        <f>'1m Összesítő'!E5</f>
        <v>0</v>
      </c>
      <c r="F6" s="269">
        <v>0</v>
      </c>
      <c r="G6" s="110" t="s">
        <v>244</v>
      </c>
      <c r="H6" s="110" t="s">
        <v>245</v>
      </c>
      <c r="I6" s="111">
        <f>'1m Összesítő'!C28</f>
        <v>8739300</v>
      </c>
      <c r="J6" s="111">
        <f>'1m Összesítő'!D28</f>
        <v>8757876</v>
      </c>
      <c r="K6" s="111">
        <f>'1m Összesítő'!E28</f>
        <v>7559930</v>
      </c>
      <c r="L6" s="273">
        <f t="shared" ref="L6:L16" si="0">K6/J6</f>
        <v>0.86321500783980043</v>
      </c>
    </row>
    <row r="7" spans="1:12" ht="31.5" customHeight="1" x14ac:dyDescent="0.35">
      <c r="A7" s="110" t="s">
        <v>91</v>
      </c>
      <c r="B7" s="110" t="s">
        <v>92</v>
      </c>
      <c r="C7" s="111">
        <f>'1m Összesítő'!C7</f>
        <v>0</v>
      </c>
      <c r="D7" s="111">
        <f>'1m Összesítő'!D7</f>
        <v>0</v>
      </c>
      <c r="E7" s="111">
        <f>'1m Összesítő'!E7</f>
        <v>0</v>
      </c>
      <c r="F7" s="269">
        <v>0</v>
      </c>
      <c r="G7" s="110" t="s">
        <v>282</v>
      </c>
      <c r="H7" s="110" t="s">
        <v>548</v>
      </c>
      <c r="I7" s="111">
        <f>'1m Összesítő'!C29</f>
        <v>1888361</v>
      </c>
      <c r="J7" s="111">
        <f>'1m Összesítő'!D29</f>
        <v>1888361</v>
      </c>
      <c r="K7" s="111">
        <f>'1m Összesítő'!E29</f>
        <v>1681221</v>
      </c>
      <c r="L7" s="273">
        <f t="shared" si="0"/>
        <v>0.89030699108909794</v>
      </c>
    </row>
    <row r="8" spans="1:12" ht="31.5" customHeight="1" x14ac:dyDescent="0.35">
      <c r="A8" s="110" t="s">
        <v>132</v>
      </c>
      <c r="B8" s="110" t="s">
        <v>133</v>
      </c>
      <c r="C8" s="111">
        <f>'1m Összesítő'!C8</f>
        <v>1769050</v>
      </c>
      <c r="D8" s="111">
        <f>'1m Összesítő'!D8</f>
        <v>1769050</v>
      </c>
      <c r="E8" s="111">
        <f>'1m Összesítő'!E8</f>
        <v>1537241</v>
      </c>
      <c r="F8" s="269">
        <f>E8/D8</f>
        <v>0.86896413329187983</v>
      </c>
      <c r="G8" s="110" t="s">
        <v>284</v>
      </c>
      <c r="H8" s="110" t="s">
        <v>285</v>
      </c>
      <c r="I8" s="111">
        <f>'1m Összesítő'!C30</f>
        <v>8406600</v>
      </c>
      <c r="J8" s="111">
        <f>'1m Összesítő'!D30</f>
        <v>8030620</v>
      </c>
      <c r="K8" s="111">
        <f>'1m Összesítő'!E30</f>
        <v>6278671</v>
      </c>
      <c r="L8" s="273">
        <f t="shared" si="0"/>
        <v>0.78184137712903856</v>
      </c>
    </row>
    <row r="9" spans="1:12" ht="31.5" customHeight="1" x14ac:dyDescent="0.35">
      <c r="A9" s="110" t="s">
        <v>166</v>
      </c>
      <c r="B9" s="110" t="s">
        <v>167</v>
      </c>
      <c r="C9" s="111">
        <f>'1m Összesítő'!C10</f>
        <v>0</v>
      </c>
      <c r="D9" s="111">
        <f>'1m Összesítő'!D10</f>
        <v>0</v>
      </c>
      <c r="E9" s="111">
        <f>'1m Összesítő'!E10</f>
        <v>300000</v>
      </c>
      <c r="F9" s="269">
        <v>0</v>
      </c>
      <c r="G9" s="110" t="s">
        <v>334</v>
      </c>
      <c r="H9" s="110" t="s">
        <v>335</v>
      </c>
      <c r="I9" s="111">
        <f>'1m Összesítő'!C31</f>
        <v>0</v>
      </c>
      <c r="J9" s="111">
        <f>'1m Összesítő'!D31</f>
        <v>0</v>
      </c>
      <c r="K9" s="111">
        <f>'1m Összesítő'!E31</f>
        <v>0</v>
      </c>
      <c r="L9" s="273">
        <v>0</v>
      </c>
    </row>
    <row r="10" spans="1:12" ht="31.5" customHeight="1" x14ac:dyDescent="0.35">
      <c r="A10" s="112"/>
      <c r="B10" s="112"/>
      <c r="C10" s="123"/>
      <c r="D10" s="123"/>
      <c r="E10" s="123"/>
      <c r="F10" s="279"/>
      <c r="G10" s="110" t="s">
        <v>352</v>
      </c>
      <c r="H10" s="110" t="s">
        <v>353</v>
      </c>
      <c r="I10" s="111">
        <f>'1m Összesítő'!C32</f>
        <v>0</v>
      </c>
      <c r="J10" s="111">
        <f>'1m Összesítő'!D32</f>
        <v>0</v>
      </c>
      <c r="K10" s="111">
        <f>'1m Összesítő'!E32</f>
        <v>0</v>
      </c>
      <c r="L10" s="273">
        <v>0</v>
      </c>
    </row>
    <row r="11" spans="1:12" ht="31.5" customHeight="1" x14ac:dyDescent="0.35">
      <c r="A11" s="112"/>
      <c r="B11" s="112"/>
      <c r="C11" s="123"/>
      <c r="D11" s="123"/>
      <c r="E11" s="123"/>
      <c r="F11" s="279"/>
      <c r="G11" s="110" t="s">
        <v>376</v>
      </c>
      <c r="H11" s="110" t="s">
        <v>648</v>
      </c>
      <c r="I11" s="111">
        <f>'részletező tábla eredeti ei Bag'!H187</f>
        <v>0</v>
      </c>
      <c r="J11" s="111">
        <f>'részletező tábla módosíto ei '!H187</f>
        <v>0</v>
      </c>
      <c r="K11" s="111">
        <f>'2m cofog szerinti teljesítés'!H187</f>
        <v>0</v>
      </c>
      <c r="L11" s="273">
        <v>0</v>
      </c>
    </row>
    <row r="12" spans="1:12" ht="31.5" customHeight="1" x14ac:dyDescent="0.35">
      <c r="A12" s="110" t="s">
        <v>182</v>
      </c>
      <c r="B12" s="110" t="s">
        <v>183</v>
      </c>
      <c r="C12" s="111">
        <f>'1m Összesítő'!C12</f>
        <v>17265211</v>
      </c>
      <c r="D12" s="111">
        <f>'1m Összesítő'!D12</f>
        <v>17283787</v>
      </c>
      <c r="E12" s="111">
        <f>'1m Összesítő'!E12</f>
        <v>14469904</v>
      </c>
      <c r="F12" s="269">
        <f t="shared" ref="F12:F13" si="1">E12/D12</f>
        <v>0.83719522810597002</v>
      </c>
      <c r="G12" s="110" t="s">
        <v>424</v>
      </c>
      <c r="H12" s="110" t="s">
        <v>425</v>
      </c>
      <c r="I12" s="111">
        <f>'1m Összesítő'!C39</f>
        <v>0</v>
      </c>
      <c r="J12" s="111">
        <f>'1m Összesítő'!D39</f>
        <v>0</v>
      </c>
      <c r="K12" s="111">
        <f>'1m Összesítő'!E39</f>
        <v>0</v>
      </c>
      <c r="L12" s="273">
        <v>0</v>
      </c>
    </row>
    <row r="13" spans="1:12" ht="31.5" customHeight="1" x14ac:dyDescent="0.35">
      <c r="A13" s="110" t="s">
        <v>218</v>
      </c>
      <c r="B13" s="110" t="s">
        <v>549</v>
      </c>
      <c r="C13" s="111">
        <f>'1m Összesítő'!C14</f>
        <v>17167951</v>
      </c>
      <c r="D13" s="111">
        <f>'1m Összesítő'!D14</f>
        <v>17186527</v>
      </c>
      <c r="E13" s="111">
        <f>'1m Összesítő'!E14</f>
        <v>14372644</v>
      </c>
      <c r="F13" s="269">
        <f t="shared" si="1"/>
        <v>0.83627390222585396</v>
      </c>
      <c r="G13" s="110" t="s">
        <v>450</v>
      </c>
      <c r="H13" s="110" t="s">
        <v>549</v>
      </c>
      <c r="I13" s="111">
        <f>'1m Összesítő'!C39</f>
        <v>0</v>
      </c>
      <c r="J13" s="111">
        <f>'1m Összesítő'!D39</f>
        <v>0</v>
      </c>
      <c r="K13" s="111">
        <f>'1m Összesítő'!E39</f>
        <v>0</v>
      </c>
      <c r="L13" s="273">
        <v>0</v>
      </c>
    </row>
    <row r="14" spans="1:12" ht="31.5" customHeight="1" x14ac:dyDescent="0.35">
      <c r="A14" s="110"/>
      <c r="B14" s="114" t="s">
        <v>550</v>
      </c>
      <c r="C14" s="115">
        <f>'1m Összesítő'!C16</f>
        <v>1769050</v>
      </c>
      <c r="D14" s="115">
        <f>'1m Összesítő'!D16</f>
        <v>1769050</v>
      </c>
      <c r="E14" s="115">
        <f>'1m Összesítő'!E16</f>
        <v>1837241</v>
      </c>
      <c r="F14" s="270">
        <f>E14/D14</f>
        <v>1.0385466775953196</v>
      </c>
      <c r="G14" s="110"/>
      <c r="H14" s="116" t="s">
        <v>551</v>
      </c>
      <c r="I14" s="117">
        <f>'1m Összesítő'!C41</f>
        <v>19034261</v>
      </c>
      <c r="J14" s="117">
        <f>'1m Összesítő'!D41</f>
        <v>18676857</v>
      </c>
      <c r="K14" s="117">
        <f>'1m Összesítő'!E41</f>
        <v>15519822</v>
      </c>
      <c r="L14" s="274">
        <f t="shared" si="0"/>
        <v>0.83096540279769771</v>
      </c>
    </row>
    <row r="15" spans="1:12" ht="31.5" customHeight="1" x14ac:dyDescent="0.35">
      <c r="A15" s="110"/>
      <c r="B15" s="114" t="s">
        <v>552</v>
      </c>
      <c r="C15" s="115">
        <f>'1m Összesítő'!C20</f>
        <v>17265211</v>
      </c>
      <c r="D15" s="115">
        <f>'1m Összesítő'!D20</f>
        <v>17283787</v>
      </c>
      <c r="E15" s="115">
        <f>'1m Összesítő'!E20</f>
        <v>14469904</v>
      </c>
      <c r="F15" s="270">
        <f>E15/D15</f>
        <v>0.83719522810597002</v>
      </c>
      <c r="G15" s="110"/>
      <c r="H15" s="116" t="s">
        <v>553</v>
      </c>
      <c r="I15" s="117">
        <f>'1m Összesítő'!C45</f>
        <v>0</v>
      </c>
      <c r="J15" s="117">
        <f>'1m Összesítő'!D45</f>
        <v>0</v>
      </c>
      <c r="K15" s="117">
        <f>'1m Összesítő'!E45</f>
        <v>0</v>
      </c>
      <c r="L15" s="274">
        <v>0</v>
      </c>
    </row>
    <row r="16" spans="1:12" ht="45.75" customHeight="1" x14ac:dyDescent="0.35">
      <c r="A16" s="110"/>
      <c r="B16" s="118" t="s">
        <v>554</v>
      </c>
      <c r="C16" s="115">
        <f>(C14+C15)-C13</f>
        <v>1866310</v>
      </c>
      <c r="D16" s="115">
        <f t="shared" ref="D16:E16" si="2">(D14+D15)-D13</f>
        <v>1866310</v>
      </c>
      <c r="E16" s="115">
        <f t="shared" si="2"/>
        <v>1934501</v>
      </c>
      <c r="F16" s="270">
        <f>E16/D16</f>
        <v>1.0365378742009634</v>
      </c>
      <c r="G16" s="110"/>
      <c r="H16" s="119" t="s">
        <v>555</v>
      </c>
      <c r="I16" s="117">
        <f>I14-I13</f>
        <v>19034261</v>
      </c>
      <c r="J16" s="117">
        <f t="shared" ref="J16:K16" si="3">J14-J13</f>
        <v>18676857</v>
      </c>
      <c r="K16" s="117">
        <f t="shared" si="3"/>
        <v>15519822</v>
      </c>
      <c r="L16" s="274">
        <f t="shared" si="0"/>
        <v>0.83096540279769771</v>
      </c>
    </row>
    <row r="17" spans="1:12" ht="18.75" x14ac:dyDescent="0.3">
      <c r="A17" s="112"/>
      <c r="B17" s="112"/>
      <c r="C17" s="112"/>
      <c r="D17" s="112"/>
      <c r="E17" s="112"/>
      <c r="F17" s="112"/>
      <c r="G17" s="112"/>
      <c r="H17" s="112"/>
      <c r="I17" s="112"/>
      <c r="J17" s="112"/>
      <c r="K17" s="112"/>
      <c r="L17" s="112"/>
    </row>
    <row r="18" spans="1:12" ht="36" customHeight="1" x14ac:dyDescent="0.25">
      <c r="A18" s="884" t="s">
        <v>570</v>
      </c>
      <c r="B18" s="885"/>
      <c r="C18" s="885"/>
      <c r="D18" s="885"/>
      <c r="E18" s="885"/>
      <c r="F18" s="885"/>
      <c r="G18" s="885"/>
      <c r="H18" s="885"/>
      <c r="I18" s="885"/>
      <c r="J18" s="885"/>
      <c r="K18" s="885"/>
      <c r="L18" s="886"/>
    </row>
    <row r="19" spans="1:12" ht="24.95" customHeight="1" x14ac:dyDescent="0.35">
      <c r="A19" s="110" t="s">
        <v>79</v>
      </c>
      <c r="B19" s="110" t="s">
        <v>80</v>
      </c>
      <c r="C19" s="111">
        <f>'1m Összesítő'!C6</f>
        <v>0</v>
      </c>
      <c r="D19" s="111">
        <f>'1m Összesítő'!D6</f>
        <v>0</v>
      </c>
      <c r="E19" s="111">
        <f>'1m Összesítő'!E6</f>
        <v>0</v>
      </c>
      <c r="F19" s="273">
        <v>0</v>
      </c>
      <c r="G19" s="110" t="s">
        <v>380</v>
      </c>
      <c r="H19" s="110" t="s">
        <v>381</v>
      </c>
      <c r="I19" s="111">
        <f>'1m Összesítő'!C36</f>
        <v>0</v>
      </c>
      <c r="J19" s="111">
        <f>'1m Összesítő'!D36</f>
        <v>375980</v>
      </c>
      <c r="K19" s="111">
        <f>'1m Összesítő'!E36</f>
        <v>375240</v>
      </c>
      <c r="L19" s="273">
        <v>0</v>
      </c>
    </row>
    <row r="20" spans="1:12" ht="24.95" customHeight="1" x14ac:dyDescent="0.35">
      <c r="A20" s="110" t="s">
        <v>154</v>
      </c>
      <c r="B20" s="110" t="s">
        <v>155</v>
      </c>
      <c r="C20" s="111">
        <f>'1m Összesítő'!C9</f>
        <v>0</v>
      </c>
      <c r="D20" s="111">
        <f>'1m Összesítő'!D9</f>
        <v>0</v>
      </c>
      <c r="E20" s="111">
        <f>'1m Összesítő'!E9</f>
        <v>0</v>
      </c>
      <c r="F20" s="273">
        <v>0</v>
      </c>
      <c r="G20" s="110" t="s">
        <v>396</v>
      </c>
      <c r="H20" s="110" t="s">
        <v>397</v>
      </c>
      <c r="I20" s="111">
        <f>'1m Összesítő'!C37</f>
        <v>0</v>
      </c>
      <c r="J20" s="111">
        <f>'1m Összesítő'!D37</f>
        <v>0</v>
      </c>
      <c r="K20" s="111">
        <f>'1m Összesítő'!E37</f>
        <v>0</v>
      </c>
      <c r="L20" s="273">
        <v>0</v>
      </c>
    </row>
    <row r="21" spans="1:12" ht="24.95" customHeight="1" x14ac:dyDescent="0.35">
      <c r="A21" s="110" t="s">
        <v>174</v>
      </c>
      <c r="B21" s="110" t="s">
        <v>175</v>
      </c>
      <c r="C21" s="111">
        <f>'1m Összesítő'!C11</f>
        <v>0</v>
      </c>
      <c r="D21" s="111">
        <f>'1m Összesítő'!D11</f>
        <v>0</v>
      </c>
      <c r="E21" s="111">
        <f>'1m Összesítő'!E11</f>
        <v>0</v>
      </c>
      <c r="F21" s="273">
        <v>0</v>
      </c>
      <c r="G21" s="110" t="s">
        <v>406</v>
      </c>
      <c r="H21" s="110" t="s">
        <v>407</v>
      </c>
      <c r="I21" s="111">
        <f>'1m Összesítő'!C38</f>
        <v>0</v>
      </c>
      <c r="J21" s="111">
        <f>'1m Összesítő'!D38</f>
        <v>0</v>
      </c>
      <c r="K21" s="111">
        <f>'1m Összesítő'!E38</f>
        <v>0</v>
      </c>
      <c r="L21" s="273">
        <v>0</v>
      </c>
    </row>
    <row r="22" spans="1:12" ht="24.95" customHeight="1" x14ac:dyDescent="0.35">
      <c r="A22" s="110"/>
      <c r="B22" s="114" t="s">
        <v>557</v>
      </c>
      <c r="C22" s="115">
        <f>'1m Összesítő'!C18</f>
        <v>0</v>
      </c>
      <c r="D22" s="115">
        <f>'1m Összesítő'!D18</f>
        <v>0</v>
      </c>
      <c r="E22" s="115">
        <f>'1m Összesítő'!E18</f>
        <v>0</v>
      </c>
      <c r="F22" s="271">
        <v>0</v>
      </c>
      <c r="G22" s="110"/>
      <c r="H22" s="116" t="s">
        <v>558</v>
      </c>
      <c r="I22" s="117">
        <f>'1m Összesítő'!C43</f>
        <v>0</v>
      </c>
      <c r="J22" s="117">
        <f>'1m Összesítő'!D43</f>
        <v>375980</v>
      </c>
      <c r="K22" s="117">
        <f>'1m Összesítő'!E43</f>
        <v>375240</v>
      </c>
      <c r="L22" s="274">
        <v>0</v>
      </c>
    </row>
    <row r="23" spans="1:12" ht="24.95" customHeight="1" x14ac:dyDescent="0.35">
      <c r="A23" s="110" t="s">
        <v>239</v>
      </c>
      <c r="B23" s="120" t="s">
        <v>559</v>
      </c>
      <c r="C23" s="121">
        <f>'1m Összesítő'!C22</f>
        <v>19034261</v>
      </c>
      <c r="D23" s="121">
        <f>'1m Összesítő'!D22</f>
        <v>19052837</v>
      </c>
      <c r="E23" s="121">
        <f>'1m Összesítő'!E22</f>
        <v>16307145</v>
      </c>
      <c r="F23" s="277">
        <f t="shared" ref="F23:F25" si="4">E23/D23</f>
        <v>0.85589064767624889</v>
      </c>
      <c r="G23" s="110" t="s">
        <v>473</v>
      </c>
      <c r="H23" s="124" t="s">
        <v>560</v>
      </c>
      <c r="I23" s="125">
        <f>'1m Összesítő'!C47</f>
        <v>19034261</v>
      </c>
      <c r="J23" s="125">
        <f>'1m Összesítő'!D47</f>
        <v>19052837</v>
      </c>
      <c r="K23" s="125">
        <f>'1m Összesítő'!E47</f>
        <v>15895062</v>
      </c>
      <c r="L23" s="278">
        <f t="shared" ref="L23:L25" si="5">K23/J23</f>
        <v>0.83426221512313359</v>
      </c>
    </row>
    <row r="24" spans="1:12" ht="28.5" customHeight="1" x14ac:dyDescent="0.35">
      <c r="A24" s="110"/>
      <c r="B24" s="120" t="s">
        <v>561</v>
      </c>
      <c r="C24" s="121">
        <f>'1m Összesítő'!C24</f>
        <v>1866310</v>
      </c>
      <c r="D24" s="121">
        <f>'1m Összesítő'!D24</f>
        <v>1866310</v>
      </c>
      <c r="E24" s="121">
        <f>'1m Összesítő'!E24</f>
        <v>1934501</v>
      </c>
      <c r="F24" s="277">
        <f t="shared" si="4"/>
        <v>1.0365378742009634</v>
      </c>
      <c r="G24" s="110"/>
      <c r="H24" s="124" t="s">
        <v>562</v>
      </c>
      <c r="I24" s="125">
        <f>'1m Összesítő'!C49</f>
        <v>19034261</v>
      </c>
      <c r="J24" s="125">
        <f>'1m Összesítő'!D49</f>
        <v>19052837</v>
      </c>
      <c r="K24" s="125">
        <f>'1m Összesítő'!E49</f>
        <v>15895062</v>
      </c>
      <c r="L24" s="278">
        <f t="shared" si="5"/>
        <v>0.83426221512313359</v>
      </c>
    </row>
    <row r="25" spans="1:12" ht="47.25" customHeight="1" x14ac:dyDescent="0.35">
      <c r="A25" s="110"/>
      <c r="B25" s="122" t="s">
        <v>563</v>
      </c>
      <c r="C25" s="121">
        <f>'1m Összesítő'!C26</f>
        <v>1769050</v>
      </c>
      <c r="D25" s="121">
        <f>'1m Összesítő'!D26</f>
        <v>1769050</v>
      </c>
      <c r="E25" s="121">
        <f>'1m Összesítő'!E26</f>
        <v>1837241</v>
      </c>
      <c r="F25" s="277">
        <f t="shared" si="4"/>
        <v>1.0385466775953196</v>
      </c>
      <c r="G25" s="110"/>
      <c r="H25" s="126" t="s">
        <v>564</v>
      </c>
      <c r="I25" s="125">
        <f>'1m Összesítő'!C51</f>
        <v>19034261</v>
      </c>
      <c r="J25" s="125">
        <f>'1m Összesítő'!D51</f>
        <v>19052837</v>
      </c>
      <c r="K25" s="125">
        <f>'1m Összesítő'!E51</f>
        <v>15895062</v>
      </c>
      <c r="L25" s="278">
        <f t="shared" si="5"/>
        <v>0.83426221512313359</v>
      </c>
    </row>
  </sheetData>
  <mergeCells count="5">
    <mergeCell ref="A1:L1"/>
    <mergeCell ref="A3:F3"/>
    <mergeCell ref="G3:L3"/>
    <mergeCell ref="A5:L5"/>
    <mergeCell ref="A18:L18"/>
  </mergeCells>
  <printOptions horizontalCentered="1"/>
  <pageMargins left="0.23622047244094491" right="0.23622047244094491" top="0.74803149606299213" bottom="0.74803149606299213" header="0.31496062992125984" footer="0.31496062992125984"/>
  <pageSetup paperSize="9" scale="39" orientation="landscape" r:id="rId1"/>
  <headerFooter>
    <oddHeader>&amp;RBag Nagyközség Önkormányzata Képviselő-testületének .../2018. (IV...) rendelet 4. számú melléklet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L25"/>
  <sheetViews>
    <sheetView topLeftCell="F1" zoomScale="64" zoomScaleNormal="64" workbookViewId="0">
      <selection activeCell="J29" sqref="J29"/>
    </sheetView>
  </sheetViews>
  <sheetFormatPr defaultRowHeight="15" x14ac:dyDescent="0.25"/>
  <cols>
    <col min="1" max="1" width="10" bestFit="1" customWidth="1"/>
    <col min="2" max="2" width="53.5703125" customWidth="1"/>
    <col min="3" max="6" width="29.7109375" customWidth="1"/>
    <col min="7" max="7" width="10.42578125" customWidth="1"/>
    <col min="8" max="8" width="52.28515625" customWidth="1"/>
    <col min="9" max="12" width="29.7109375" customWidth="1"/>
  </cols>
  <sheetData>
    <row r="1" spans="1:12" ht="21" x14ac:dyDescent="0.35">
      <c r="A1" s="877" t="s">
        <v>721</v>
      </c>
      <c r="B1" s="877"/>
      <c r="C1" s="877"/>
      <c r="D1" s="877"/>
      <c r="E1" s="877"/>
      <c r="F1" s="877"/>
      <c r="G1" s="877"/>
      <c r="H1" s="877"/>
      <c r="I1" s="877"/>
      <c r="J1" s="877"/>
      <c r="K1" s="877"/>
      <c r="L1" s="877"/>
    </row>
    <row r="2" spans="1:12" ht="17.25" customHeight="1" x14ac:dyDescent="0.25">
      <c r="L2" s="91" t="s">
        <v>620</v>
      </c>
    </row>
    <row r="3" spans="1:12" ht="42.75" customHeight="1" x14ac:dyDescent="0.25">
      <c r="A3" s="878" t="s">
        <v>541</v>
      </c>
      <c r="B3" s="879"/>
      <c r="C3" s="879"/>
      <c r="D3" s="879"/>
      <c r="E3" s="879"/>
      <c r="F3" s="880"/>
      <c r="G3" s="881" t="s">
        <v>542</v>
      </c>
      <c r="H3" s="882"/>
      <c r="I3" s="882"/>
      <c r="J3" s="882"/>
      <c r="K3" s="882"/>
      <c r="L3" s="883"/>
    </row>
    <row r="4" spans="1:12" s="108" customFormat="1" ht="83.25" customHeight="1" x14ac:dyDescent="0.25">
      <c r="A4" s="107"/>
      <c r="B4" s="107" t="s">
        <v>717</v>
      </c>
      <c r="C4" s="107" t="s">
        <v>722</v>
      </c>
      <c r="D4" s="107" t="s">
        <v>723</v>
      </c>
      <c r="E4" s="107" t="s">
        <v>724</v>
      </c>
      <c r="F4" s="107" t="s">
        <v>725</v>
      </c>
      <c r="G4" s="107"/>
      <c r="H4" s="107" t="s">
        <v>717</v>
      </c>
      <c r="I4" s="107" t="s">
        <v>722</v>
      </c>
      <c r="J4" s="107" t="s">
        <v>723</v>
      </c>
      <c r="K4" s="107" t="s">
        <v>724</v>
      </c>
      <c r="L4" s="107" t="s">
        <v>725</v>
      </c>
    </row>
    <row r="5" spans="1:12" s="109" customFormat="1" ht="36" customHeight="1" x14ac:dyDescent="0.25">
      <c r="A5" s="884" t="s">
        <v>793</v>
      </c>
      <c r="B5" s="885"/>
      <c r="C5" s="885"/>
      <c r="D5" s="885"/>
      <c r="E5" s="885"/>
      <c r="F5" s="885"/>
      <c r="G5" s="885"/>
      <c r="H5" s="885"/>
      <c r="I5" s="885"/>
      <c r="J5" s="885"/>
      <c r="K5" s="885"/>
      <c r="L5" s="886"/>
    </row>
    <row r="6" spans="1:12" ht="24.95" customHeight="1" x14ac:dyDescent="0.35">
      <c r="A6" s="110" t="s">
        <v>53</v>
      </c>
      <c r="B6" s="110" t="s">
        <v>715</v>
      </c>
      <c r="C6" s="111">
        <f>'1m Összesítő'!G5</f>
        <v>0</v>
      </c>
      <c r="D6" s="111">
        <f>'1m Összesítő'!H5</f>
        <v>0</v>
      </c>
      <c r="E6" s="111">
        <f>'1m Összesítő'!I5</f>
        <v>0</v>
      </c>
      <c r="F6" s="269">
        <v>0</v>
      </c>
      <c r="G6" s="110" t="s">
        <v>244</v>
      </c>
      <c r="H6" s="110" t="s">
        <v>245</v>
      </c>
      <c r="I6" s="111">
        <f>'1m Összesítő'!G28</f>
        <v>61149455</v>
      </c>
      <c r="J6" s="111">
        <f>'1m Összesítő'!H28</f>
        <v>65872355</v>
      </c>
      <c r="K6" s="111">
        <f>'1m Összesítő'!I28</f>
        <v>60822441</v>
      </c>
      <c r="L6" s="273">
        <f t="shared" ref="L6:L16" si="0">K6/J6</f>
        <v>0.92333788582478948</v>
      </c>
    </row>
    <row r="7" spans="1:12" ht="24.95" customHeight="1" x14ac:dyDescent="0.35">
      <c r="A7" s="110" t="s">
        <v>91</v>
      </c>
      <c r="B7" s="110" t="s">
        <v>92</v>
      </c>
      <c r="C7" s="111">
        <f>'1m Összesítő'!G7</f>
        <v>0</v>
      </c>
      <c r="D7" s="111">
        <f>'1m Összesítő'!H7</f>
        <v>0</v>
      </c>
      <c r="E7" s="111">
        <f>'1m Összesítő'!I7</f>
        <v>0</v>
      </c>
      <c r="F7" s="269">
        <v>0</v>
      </c>
      <c r="G7" s="110" t="s">
        <v>282</v>
      </c>
      <c r="H7" s="110" t="s">
        <v>548</v>
      </c>
      <c r="I7" s="111">
        <f>'1m Összesítő'!G29</f>
        <v>13205954</v>
      </c>
      <c r="J7" s="111">
        <f>'1m Összesítő'!H29</f>
        <v>14246729</v>
      </c>
      <c r="K7" s="111">
        <f>'1m Összesítő'!I29</f>
        <v>13897003</v>
      </c>
      <c r="L7" s="273">
        <f t="shared" si="0"/>
        <v>0.97545218976229564</v>
      </c>
    </row>
    <row r="8" spans="1:12" ht="24.95" customHeight="1" x14ac:dyDescent="0.35">
      <c r="A8" s="110" t="s">
        <v>132</v>
      </c>
      <c r="B8" s="110" t="s">
        <v>133</v>
      </c>
      <c r="C8" s="111">
        <f>'1m Összesítő'!G8</f>
        <v>0</v>
      </c>
      <c r="D8" s="111">
        <f>'1m Összesítő'!H8</f>
        <v>0</v>
      </c>
      <c r="E8" s="111">
        <f>'1m Összesítő'!I8</f>
        <v>13108</v>
      </c>
      <c r="F8" s="269">
        <v>0</v>
      </c>
      <c r="G8" s="110" t="s">
        <v>284</v>
      </c>
      <c r="H8" s="110" t="s">
        <v>285</v>
      </c>
      <c r="I8" s="111">
        <f>'1m Összesítő'!G30</f>
        <v>6280500</v>
      </c>
      <c r="J8" s="111">
        <f>'1m Összesítő'!H30</f>
        <v>6265733</v>
      </c>
      <c r="K8" s="111">
        <f>'1m Összesítő'!I30</f>
        <v>4297293</v>
      </c>
      <c r="L8" s="273">
        <f t="shared" si="0"/>
        <v>0.68584042760838992</v>
      </c>
    </row>
    <row r="9" spans="1:12" ht="24.95" customHeight="1" x14ac:dyDescent="0.35">
      <c r="A9" s="110" t="s">
        <v>166</v>
      </c>
      <c r="B9" s="110" t="s">
        <v>167</v>
      </c>
      <c r="C9" s="111">
        <f>'1m Összesítő'!G10</f>
        <v>0</v>
      </c>
      <c r="D9" s="111">
        <f>'1m Összesítő'!H10</f>
        <v>0</v>
      </c>
      <c r="E9" s="111">
        <f>'1m Összesítő'!I10</f>
        <v>0</v>
      </c>
      <c r="F9" s="269">
        <v>0</v>
      </c>
      <c r="G9" s="110" t="s">
        <v>334</v>
      </c>
      <c r="H9" s="110" t="s">
        <v>335</v>
      </c>
      <c r="I9" s="111">
        <f>'1m Összesítő'!G31</f>
        <v>0</v>
      </c>
      <c r="J9" s="111">
        <f>'1m Összesítő'!H31</f>
        <v>0</v>
      </c>
      <c r="K9" s="111">
        <f>'1m Összesítő'!I31</f>
        <v>0</v>
      </c>
      <c r="L9" s="273">
        <v>0</v>
      </c>
    </row>
    <row r="10" spans="1:12" ht="24.95" customHeight="1" x14ac:dyDescent="0.35">
      <c r="A10" s="112"/>
      <c r="B10" s="112"/>
      <c r="C10" s="123"/>
      <c r="D10" s="123"/>
      <c r="E10" s="123"/>
      <c r="F10" s="279"/>
      <c r="G10" s="110" t="s">
        <v>352</v>
      </c>
      <c r="H10" s="110" t="s">
        <v>353</v>
      </c>
      <c r="I10" s="111">
        <f>'1m Összesítő'!G32</f>
        <v>0</v>
      </c>
      <c r="J10" s="111">
        <f>'1m Összesítő'!H32</f>
        <v>0</v>
      </c>
      <c r="K10" s="111">
        <f>'1m Összesítő'!I32</f>
        <v>0</v>
      </c>
      <c r="L10" s="273">
        <v>0</v>
      </c>
    </row>
    <row r="11" spans="1:12" ht="24.95" customHeight="1" x14ac:dyDescent="0.35">
      <c r="A11" s="112"/>
      <c r="B11" s="112"/>
      <c r="C11" s="123"/>
      <c r="D11" s="123"/>
      <c r="E11" s="123"/>
      <c r="F11" s="279"/>
      <c r="G11" s="110" t="s">
        <v>376</v>
      </c>
      <c r="H11" s="110" t="s">
        <v>648</v>
      </c>
      <c r="I11" s="111">
        <f>'részletező tábla eredeti ei Bag'!M187</f>
        <v>0</v>
      </c>
      <c r="J11" s="111">
        <f>'részletező tábla módosíto ei '!M187</f>
        <v>0</v>
      </c>
      <c r="K11" s="111">
        <f>'2m cofog szerinti teljesítés'!M187</f>
        <v>0</v>
      </c>
      <c r="L11" s="273">
        <v>0</v>
      </c>
    </row>
    <row r="12" spans="1:12" ht="24.95" customHeight="1" x14ac:dyDescent="0.35">
      <c r="A12" s="110" t="s">
        <v>182</v>
      </c>
      <c r="B12" s="110" t="s">
        <v>183</v>
      </c>
      <c r="C12" s="111">
        <f>'1m Összesítő'!G12</f>
        <v>80839109</v>
      </c>
      <c r="D12" s="111">
        <f>'1m Összesítő'!H12</f>
        <v>86711717</v>
      </c>
      <c r="E12" s="111">
        <f>'1m Összesítő'!I12</f>
        <v>79570911</v>
      </c>
      <c r="F12" s="269">
        <f>E12/D12</f>
        <v>0.91764889167169872</v>
      </c>
      <c r="G12" s="110" t="s">
        <v>424</v>
      </c>
      <c r="H12" s="110" t="s">
        <v>425</v>
      </c>
      <c r="I12" s="111">
        <f>'1m Összesítő'!G45</f>
        <v>0</v>
      </c>
      <c r="J12" s="111">
        <f>'1m Összesítő'!H45</f>
        <v>0</v>
      </c>
      <c r="K12" s="111">
        <f>'1m Összesítő'!I45</f>
        <v>0</v>
      </c>
      <c r="L12" s="273">
        <v>0</v>
      </c>
    </row>
    <row r="13" spans="1:12" ht="24.95" customHeight="1" x14ac:dyDescent="0.35">
      <c r="A13" s="110" t="s">
        <v>218</v>
      </c>
      <c r="B13" s="110" t="s">
        <v>549</v>
      </c>
      <c r="C13" s="111">
        <f>'1m Összesítő'!G14</f>
        <v>80692257</v>
      </c>
      <c r="D13" s="111">
        <f>'1m Összesítő'!H14</f>
        <v>86564865</v>
      </c>
      <c r="E13" s="111">
        <f>'1m Összesítő'!I14</f>
        <v>79424061</v>
      </c>
      <c r="F13" s="269">
        <f>E13/D13</f>
        <v>0.91750921115628148</v>
      </c>
      <c r="G13" s="110" t="s">
        <v>450</v>
      </c>
      <c r="H13" s="110" t="s">
        <v>549</v>
      </c>
      <c r="I13" s="111">
        <f>'1m Összesítő'!G39</f>
        <v>0</v>
      </c>
      <c r="J13" s="111">
        <f>'1m Összesítő'!H39</f>
        <v>0</v>
      </c>
      <c r="K13" s="111">
        <f>'1m Összesítő'!I39</f>
        <v>0</v>
      </c>
      <c r="L13" s="273">
        <v>0</v>
      </c>
    </row>
    <row r="14" spans="1:12" ht="24.95" customHeight="1" x14ac:dyDescent="0.35">
      <c r="A14" s="110"/>
      <c r="B14" s="114" t="s">
        <v>550</v>
      </c>
      <c r="C14" s="115">
        <f>'1m Összesítő'!G16</f>
        <v>0</v>
      </c>
      <c r="D14" s="115">
        <f>'1m Összesítő'!H16</f>
        <v>0</v>
      </c>
      <c r="E14" s="115">
        <f>'1m Összesítő'!I16</f>
        <v>13108</v>
      </c>
      <c r="F14" s="270">
        <v>0</v>
      </c>
      <c r="G14" s="110"/>
      <c r="H14" s="116" t="s">
        <v>551</v>
      </c>
      <c r="I14" s="117">
        <f>'1m Összesítő'!G41</f>
        <v>80635909</v>
      </c>
      <c r="J14" s="117">
        <f>'1m Összesítő'!H41</f>
        <v>86384817</v>
      </c>
      <c r="K14" s="117">
        <f>'1m Összesítő'!I41</f>
        <v>79016737</v>
      </c>
      <c r="L14" s="274">
        <f t="shared" si="0"/>
        <v>0.9147063077068277</v>
      </c>
    </row>
    <row r="15" spans="1:12" ht="24.95" customHeight="1" x14ac:dyDescent="0.35">
      <c r="A15" s="110"/>
      <c r="B15" s="114" t="s">
        <v>552</v>
      </c>
      <c r="C15" s="115">
        <f>'1m Összesítő'!G20</f>
        <v>80839109</v>
      </c>
      <c r="D15" s="115">
        <f>'1m Összesítő'!H20</f>
        <v>86711717</v>
      </c>
      <c r="E15" s="115">
        <f>'1m Összesítő'!I20</f>
        <v>79570911</v>
      </c>
      <c r="F15" s="270">
        <f>E15/D15</f>
        <v>0.91764889167169872</v>
      </c>
      <c r="G15" s="110"/>
      <c r="H15" s="116" t="s">
        <v>553</v>
      </c>
      <c r="I15" s="117">
        <f>'1m Összesítő'!G45</f>
        <v>0</v>
      </c>
      <c r="J15" s="117">
        <f>'1m Összesítő'!H45</f>
        <v>0</v>
      </c>
      <c r="K15" s="117">
        <f>'1m Összesítő'!I45</f>
        <v>0</v>
      </c>
      <c r="L15" s="274">
        <v>0</v>
      </c>
    </row>
    <row r="16" spans="1:12" ht="44.25" customHeight="1" x14ac:dyDescent="0.35">
      <c r="A16" s="110"/>
      <c r="B16" s="118" t="s">
        <v>554</v>
      </c>
      <c r="C16" s="115">
        <f>(C15+C14)-C13</f>
        <v>146852</v>
      </c>
      <c r="D16" s="115">
        <f t="shared" ref="D16:E16" si="1">(D15+D14)-D13</f>
        <v>146852</v>
      </c>
      <c r="E16" s="115">
        <f t="shared" si="1"/>
        <v>159958</v>
      </c>
      <c r="F16" s="270">
        <v>0</v>
      </c>
      <c r="G16" s="110"/>
      <c r="H16" s="119" t="s">
        <v>555</v>
      </c>
      <c r="I16" s="117">
        <f>I14-I13</f>
        <v>80635909</v>
      </c>
      <c r="J16" s="117">
        <f t="shared" ref="J16:K16" si="2">J14-J13</f>
        <v>86384817</v>
      </c>
      <c r="K16" s="117">
        <f t="shared" si="2"/>
        <v>79016737</v>
      </c>
      <c r="L16" s="274">
        <f t="shared" si="0"/>
        <v>0.9147063077068277</v>
      </c>
    </row>
    <row r="18" spans="1:12" ht="36" customHeight="1" x14ac:dyDescent="0.25">
      <c r="A18" s="884" t="s">
        <v>726</v>
      </c>
      <c r="B18" s="885"/>
      <c r="C18" s="885"/>
      <c r="D18" s="885"/>
      <c r="E18" s="885"/>
      <c r="F18" s="885"/>
      <c r="G18" s="885"/>
      <c r="H18" s="885"/>
      <c r="I18" s="885"/>
      <c r="J18" s="885"/>
      <c r="K18" s="885"/>
      <c r="L18" s="886"/>
    </row>
    <row r="19" spans="1:12" s="112" customFormat="1" ht="24.95" customHeight="1" x14ac:dyDescent="0.35">
      <c r="A19" s="110" t="s">
        <v>79</v>
      </c>
      <c r="B19" s="110" t="s">
        <v>80</v>
      </c>
      <c r="C19" s="111">
        <f>'1m Összesítő'!G6</f>
        <v>0</v>
      </c>
      <c r="D19" s="111">
        <f>'1m Összesítő'!H6</f>
        <v>0</v>
      </c>
      <c r="E19" s="111">
        <f>'1m Összesítő'!I6</f>
        <v>0</v>
      </c>
      <c r="F19" s="269">
        <v>0</v>
      </c>
      <c r="G19" s="110" t="s">
        <v>380</v>
      </c>
      <c r="H19" s="110" t="s">
        <v>381</v>
      </c>
      <c r="I19" s="111">
        <f>'1m Összesítő'!G36</f>
        <v>203200</v>
      </c>
      <c r="J19" s="111">
        <f>'1m Összesítő'!H36</f>
        <v>326900</v>
      </c>
      <c r="K19" s="111">
        <f>'1m Összesítő'!I36</f>
        <v>325890</v>
      </c>
      <c r="L19" s="273">
        <f t="shared" ref="L19" si="3">K19/J19</f>
        <v>0.99691037014377482</v>
      </c>
    </row>
    <row r="20" spans="1:12" s="112" customFormat="1" ht="24.95" customHeight="1" x14ac:dyDescent="0.35">
      <c r="A20" s="110" t="s">
        <v>154</v>
      </c>
      <c r="B20" s="110" t="s">
        <v>155</v>
      </c>
      <c r="C20" s="111">
        <f>'1m Összesítő'!G9</f>
        <v>0</v>
      </c>
      <c r="D20" s="111">
        <f>'1m Összesítő'!H9</f>
        <v>0</v>
      </c>
      <c r="E20" s="111">
        <f>'1m Összesítő'!I9</f>
        <v>0</v>
      </c>
      <c r="F20" s="269">
        <v>0</v>
      </c>
      <c r="G20" s="110" t="s">
        <v>396</v>
      </c>
      <c r="H20" s="110" t="s">
        <v>397</v>
      </c>
      <c r="I20" s="111">
        <f>'1m Összesítő'!G37</f>
        <v>0</v>
      </c>
      <c r="J20" s="111">
        <f>'1m Összesítő'!H37</f>
        <v>0</v>
      </c>
      <c r="K20" s="111">
        <f>'1m Összesítő'!I37</f>
        <v>0</v>
      </c>
      <c r="L20" s="273">
        <v>0</v>
      </c>
    </row>
    <row r="21" spans="1:12" s="112" customFormat="1" ht="24.95" customHeight="1" x14ac:dyDescent="0.35">
      <c r="A21" s="110" t="s">
        <v>174</v>
      </c>
      <c r="B21" s="110" t="s">
        <v>175</v>
      </c>
      <c r="C21" s="111">
        <f>'1m Összesítő'!G11</f>
        <v>0</v>
      </c>
      <c r="D21" s="111">
        <f>'1m Összesítő'!H11</f>
        <v>0</v>
      </c>
      <c r="E21" s="111">
        <f>'1m Összesítő'!I11</f>
        <v>0</v>
      </c>
      <c r="F21" s="269">
        <v>0</v>
      </c>
      <c r="G21" s="110" t="s">
        <v>406</v>
      </c>
      <c r="H21" s="110" t="s">
        <v>407</v>
      </c>
      <c r="I21" s="111">
        <f>'1m Összesítő'!G38</f>
        <v>0</v>
      </c>
      <c r="J21" s="111">
        <f>'1m Összesítő'!H38</f>
        <v>0</v>
      </c>
      <c r="K21" s="111">
        <f>'1m Összesítő'!I38</f>
        <v>0</v>
      </c>
      <c r="L21" s="273">
        <v>0</v>
      </c>
    </row>
    <row r="22" spans="1:12" s="112" customFormat="1" ht="24.95" customHeight="1" x14ac:dyDescent="0.35">
      <c r="A22" s="110"/>
      <c r="B22" s="114" t="s">
        <v>557</v>
      </c>
      <c r="C22" s="115">
        <f>'1m Összesítő'!G18</f>
        <v>0</v>
      </c>
      <c r="D22" s="115">
        <f>'1m Összesítő'!H18</f>
        <v>0</v>
      </c>
      <c r="E22" s="115">
        <f>'1m Összesítő'!I18</f>
        <v>0</v>
      </c>
      <c r="F22" s="270">
        <v>0</v>
      </c>
      <c r="G22" s="110"/>
      <c r="H22" s="116" t="s">
        <v>558</v>
      </c>
      <c r="I22" s="117">
        <f>'1m Összesítő'!G43</f>
        <v>203200</v>
      </c>
      <c r="J22" s="117">
        <f>'1m Összesítő'!H43</f>
        <v>326900</v>
      </c>
      <c r="K22" s="117">
        <f>'1m Összesítő'!I43</f>
        <v>325890</v>
      </c>
      <c r="L22" s="278">
        <f t="shared" ref="L22:L25" si="4">K22/J22</f>
        <v>0.99691037014377482</v>
      </c>
    </row>
    <row r="23" spans="1:12" s="112" customFormat="1" ht="24.95" customHeight="1" x14ac:dyDescent="0.35">
      <c r="A23" s="110" t="s">
        <v>239</v>
      </c>
      <c r="B23" s="120" t="s">
        <v>559</v>
      </c>
      <c r="C23" s="121">
        <f>'1m Összesítő'!G22</f>
        <v>80839109</v>
      </c>
      <c r="D23" s="121">
        <f>'1m Összesítő'!H22</f>
        <v>86711717</v>
      </c>
      <c r="E23" s="121">
        <f>'1m Összesítő'!I22</f>
        <v>79584019</v>
      </c>
      <c r="F23" s="277">
        <f t="shared" ref="F23:F24" si="5">E23/D23</f>
        <v>0.91780005924689512</v>
      </c>
      <c r="G23" s="110" t="s">
        <v>473</v>
      </c>
      <c r="H23" s="124" t="s">
        <v>560</v>
      </c>
      <c r="I23" s="125">
        <f>'1m Összesítő'!G47</f>
        <v>80839109</v>
      </c>
      <c r="J23" s="125">
        <f>'1m Összesítő'!H47</f>
        <v>86711717</v>
      </c>
      <c r="K23" s="125">
        <f>'1m Összesítő'!I47</f>
        <v>79342627</v>
      </c>
      <c r="L23" s="278">
        <f t="shared" si="4"/>
        <v>0.91501621401407607</v>
      </c>
    </row>
    <row r="24" spans="1:12" s="112" customFormat="1" ht="24.95" customHeight="1" x14ac:dyDescent="0.35">
      <c r="A24" s="110"/>
      <c r="B24" s="120" t="s">
        <v>561</v>
      </c>
      <c r="C24" s="121">
        <f>'1m Összesítő'!G24</f>
        <v>146852</v>
      </c>
      <c r="D24" s="121">
        <f>'1m Összesítő'!H24</f>
        <v>146852</v>
      </c>
      <c r="E24" s="121">
        <f>'1m Összesítő'!I24</f>
        <v>159958</v>
      </c>
      <c r="F24" s="277">
        <f t="shared" si="5"/>
        <v>1.0892463160188488</v>
      </c>
      <c r="G24" s="110"/>
      <c r="H24" s="124" t="s">
        <v>562</v>
      </c>
      <c r="I24" s="125">
        <f>'1m Összesítő'!G49</f>
        <v>80839109</v>
      </c>
      <c r="J24" s="125">
        <f>'1m Összesítő'!H49</f>
        <v>86711717</v>
      </c>
      <c r="K24" s="125">
        <f>'1m Összesítő'!I49</f>
        <v>79342627</v>
      </c>
      <c r="L24" s="278">
        <f t="shared" si="4"/>
        <v>0.91501621401407607</v>
      </c>
    </row>
    <row r="25" spans="1:12" s="112" customFormat="1" ht="44.25" customHeight="1" x14ac:dyDescent="0.35">
      <c r="A25" s="110"/>
      <c r="B25" s="122" t="s">
        <v>563</v>
      </c>
      <c r="C25" s="121">
        <f>'1m Összesítő'!G26</f>
        <v>0</v>
      </c>
      <c r="D25" s="121">
        <f>'1m Összesítő'!H26</f>
        <v>0</v>
      </c>
      <c r="E25" s="121">
        <f>'1m Összesítő'!I26</f>
        <v>13108</v>
      </c>
      <c r="F25" s="277">
        <v>0</v>
      </c>
      <c r="G25" s="110"/>
      <c r="H25" s="126" t="s">
        <v>564</v>
      </c>
      <c r="I25" s="125">
        <f>'1m Összesítő'!G51</f>
        <v>80839109</v>
      </c>
      <c r="J25" s="125">
        <f>'1m Összesítő'!H51</f>
        <v>86711717</v>
      </c>
      <c r="K25" s="125">
        <f>'1m Összesítő'!I51</f>
        <v>79342627</v>
      </c>
      <c r="L25" s="278">
        <f t="shared" si="4"/>
        <v>0.91501621401407607</v>
      </c>
    </row>
  </sheetData>
  <mergeCells count="5">
    <mergeCell ref="A1:L1"/>
    <mergeCell ref="A3:F3"/>
    <mergeCell ref="G3:L3"/>
    <mergeCell ref="A5:L5"/>
    <mergeCell ref="A18:L18"/>
  </mergeCells>
  <printOptions horizontalCentered="1"/>
  <pageMargins left="0.23622047244094491" right="0.23622047244094491" top="0.74803149606299213" bottom="0.74803149606299213" header="0.31496062992125984" footer="0.31496062992125984"/>
  <pageSetup paperSize="9" scale="39" orientation="landscape" r:id="rId1"/>
  <headerFooter>
    <oddHeader>&amp;RBag Nagyközség Önkormányzata Képviselő-testületének .../2018. (IV....) rendelet 5. számú melléklet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L25"/>
  <sheetViews>
    <sheetView topLeftCell="F1" zoomScale="64" zoomScaleNormal="64" workbookViewId="0">
      <selection activeCell="K25" sqref="K25"/>
    </sheetView>
  </sheetViews>
  <sheetFormatPr defaultRowHeight="15" x14ac:dyDescent="0.25"/>
  <cols>
    <col min="1" max="1" width="10" bestFit="1" customWidth="1"/>
    <col min="2" max="2" width="53.85546875" customWidth="1"/>
    <col min="3" max="6" width="29.7109375" customWidth="1"/>
    <col min="7" max="7" width="10.42578125" customWidth="1"/>
    <col min="8" max="8" width="52.28515625" customWidth="1"/>
    <col min="9" max="12" width="29.7109375" customWidth="1"/>
  </cols>
  <sheetData>
    <row r="1" spans="1:12" ht="21" x14ac:dyDescent="0.35">
      <c r="A1" s="877" t="s">
        <v>716</v>
      </c>
      <c r="B1" s="877"/>
      <c r="C1" s="877"/>
      <c r="D1" s="877"/>
      <c r="E1" s="877"/>
      <c r="F1" s="877"/>
      <c r="G1" s="877"/>
      <c r="H1" s="877"/>
      <c r="I1" s="877"/>
      <c r="J1" s="877"/>
      <c r="K1" s="877"/>
      <c r="L1" s="877"/>
    </row>
    <row r="2" spans="1:12" ht="17.25" customHeight="1" x14ac:dyDescent="0.25">
      <c r="L2" s="91" t="s">
        <v>620</v>
      </c>
    </row>
    <row r="3" spans="1:12" ht="42.75" customHeight="1" x14ac:dyDescent="0.25">
      <c r="A3" s="878" t="s">
        <v>541</v>
      </c>
      <c r="B3" s="879"/>
      <c r="C3" s="879"/>
      <c r="D3" s="879"/>
      <c r="E3" s="879"/>
      <c r="F3" s="880"/>
      <c r="G3" s="881" t="s">
        <v>542</v>
      </c>
      <c r="H3" s="882"/>
      <c r="I3" s="882"/>
      <c r="J3" s="882"/>
      <c r="K3" s="882"/>
      <c r="L3" s="883"/>
    </row>
    <row r="4" spans="1:12" s="108" customFormat="1" ht="75" x14ac:dyDescent="0.25">
      <c r="A4" s="107"/>
      <c r="B4" s="107" t="s">
        <v>717</v>
      </c>
      <c r="C4" s="107" t="s">
        <v>571</v>
      </c>
      <c r="D4" s="107" t="s">
        <v>572</v>
      </c>
      <c r="E4" s="107" t="s">
        <v>573</v>
      </c>
      <c r="F4" s="107" t="s">
        <v>574</v>
      </c>
      <c r="G4" s="107"/>
      <c r="H4" s="107" t="s">
        <v>717</v>
      </c>
      <c r="I4" s="107" t="s">
        <v>571</v>
      </c>
      <c r="J4" s="107" t="s">
        <v>572</v>
      </c>
      <c r="K4" s="107" t="s">
        <v>573</v>
      </c>
      <c r="L4" s="107" t="s">
        <v>574</v>
      </c>
    </row>
    <row r="5" spans="1:12" s="109" customFormat="1" ht="24.95" customHeight="1" x14ac:dyDescent="0.25">
      <c r="A5" s="884" t="s">
        <v>575</v>
      </c>
      <c r="B5" s="885"/>
      <c r="C5" s="885"/>
      <c r="D5" s="885"/>
      <c r="E5" s="885"/>
      <c r="F5" s="885"/>
      <c r="G5" s="885"/>
      <c r="H5" s="885"/>
      <c r="I5" s="885"/>
      <c r="J5" s="885"/>
      <c r="K5" s="885"/>
      <c r="L5" s="886"/>
    </row>
    <row r="6" spans="1:12" ht="25.5" customHeight="1" x14ac:dyDescent="0.35">
      <c r="A6" s="110" t="s">
        <v>53</v>
      </c>
      <c r="B6" s="110" t="s">
        <v>715</v>
      </c>
      <c r="C6" s="111">
        <f>'1m Összesítő'!K5</f>
        <v>0</v>
      </c>
      <c r="D6" s="111">
        <f>'1m Összesítő'!L5</f>
        <v>0</v>
      </c>
      <c r="E6" s="111">
        <f>'1m Összesítő'!M5</f>
        <v>0</v>
      </c>
      <c r="F6" s="269">
        <v>0</v>
      </c>
      <c r="G6" s="110" t="s">
        <v>244</v>
      </c>
      <c r="H6" s="110" t="s">
        <v>245</v>
      </c>
      <c r="I6" s="111">
        <f>'1m Összesítő'!K28</f>
        <v>39424800</v>
      </c>
      <c r="J6" s="111">
        <f>'1m Összesítő'!L28</f>
        <v>40910027</v>
      </c>
      <c r="K6" s="111">
        <f>'1m Összesítő'!M28</f>
        <v>38902777</v>
      </c>
      <c r="L6" s="273">
        <f t="shared" ref="L6:L16" si="0">K6/J6</f>
        <v>0.95093501160485672</v>
      </c>
    </row>
    <row r="7" spans="1:12" ht="24.95" customHeight="1" x14ac:dyDescent="0.35">
      <c r="A7" s="110" t="s">
        <v>91</v>
      </c>
      <c r="B7" s="110" t="s">
        <v>92</v>
      </c>
      <c r="C7" s="111">
        <f>'1m Összesítő'!K7</f>
        <v>0</v>
      </c>
      <c r="D7" s="111">
        <f>'1m Összesítő'!L7</f>
        <v>0</v>
      </c>
      <c r="E7" s="111">
        <f>'1m Összesítő'!M7</f>
        <v>0</v>
      </c>
      <c r="F7" s="269">
        <v>0</v>
      </c>
      <c r="G7" s="110" t="s">
        <v>282</v>
      </c>
      <c r="H7" s="231" t="s">
        <v>548</v>
      </c>
      <c r="I7" s="111">
        <f>'1m Összesítő'!K29</f>
        <v>7841491</v>
      </c>
      <c r="J7" s="111">
        <f>'1m Összesítő'!L29</f>
        <v>8811491</v>
      </c>
      <c r="K7" s="111">
        <f>'1m Összesítő'!M29</f>
        <v>8810837</v>
      </c>
      <c r="L7" s="273">
        <f t="shared" si="0"/>
        <v>0.99992577873597099</v>
      </c>
    </row>
    <row r="8" spans="1:12" ht="24.95" customHeight="1" x14ac:dyDescent="0.35">
      <c r="A8" s="110" t="s">
        <v>132</v>
      </c>
      <c r="B8" s="110" t="s">
        <v>133</v>
      </c>
      <c r="C8" s="111">
        <f>'1m Összesítő'!K8</f>
        <v>190000</v>
      </c>
      <c r="D8" s="111">
        <f>'1m Összesítő'!L8</f>
        <v>190000</v>
      </c>
      <c r="E8" s="111">
        <f>'1m Összesítő'!M8</f>
        <v>518960</v>
      </c>
      <c r="F8" s="269">
        <f>E8/D8</f>
        <v>2.7313684210526317</v>
      </c>
      <c r="G8" s="110" t="s">
        <v>284</v>
      </c>
      <c r="H8" s="110" t="s">
        <v>285</v>
      </c>
      <c r="I8" s="111">
        <f>'1m Összesítő'!K30</f>
        <v>13540000</v>
      </c>
      <c r="J8" s="111">
        <f>'1m Összesítő'!L30</f>
        <v>13547175</v>
      </c>
      <c r="K8" s="111">
        <f>'1m Összesítő'!M30</f>
        <v>8785342</v>
      </c>
      <c r="L8" s="273">
        <f t="shared" si="0"/>
        <v>0.64849992710657389</v>
      </c>
    </row>
    <row r="9" spans="1:12" ht="24.95" customHeight="1" x14ac:dyDescent="0.35">
      <c r="A9" s="110" t="s">
        <v>166</v>
      </c>
      <c r="B9" s="110" t="s">
        <v>167</v>
      </c>
      <c r="C9" s="111">
        <f>'1m Összesítő'!K10</f>
        <v>0</v>
      </c>
      <c r="D9" s="111">
        <f>'1m Összesítő'!L10</f>
        <v>0</v>
      </c>
      <c r="E9" s="111">
        <f>'1m Összesítő'!M10</f>
        <v>0</v>
      </c>
      <c r="F9" s="269">
        <v>0</v>
      </c>
      <c r="G9" s="110" t="s">
        <v>334</v>
      </c>
      <c r="H9" s="110" t="s">
        <v>335</v>
      </c>
      <c r="I9" s="111">
        <f>'1m Összesítő'!K31</f>
        <v>0</v>
      </c>
      <c r="J9" s="111">
        <f>'1m Összesítő'!L31</f>
        <v>0</v>
      </c>
      <c r="K9" s="111">
        <f>'1m Összesítő'!M31</f>
        <v>0</v>
      </c>
      <c r="L9" s="273">
        <v>0</v>
      </c>
    </row>
    <row r="10" spans="1:12" ht="24.95" customHeight="1" x14ac:dyDescent="0.35">
      <c r="A10" s="112"/>
      <c r="B10" s="112"/>
      <c r="C10" s="127"/>
      <c r="D10" s="127"/>
      <c r="E10" s="127"/>
      <c r="F10" s="276"/>
      <c r="G10" s="110" t="s">
        <v>352</v>
      </c>
      <c r="H10" s="110" t="s">
        <v>353</v>
      </c>
      <c r="I10" s="111">
        <f>'1m Összesítő'!K32</f>
        <v>0</v>
      </c>
      <c r="J10" s="111">
        <f>'1m Összesítő'!L32</f>
        <v>0</v>
      </c>
      <c r="K10" s="111">
        <f>'1m Összesítő'!M32</f>
        <v>0</v>
      </c>
      <c r="L10" s="273">
        <v>0</v>
      </c>
    </row>
    <row r="11" spans="1:12" ht="24.95" customHeight="1" x14ac:dyDescent="0.35">
      <c r="A11" s="112"/>
      <c r="B11" s="112"/>
      <c r="C11" s="127"/>
      <c r="D11" s="127"/>
      <c r="E11" s="127"/>
      <c r="F11" s="276"/>
      <c r="G11" s="110" t="s">
        <v>376</v>
      </c>
      <c r="H11" s="110" t="s">
        <v>648</v>
      </c>
      <c r="I11" s="111">
        <f>'részletező tábla eredeti ei Bag'!Q187</f>
        <v>0</v>
      </c>
      <c r="J11" s="111">
        <f>'részletező tábla módosíto ei '!Q187</f>
        <v>0</v>
      </c>
      <c r="K11" s="111">
        <f>'2m cofog szerinti teljesítés'!Q187</f>
        <v>0</v>
      </c>
      <c r="L11" s="273">
        <v>0</v>
      </c>
    </row>
    <row r="12" spans="1:12" ht="24.95" customHeight="1" x14ac:dyDescent="0.35">
      <c r="A12" s="110" t="s">
        <v>182</v>
      </c>
      <c r="B12" s="110" t="s">
        <v>183</v>
      </c>
      <c r="C12" s="197">
        <f>'1m Összesítő'!K12</f>
        <v>60870291</v>
      </c>
      <c r="D12" s="197">
        <f>'1m Összesítő'!L12</f>
        <v>63332693</v>
      </c>
      <c r="E12" s="197">
        <f>'1m Összesítő'!M12</f>
        <v>56221306</v>
      </c>
      <c r="F12" s="269">
        <f>E12/D12</f>
        <v>0.88771380683275225</v>
      </c>
      <c r="G12" s="110" t="s">
        <v>424</v>
      </c>
      <c r="H12" s="110" t="s">
        <v>425</v>
      </c>
      <c r="I12" s="111">
        <f>'1m Összesítő'!K45</f>
        <v>0</v>
      </c>
      <c r="J12" s="111">
        <f>'1m Összesítő'!L45</f>
        <v>0</v>
      </c>
      <c r="K12" s="111">
        <f>'1m Összesítő'!M45</f>
        <v>0</v>
      </c>
      <c r="L12" s="273">
        <v>0</v>
      </c>
    </row>
    <row r="13" spans="1:12" ht="24.95" customHeight="1" x14ac:dyDescent="0.35">
      <c r="A13" s="110" t="s">
        <v>218</v>
      </c>
      <c r="B13" s="110" t="s">
        <v>549</v>
      </c>
      <c r="C13" s="111">
        <f>'1m Összesítő'!K14</f>
        <v>60753526</v>
      </c>
      <c r="D13" s="111">
        <f>'1m Összesítő'!L14</f>
        <v>63208753</v>
      </c>
      <c r="E13" s="111">
        <f>'1m Összesítő'!M14</f>
        <v>56097366</v>
      </c>
      <c r="F13" s="269">
        <f>E13/D13</f>
        <v>0.88749363557290872</v>
      </c>
      <c r="G13" s="110" t="s">
        <v>450</v>
      </c>
      <c r="H13" s="110" t="s">
        <v>549</v>
      </c>
      <c r="I13" s="111">
        <f>'1m Összesítő'!K39</f>
        <v>0</v>
      </c>
      <c r="J13" s="111">
        <f>'1m Összesítő'!L39</f>
        <v>0</v>
      </c>
      <c r="K13" s="111">
        <f>'1m Összesítő'!M39</f>
        <v>0</v>
      </c>
      <c r="L13" s="273">
        <v>0</v>
      </c>
    </row>
    <row r="14" spans="1:12" ht="24.95" customHeight="1" x14ac:dyDescent="0.35">
      <c r="A14" s="110"/>
      <c r="B14" s="114" t="s">
        <v>550</v>
      </c>
      <c r="C14" s="115">
        <f>'1m Összesítő'!K16</f>
        <v>190000</v>
      </c>
      <c r="D14" s="115">
        <f>'1m Összesítő'!L16</f>
        <v>190000</v>
      </c>
      <c r="E14" s="115">
        <f>'1m Összesítő'!M16</f>
        <v>518960</v>
      </c>
      <c r="F14" s="270">
        <f>E14/D14</f>
        <v>2.7313684210526317</v>
      </c>
      <c r="G14" s="110"/>
      <c r="H14" s="116" t="s">
        <v>551</v>
      </c>
      <c r="I14" s="117">
        <f>'1m Összesítő'!K41</f>
        <v>60806291</v>
      </c>
      <c r="J14" s="117">
        <f>'1m Összesítő'!L41</f>
        <v>63268693</v>
      </c>
      <c r="K14" s="117">
        <f>'1m Összesítő'!M41</f>
        <v>56498956</v>
      </c>
      <c r="L14" s="274">
        <f t="shared" si="0"/>
        <v>0.8930002078595175</v>
      </c>
    </row>
    <row r="15" spans="1:12" ht="24.95" customHeight="1" x14ac:dyDescent="0.35">
      <c r="A15" s="110"/>
      <c r="B15" s="114" t="s">
        <v>552</v>
      </c>
      <c r="C15" s="115">
        <f>'1m Összesítő'!K20</f>
        <v>60870291</v>
      </c>
      <c r="D15" s="115">
        <f>'1m Összesítő'!L20</f>
        <v>63332693</v>
      </c>
      <c r="E15" s="115">
        <f>'1m Összesítő'!M20</f>
        <v>56221306</v>
      </c>
      <c r="F15" s="270">
        <f>E15/D15</f>
        <v>0.88771380683275225</v>
      </c>
      <c r="G15" s="110"/>
      <c r="H15" s="116" t="s">
        <v>553</v>
      </c>
      <c r="I15" s="117">
        <f>'1m Összesítő'!K45</f>
        <v>0</v>
      </c>
      <c r="J15" s="117">
        <f>'1m Összesítő'!L45</f>
        <v>0</v>
      </c>
      <c r="K15" s="117">
        <f>'1m Összesítő'!M45</f>
        <v>0</v>
      </c>
      <c r="L15" s="274">
        <v>0</v>
      </c>
    </row>
    <row r="16" spans="1:12" ht="39" customHeight="1" x14ac:dyDescent="0.35">
      <c r="A16" s="110"/>
      <c r="B16" s="118" t="s">
        <v>554</v>
      </c>
      <c r="C16" s="115">
        <f t="shared" ref="C16:E16" si="1">(C14+C15)-C13</f>
        <v>306765</v>
      </c>
      <c r="D16" s="115">
        <f t="shared" si="1"/>
        <v>313940</v>
      </c>
      <c r="E16" s="115">
        <f t="shared" si="1"/>
        <v>642900</v>
      </c>
      <c r="F16" s="270">
        <f>E16/D16</f>
        <v>2.0478435369815888</v>
      </c>
      <c r="G16" s="110"/>
      <c r="H16" s="119" t="s">
        <v>555</v>
      </c>
      <c r="I16" s="117">
        <f>I14-I13</f>
        <v>60806291</v>
      </c>
      <c r="J16" s="117">
        <f t="shared" ref="J16:K16" si="2">J14-J13</f>
        <v>63268693</v>
      </c>
      <c r="K16" s="117">
        <f t="shared" si="2"/>
        <v>56498956</v>
      </c>
      <c r="L16" s="274">
        <f t="shared" si="0"/>
        <v>0.8930002078595175</v>
      </c>
    </row>
    <row r="17" spans="1:12" ht="24.95" customHeight="1" x14ac:dyDescent="0.3">
      <c r="A17" s="112"/>
      <c r="B17" s="112"/>
      <c r="C17" s="112"/>
      <c r="D17" s="112"/>
      <c r="E17" s="112"/>
      <c r="F17" s="112"/>
      <c r="G17" s="112"/>
      <c r="H17" s="112"/>
      <c r="I17" s="112"/>
      <c r="J17" s="112"/>
      <c r="K17" s="112"/>
      <c r="L17" s="112"/>
    </row>
    <row r="18" spans="1:12" ht="36" customHeight="1" x14ac:dyDescent="0.25">
      <c r="A18" s="884" t="s">
        <v>576</v>
      </c>
      <c r="B18" s="885"/>
      <c r="C18" s="885"/>
      <c r="D18" s="885"/>
      <c r="E18" s="885"/>
      <c r="F18" s="885"/>
      <c r="G18" s="885"/>
      <c r="H18" s="885"/>
      <c r="I18" s="885"/>
      <c r="J18" s="885"/>
      <c r="K18" s="885"/>
      <c r="L18" s="886"/>
    </row>
    <row r="19" spans="1:12" ht="24.95" customHeight="1" x14ac:dyDescent="0.35">
      <c r="A19" s="110" t="s">
        <v>79</v>
      </c>
      <c r="B19" s="110" t="s">
        <v>80</v>
      </c>
      <c r="C19" s="111">
        <f>'1m Összesítő'!K6</f>
        <v>0</v>
      </c>
      <c r="D19" s="111">
        <f>'1m Összesítő'!L6</f>
        <v>0</v>
      </c>
      <c r="E19" s="111">
        <f>'1m Összesítő'!M6</f>
        <v>0</v>
      </c>
      <c r="F19" s="269">
        <v>0</v>
      </c>
      <c r="G19" s="110" t="s">
        <v>380</v>
      </c>
      <c r="H19" s="110" t="s">
        <v>381</v>
      </c>
      <c r="I19" s="111">
        <f>'1m Összesítő'!K36</f>
        <v>254000</v>
      </c>
      <c r="J19" s="111">
        <f>'1m Összesítő'!L36</f>
        <v>254000</v>
      </c>
      <c r="K19" s="111">
        <f>'1m Összesítő'!M36</f>
        <v>85899</v>
      </c>
      <c r="L19" s="273">
        <f t="shared" ref="L19:L25" si="3">K19/J19</f>
        <v>0.33818503937007877</v>
      </c>
    </row>
    <row r="20" spans="1:12" ht="24.95" customHeight="1" x14ac:dyDescent="0.35">
      <c r="A20" s="110" t="s">
        <v>154</v>
      </c>
      <c r="B20" s="110" t="s">
        <v>155</v>
      </c>
      <c r="C20" s="111">
        <f>'1m Összesítő'!K9</f>
        <v>0</v>
      </c>
      <c r="D20" s="111">
        <f>'1m Összesítő'!L9</f>
        <v>0</v>
      </c>
      <c r="E20" s="111">
        <f>'1m Összesítő'!M9</f>
        <v>0</v>
      </c>
      <c r="F20" s="269">
        <v>0</v>
      </c>
      <c r="G20" s="110" t="s">
        <v>396</v>
      </c>
      <c r="H20" s="110" t="s">
        <v>397</v>
      </c>
      <c r="I20" s="111">
        <f>'1m Összesítő'!K37</f>
        <v>0</v>
      </c>
      <c r="J20" s="111">
        <f>'1m Összesítő'!L37</f>
        <v>0</v>
      </c>
      <c r="K20" s="111">
        <f>'1m Összesítő'!M37</f>
        <v>0</v>
      </c>
      <c r="L20" s="273">
        <v>0</v>
      </c>
    </row>
    <row r="21" spans="1:12" ht="24.95" customHeight="1" x14ac:dyDescent="0.35">
      <c r="A21" s="110" t="s">
        <v>174</v>
      </c>
      <c r="B21" s="110" t="s">
        <v>175</v>
      </c>
      <c r="C21" s="111">
        <f>'1m Összesítő'!K11</f>
        <v>0</v>
      </c>
      <c r="D21" s="111">
        <f>'1m Összesítő'!L11</f>
        <v>0</v>
      </c>
      <c r="E21" s="111">
        <f>'1m Összesítő'!M11</f>
        <v>0</v>
      </c>
      <c r="F21" s="269">
        <v>0</v>
      </c>
      <c r="G21" s="110" t="s">
        <v>406</v>
      </c>
      <c r="H21" s="110" t="s">
        <v>407</v>
      </c>
      <c r="I21" s="111">
        <f>'1m Összesítő'!K38</f>
        <v>0</v>
      </c>
      <c r="J21" s="111">
        <f>'1m Összesítő'!L38</f>
        <v>0</v>
      </c>
      <c r="K21" s="111">
        <f>'1m Összesítő'!M38</f>
        <v>0</v>
      </c>
      <c r="L21" s="273">
        <v>0</v>
      </c>
    </row>
    <row r="22" spans="1:12" ht="24.95" customHeight="1" x14ac:dyDescent="0.35">
      <c r="A22" s="110"/>
      <c r="B22" s="114" t="s">
        <v>557</v>
      </c>
      <c r="C22" s="115">
        <f>'1m Összesítő'!K18</f>
        <v>0</v>
      </c>
      <c r="D22" s="115">
        <f>'1m Összesítő'!L18</f>
        <v>0</v>
      </c>
      <c r="E22" s="115">
        <f>'1m Összesítő'!M18</f>
        <v>0</v>
      </c>
      <c r="F22" s="270">
        <v>0</v>
      </c>
      <c r="G22" s="110"/>
      <c r="H22" s="116" t="s">
        <v>558</v>
      </c>
      <c r="I22" s="117">
        <f>'1m Összesítő'!K43</f>
        <v>254000</v>
      </c>
      <c r="J22" s="117">
        <f>'1m Összesítő'!L43</f>
        <v>254000</v>
      </c>
      <c r="K22" s="117">
        <f>'1m Összesítő'!M43</f>
        <v>85899</v>
      </c>
      <c r="L22" s="274">
        <f t="shared" si="3"/>
        <v>0.33818503937007877</v>
      </c>
    </row>
    <row r="23" spans="1:12" ht="24.95" customHeight="1" x14ac:dyDescent="0.35">
      <c r="A23" s="110" t="s">
        <v>239</v>
      </c>
      <c r="B23" s="120" t="s">
        <v>559</v>
      </c>
      <c r="C23" s="121">
        <f>'1m Összesítő'!K22</f>
        <v>61060291</v>
      </c>
      <c r="D23" s="121">
        <f>'1m Összesítő'!L22</f>
        <v>63522693</v>
      </c>
      <c r="E23" s="121">
        <f>'1m Összesítő'!M22</f>
        <v>56740266</v>
      </c>
      <c r="F23" s="277">
        <f t="shared" ref="F23:F25" si="4">E23/D23</f>
        <v>0.89322828300116308</v>
      </c>
      <c r="G23" s="110" t="s">
        <v>473</v>
      </c>
      <c r="H23" s="128" t="s">
        <v>560</v>
      </c>
      <c r="I23" s="129">
        <f>'1m Összesítő'!K47</f>
        <v>61060291</v>
      </c>
      <c r="J23" s="129">
        <f>'1m Összesítő'!L47</f>
        <v>63522693</v>
      </c>
      <c r="K23" s="129">
        <f>'1m Összesítő'!M47</f>
        <v>56584855</v>
      </c>
      <c r="L23" s="275">
        <f t="shared" si="3"/>
        <v>0.89078173999959354</v>
      </c>
    </row>
    <row r="24" spans="1:12" ht="24.95" customHeight="1" x14ac:dyDescent="0.35">
      <c r="A24" s="110"/>
      <c r="B24" s="120" t="s">
        <v>561</v>
      </c>
      <c r="C24" s="121">
        <f>'1m Összesítő'!K24</f>
        <v>306765</v>
      </c>
      <c r="D24" s="121">
        <f>'1m Összesítő'!L24</f>
        <v>313940</v>
      </c>
      <c r="E24" s="121">
        <f>'1m Összesítő'!M24</f>
        <v>642900</v>
      </c>
      <c r="F24" s="277">
        <f t="shared" si="4"/>
        <v>2.0478435369815888</v>
      </c>
      <c r="G24" s="110"/>
      <c r="H24" s="128" t="s">
        <v>562</v>
      </c>
      <c r="I24" s="129">
        <f>'1m Összesítő'!K49</f>
        <v>61060291</v>
      </c>
      <c r="J24" s="129">
        <f>'1m Összesítő'!L49</f>
        <v>63522693</v>
      </c>
      <c r="K24" s="129">
        <f>'1m Összesítő'!M49</f>
        <v>56584855</v>
      </c>
      <c r="L24" s="275">
        <f t="shared" si="3"/>
        <v>0.89078173999959354</v>
      </c>
    </row>
    <row r="25" spans="1:12" ht="56.25" customHeight="1" x14ac:dyDescent="0.35">
      <c r="A25" s="110"/>
      <c r="B25" s="122" t="s">
        <v>563</v>
      </c>
      <c r="C25" s="121">
        <f>'1m Összesítő'!K26</f>
        <v>190000</v>
      </c>
      <c r="D25" s="121">
        <f>'1m Összesítő'!L26</f>
        <v>190000</v>
      </c>
      <c r="E25" s="121">
        <f>'1m Összesítő'!M26</f>
        <v>518960</v>
      </c>
      <c r="F25" s="277">
        <f t="shared" si="4"/>
        <v>2.7313684210526317</v>
      </c>
      <c r="G25" s="110"/>
      <c r="H25" s="130" t="s">
        <v>564</v>
      </c>
      <c r="I25" s="129">
        <f>'1m Összesítő'!K51</f>
        <v>61060291</v>
      </c>
      <c r="J25" s="129">
        <f>'1m Összesítő'!L51</f>
        <v>63522693</v>
      </c>
      <c r="K25" s="129">
        <f>'1m Összesítő'!M51</f>
        <v>56584855</v>
      </c>
      <c r="L25" s="275">
        <f t="shared" si="3"/>
        <v>0.89078173999959354</v>
      </c>
    </row>
  </sheetData>
  <mergeCells count="5">
    <mergeCell ref="A1:L1"/>
    <mergeCell ref="A3:F3"/>
    <mergeCell ref="G3:L3"/>
    <mergeCell ref="A5:L5"/>
    <mergeCell ref="A18:L18"/>
  </mergeCells>
  <printOptions horizontalCentered="1"/>
  <pageMargins left="0.23622047244094491" right="0.23622047244094491" top="0.74803149606299213" bottom="0.74803149606299213" header="0.31496062992125984" footer="0.31496062992125984"/>
  <pageSetup paperSize="9" scale="39" orientation="landscape" r:id="rId1"/>
  <headerFooter>
    <oddHeader>&amp;RBag Nagyközség Önkormányzata Képviselő-testületének .../2018. (IV...) rendelet 6. számú melléklet</oddHeader>
  </headerFooter>
  <ignoredErrors>
    <ignoredError sqref="L6" evalErro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pageSetUpPr fitToPage="1"/>
  </sheetPr>
  <dimension ref="A1:L25"/>
  <sheetViews>
    <sheetView topLeftCell="F1" zoomScale="62" zoomScaleNormal="62" workbookViewId="0">
      <selection activeCell="K29" sqref="K29"/>
    </sheetView>
  </sheetViews>
  <sheetFormatPr defaultRowHeight="15" x14ac:dyDescent="0.25"/>
  <cols>
    <col min="1" max="1" width="10" bestFit="1" customWidth="1"/>
    <col min="2" max="2" width="53.85546875" customWidth="1"/>
    <col min="3" max="6" width="29.7109375" customWidth="1"/>
    <col min="7" max="7" width="10.42578125" customWidth="1"/>
    <col min="8" max="8" width="52.28515625" customWidth="1"/>
    <col min="9" max="12" width="29.7109375" customWidth="1"/>
  </cols>
  <sheetData>
    <row r="1" spans="1:12" ht="21" x14ac:dyDescent="0.35">
      <c r="A1" s="877" t="s">
        <v>727</v>
      </c>
      <c r="B1" s="877"/>
      <c r="C1" s="877"/>
      <c r="D1" s="877"/>
      <c r="E1" s="877"/>
      <c r="F1" s="877"/>
      <c r="G1" s="877"/>
      <c r="H1" s="877"/>
      <c r="I1" s="877"/>
      <c r="J1" s="877"/>
      <c r="K1" s="877"/>
      <c r="L1" s="877"/>
    </row>
    <row r="2" spans="1:12" ht="17.25" customHeight="1" x14ac:dyDescent="0.25">
      <c r="L2" s="91" t="s">
        <v>620</v>
      </c>
    </row>
    <row r="3" spans="1:12" ht="42.75" customHeight="1" x14ac:dyDescent="0.25">
      <c r="A3" s="878" t="s">
        <v>541</v>
      </c>
      <c r="B3" s="879"/>
      <c r="C3" s="879"/>
      <c r="D3" s="879"/>
      <c r="E3" s="879"/>
      <c r="F3" s="880"/>
      <c r="G3" s="881" t="s">
        <v>542</v>
      </c>
      <c r="H3" s="882"/>
      <c r="I3" s="882"/>
      <c r="J3" s="882"/>
      <c r="K3" s="882"/>
      <c r="L3" s="883"/>
    </row>
    <row r="4" spans="1:12" s="131" customFormat="1" ht="75" x14ac:dyDescent="0.25">
      <c r="A4" s="107"/>
      <c r="B4" s="107" t="s">
        <v>717</v>
      </c>
      <c r="C4" s="107" t="s">
        <v>577</v>
      </c>
      <c r="D4" s="107" t="s">
        <v>578</v>
      </c>
      <c r="E4" s="107" t="s">
        <v>579</v>
      </c>
      <c r="F4" s="107" t="s">
        <v>580</v>
      </c>
      <c r="G4" s="107"/>
      <c r="H4" s="107" t="s">
        <v>717</v>
      </c>
      <c r="I4" s="107" t="s">
        <v>577</v>
      </c>
      <c r="J4" s="107" t="s">
        <v>578</v>
      </c>
      <c r="K4" s="107" t="s">
        <v>579</v>
      </c>
      <c r="L4" s="107" t="s">
        <v>580</v>
      </c>
    </row>
    <row r="5" spans="1:12" s="109" customFormat="1" ht="28.5" customHeight="1" x14ac:dyDescent="0.25">
      <c r="A5" s="884" t="s">
        <v>581</v>
      </c>
      <c r="B5" s="885"/>
      <c r="C5" s="885"/>
      <c r="D5" s="885"/>
      <c r="E5" s="885"/>
      <c r="F5" s="885"/>
      <c r="G5" s="885"/>
      <c r="H5" s="885"/>
      <c r="I5" s="885"/>
      <c r="J5" s="885"/>
      <c r="K5" s="885"/>
      <c r="L5" s="886"/>
    </row>
    <row r="6" spans="1:12" s="112" customFormat="1" ht="21" x14ac:dyDescent="0.35">
      <c r="A6" s="110" t="s">
        <v>53</v>
      </c>
      <c r="B6" s="110" t="s">
        <v>715</v>
      </c>
      <c r="C6" s="111">
        <f>'1m Összesítő'!O5</f>
        <v>240788088</v>
      </c>
      <c r="D6" s="111">
        <f>'1m Összesítő'!P5</f>
        <v>254019965</v>
      </c>
      <c r="E6" s="111">
        <f>'1m Összesítő'!Q5</f>
        <v>245702040</v>
      </c>
      <c r="F6" s="269">
        <f>E6/D6</f>
        <v>0.96725483762664088</v>
      </c>
      <c r="G6" s="110" t="s">
        <v>244</v>
      </c>
      <c r="H6" s="132" t="s">
        <v>245</v>
      </c>
      <c r="I6" s="111">
        <f>'1m Összesítő'!O28</f>
        <v>68841414</v>
      </c>
      <c r="J6" s="111">
        <f>'1m Összesítő'!P28</f>
        <v>67568492</v>
      </c>
      <c r="K6" s="111">
        <f>'1m Összesítő'!Q28</f>
        <v>57100445</v>
      </c>
      <c r="L6" s="273">
        <f t="shared" ref="L6:L16" si="0">K6/J6</f>
        <v>0.84507502402155132</v>
      </c>
    </row>
    <row r="7" spans="1:12" s="112" customFormat="1" ht="21" x14ac:dyDescent="0.35">
      <c r="A7" s="110" t="s">
        <v>91</v>
      </c>
      <c r="B7" s="110" t="s">
        <v>92</v>
      </c>
      <c r="C7" s="111">
        <f>'1m Összesítő'!O7</f>
        <v>76200000</v>
      </c>
      <c r="D7" s="111">
        <f>'1m Összesítő'!P7</f>
        <v>76200000</v>
      </c>
      <c r="E7" s="111">
        <f>'1m Összesítő'!Q7</f>
        <v>74851233</v>
      </c>
      <c r="F7" s="269">
        <f>E7/D7</f>
        <v>0.98229964566929129</v>
      </c>
      <c r="G7" s="110" t="s">
        <v>282</v>
      </c>
      <c r="H7" s="132" t="s">
        <v>548</v>
      </c>
      <c r="I7" s="111">
        <f>'1m Összesítő'!O29</f>
        <v>11625540</v>
      </c>
      <c r="J7" s="111">
        <f>'1m Összesítő'!P29</f>
        <v>11747310</v>
      </c>
      <c r="K7" s="111">
        <f>'1m Összesítő'!Q29</f>
        <v>10638878</v>
      </c>
      <c r="L7" s="273">
        <f t="shared" si="0"/>
        <v>0.90564376014593984</v>
      </c>
    </row>
    <row r="8" spans="1:12" s="112" customFormat="1" ht="21" x14ac:dyDescent="0.35">
      <c r="A8" s="110" t="s">
        <v>132</v>
      </c>
      <c r="B8" s="110" t="s">
        <v>133</v>
      </c>
      <c r="C8" s="111">
        <f>'1m Összesítő'!O8</f>
        <v>13871000</v>
      </c>
      <c r="D8" s="111">
        <f>'1m Összesítő'!P8</f>
        <v>13871000</v>
      </c>
      <c r="E8" s="111">
        <f>'1m Összesítő'!Q8</f>
        <v>16174938</v>
      </c>
      <c r="F8" s="269">
        <f>E8/D8</f>
        <v>1.1660974695407684</v>
      </c>
      <c r="G8" s="110" t="s">
        <v>284</v>
      </c>
      <c r="H8" s="132" t="s">
        <v>285</v>
      </c>
      <c r="I8" s="111">
        <f>'1m Összesítő'!O30</f>
        <v>76782833</v>
      </c>
      <c r="J8" s="111">
        <f>'1m Összesítő'!P30</f>
        <v>91515600</v>
      </c>
      <c r="K8" s="111">
        <f>'1m Összesítő'!Q30</f>
        <v>84762723</v>
      </c>
      <c r="L8" s="273">
        <f t="shared" si="0"/>
        <v>0.92621064605378756</v>
      </c>
    </row>
    <row r="9" spans="1:12" s="112" customFormat="1" ht="21" x14ac:dyDescent="0.35">
      <c r="A9" s="110" t="s">
        <v>166</v>
      </c>
      <c r="B9" s="110" t="s">
        <v>167</v>
      </c>
      <c r="C9" s="111">
        <f>'1m Összesítő'!O10</f>
        <v>0</v>
      </c>
      <c r="D9" s="111">
        <f>'1m Összesítő'!P10</f>
        <v>0</v>
      </c>
      <c r="E9" s="111">
        <f>'1m Összesítő'!Q10</f>
        <v>35000</v>
      </c>
      <c r="F9" s="269">
        <v>0</v>
      </c>
      <c r="G9" s="110" t="s">
        <v>334</v>
      </c>
      <c r="H9" s="132" t="s">
        <v>335</v>
      </c>
      <c r="I9" s="111">
        <f>'1m Összesítő'!O31</f>
        <v>20725487</v>
      </c>
      <c r="J9" s="111">
        <f>'1m Összesítő'!P31</f>
        <v>20248387</v>
      </c>
      <c r="K9" s="111">
        <f>'1m Összesítő'!Q31</f>
        <v>20223804</v>
      </c>
      <c r="L9" s="273">
        <f t="shared" si="0"/>
        <v>0.9987859279852761</v>
      </c>
    </row>
    <row r="10" spans="1:12" s="112" customFormat="1" ht="21" x14ac:dyDescent="0.35">
      <c r="C10" s="123"/>
      <c r="D10" s="123"/>
      <c r="E10" s="123"/>
      <c r="F10" s="279"/>
      <c r="G10" s="110" t="s">
        <v>352</v>
      </c>
      <c r="H10" s="132" t="s">
        <v>353</v>
      </c>
      <c r="I10" s="111">
        <f>'1m Összesítő'!O32</f>
        <v>13967473</v>
      </c>
      <c r="J10" s="111">
        <f>'1m Összesítő'!P32</f>
        <v>12149540</v>
      </c>
      <c r="K10" s="111">
        <f>'1m Összesítő'!Q32</f>
        <v>11830518</v>
      </c>
      <c r="L10" s="273">
        <f t="shared" si="0"/>
        <v>0.97374205113938472</v>
      </c>
    </row>
    <row r="11" spans="1:12" s="112" customFormat="1" ht="21" x14ac:dyDescent="0.35">
      <c r="C11" s="123"/>
      <c r="D11" s="123"/>
      <c r="E11" s="123"/>
      <c r="F11" s="279"/>
      <c r="G11" s="110" t="s">
        <v>376</v>
      </c>
      <c r="H11" s="132" t="s">
        <v>648</v>
      </c>
      <c r="I11" s="111">
        <f>'részletező tábla eredeti ei Bag'!AY187</f>
        <v>0</v>
      </c>
      <c r="J11" s="111">
        <f>'részletező tábla módosíto ei '!AY187</f>
        <v>0</v>
      </c>
      <c r="K11" s="111">
        <f>'2m cofog szerinti teljesítés'!AY187</f>
        <v>0</v>
      </c>
      <c r="L11" s="273">
        <v>0</v>
      </c>
    </row>
    <row r="12" spans="1:12" s="112" customFormat="1" ht="21" x14ac:dyDescent="0.35">
      <c r="A12" s="110" t="s">
        <v>182</v>
      </c>
      <c r="B12" s="110" t="s">
        <v>183</v>
      </c>
      <c r="C12" s="111">
        <f>'1m Összesítő'!O12</f>
        <v>35036393</v>
      </c>
      <c r="D12" s="111">
        <f>'1m Összesítő'!P12</f>
        <v>35507528</v>
      </c>
      <c r="E12" s="111">
        <f>'1m Összesítő'!Q12</f>
        <v>35956157</v>
      </c>
      <c r="F12" s="269">
        <f>E12/D12</f>
        <v>1.012634757339345</v>
      </c>
      <c r="G12" s="110" t="s">
        <v>424</v>
      </c>
      <c r="H12" s="132" t="s">
        <v>425</v>
      </c>
      <c r="I12" s="111">
        <f>'1m Összesítő'!O45</f>
        <v>165613734</v>
      </c>
      <c r="J12" s="111">
        <f>'1m Összesítő'!P45</f>
        <v>174674125</v>
      </c>
      <c r="K12" s="111">
        <f>'1m Összesítő'!Q45</f>
        <v>157608051</v>
      </c>
      <c r="L12" s="273">
        <f t="shared" si="0"/>
        <v>0.90229764139365232</v>
      </c>
    </row>
    <row r="13" spans="1:12" s="112" customFormat="1" ht="21" x14ac:dyDescent="0.35">
      <c r="A13" s="110" t="s">
        <v>218</v>
      </c>
      <c r="B13" s="110" t="s">
        <v>549</v>
      </c>
      <c r="C13" s="111">
        <f>'1m Összesítő'!O14</f>
        <v>0</v>
      </c>
      <c r="D13" s="111">
        <f>'1m Összesítő'!P14</f>
        <v>0</v>
      </c>
      <c r="E13" s="111">
        <f>'1m Összesítő'!Q14</f>
        <v>0</v>
      </c>
      <c r="F13" s="269">
        <v>0</v>
      </c>
      <c r="G13" s="110" t="s">
        <v>450</v>
      </c>
      <c r="H13" s="132" t="s">
        <v>549</v>
      </c>
      <c r="I13" s="111">
        <f>'1m Összesítő'!O39</f>
        <v>158613734</v>
      </c>
      <c r="J13" s="111">
        <f>'1m Összesítő'!P39</f>
        <v>174674125</v>
      </c>
      <c r="K13" s="111">
        <f>'1m Összesítő'!Q39</f>
        <v>157608051</v>
      </c>
      <c r="L13" s="273">
        <f t="shared" si="0"/>
        <v>0.90229764139365232</v>
      </c>
    </row>
    <row r="14" spans="1:12" s="112" customFormat="1" ht="21" x14ac:dyDescent="0.35">
      <c r="A14" s="110"/>
      <c r="B14" s="114" t="s">
        <v>550</v>
      </c>
      <c r="C14" s="115">
        <f>'1m Összesítő'!O16</f>
        <v>330859088</v>
      </c>
      <c r="D14" s="115">
        <f>'1m Összesítő'!P16</f>
        <v>344090965</v>
      </c>
      <c r="E14" s="115">
        <f>'1m Összesítő'!Q16</f>
        <v>336763211</v>
      </c>
      <c r="F14" s="270">
        <f>E14/D14</f>
        <v>0.97870402089749731</v>
      </c>
      <c r="G14" s="110"/>
      <c r="H14" s="133" t="s">
        <v>551</v>
      </c>
      <c r="I14" s="117">
        <f>'1m Összesítő'!O41</f>
        <v>191942747</v>
      </c>
      <c r="J14" s="117">
        <f>'1m Összesítő'!P41</f>
        <v>203229329</v>
      </c>
      <c r="K14" s="117">
        <f>'1m Összesítő'!Q41</f>
        <v>184556368</v>
      </c>
      <c r="L14" s="274">
        <f t="shared" si="0"/>
        <v>0.90811876862517216</v>
      </c>
    </row>
    <row r="15" spans="1:12" s="112" customFormat="1" ht="21" x14ac:dyDescent="0.35">
      <c r="A15" s="110"/>
      <c r="B15" s="114" t="s">
        <v>552</v>
      </c>
      <c r="C15" s="115">
        <f>'1m Összesítő'!O20</f>
        <v>35036393</v>
      </c>
      <c r="D15" s="115">
        <f>'1m Összesítő'!P20</f>
        <v>35507528</v>
      </c>
      <c r="E15" s="115">
        <f>'1m Összesítő'!Q20</f>
        <v>35956157</v>
      </c>
      <c r="F15" s="270">
        <f>E15/D15</f>
        <v>1.012634757339345</v>
      </c>
      <c r="G15" s="110"/>
      <c r="H15" s="133" t="s">
        <v>553</v>
      </c>
      <c r="I15" s="117">
        <f>'1m Összesítő'!O45</f>
        <v>165613734</v>
      </c>
      <c r="J15" s="117">
        <f>'1m Összesítő'!P45</f>
        <v>174674125</v>
      </c>
      <c r="K15" s="117">
        <f>'1m Összesítő'!Q45</f>
        <v>157608051</v>
      </c>
      <c r="L15" s="274">
        <f t="shared" si="0"/>
        <v>0.90229764139365232</v>
      </c>
    </row>
    <row r="16" spans="1:12" s="112" customFormat="1" ht="42" x14ac:dyDescent="0.35">
      <c r="A16" s="110"/>
      <c r="B16" s="118" t="s">
        <v>554</v>
      </c>
      <c r="C16" s="115">
        <f>(C14+C15)-C13</f>
        <v>365895481</v>
      </c>
      <c r="D16" s="115">
        <f t="shared" ref="D16:E16" si="1">(D14+D15)-D13</f>
        <v>379598493</v>
      </c>
      <c r="E16" s="115">
        <f t="shared" si="1"/>
        <v>372719368</v>
      </c>
      <c r="F16" s="270">
        <f>E16/D16</f>
        <v>0.981877891701746</v>
      </c>
      <c r="G16" s="110"/>
      <c r="H16" s="134" t="s">
        <v>555</v>
      </c>
      <c r="I16" s="117">
        <f>I14-I13</f>
        <v>33329013</v>
      </c>
      <c r="J16" s="117">
        <f t="shared" ref="J16:K16" si="2">J14-J13</f>
        <v>28555204</v>
      </c>
      <c r="K16" s="117">
        <f t="shared" si="2"/>
        <v>26948317</v>
      </c>
      <c r="L16" s="274">
        <f t="shared" si="0"/>
        <v>0.94372699981411445</v>
      </c>
    </row>
    <row r="17" spans="1:12" s="112" customFormat="1" ht="19.5" customHeight="1" x14ac:dyDescent="0.3"/>
    <row r="18" spans="1:12" s="112" customFormat="1" ht="32.25" customHeight="1" x14ac:dyDescent="0.3">
      <c r="A18" s="884" t="s">
        <v>582</v>
      </c>
      <c r="B18" s="885"/>
      <c r="C18" s="885"/>
      <c r="D18" s="885"/>
      <c r="E18" s="885"/>
      <c r="F18" s="885"/>
      <c r="G18" s="885"/>
      <c r="H18" s="885"/>
      <c r="I18" s="885"/>
      <c r="J18" s="885"/>
      <c r="K18" s="885"/>
      <c r="L18" s="886"/>
    </row>
    <row r="19" spans="1:12" s="112" customFormat="1" ht="21" x14ac:dyDescent="0.35">
      <c r="A19" s="110" t="s">
        <v>79</v>
      </c>
      <c r="B19" s="110" t="s">
        <v>80</v>
      </c>
      <c r="C19" s="111">
        <f>'1m Összesítő'!O6</f>
        <v>0</v>
      </c>
      <c r="D19" s="111">
        <f>'1m Összesítő'!P6</f>
        <v>82195387</v>
      </c>
      <c r="E19" s="111">
        <f>'1m Összesítő'!Q6</f>
        <v>82195387</v>
      </c>
      <c r="F19" s="269">
        <f>E19/D19</f>
        <v>1</v>
      </c>
      <c r="G19" s="110" t="s">
        <v>380</v>
      </c>
      <c r="H19" s="110" t="s">
        <v>381</v>
      </c>
      <c r="I19" s="111">
        <f>'1m Összesítő'!O36</f>
        <v>10180000</v>
      </c>
      <c r="J19" s="111">
        <f>'1m Összesítő'!P36</f>
        <v>13103801</v>
      </c>
      <c r="K19" s="111">
        <f>'1m Összesítő'!Q36</f>
        <v>12784154</v>
      </c>
      <c r="L19" s="273">
        <f t="shared" ref="L19:L25" si="3">K19/J19</f>
        <v>0.97560654347543896</v>
      </c>
    </row>
    <row r="20" spans="1:12" s="112" customFormat="1" ht="21" x14ac:dyDescent="0.35">
      <c r="A20" s="110" t="s">
        <v>154</v>
      </c>
      <c r="B20" s="110" t="s">
        <v>155</v>
      </c>
      <c r="C20" s="111">
        <f>'1m Összesítő'!O9</f>
        <v>4000000</v>
      </c>
      <c r="D20" s="111">
        <f>'1m Összesítő'!P9</f>
        <v>4000000</v>
      </c>
      <c r="E20" s="111">
        <f>'1m Összesítő'!Q9</f>
        <v>4504610</v>
      </c>
      <c r="F20" s="269">
        <f>E20/D20</f>
        <v>1.1261524999999999</v>
      </c>
      <c r="G20" s="110" t="s">
        <v>396</v>
      </c>
      <c r="H20" s="110" t="s">
        <v>397</v>
      </c>
      <c r="I20" s="111">
        <f>'1m Összesítő'!O37</f>
        <v>2159000</v>
      </c>
      <c r="J20" s="111">
        <f>'1m Összesítő'!P37</f>
        <v>74786625</v>
      </c>
      <c r="K20" s="111">
        <f>'1m Összesítő'!Q37</f>
        <v>74785537</v>
      </c>
      <c r="L20" s="273">
        <f t="shared" si="3"/>
        <v>0.99998545194411437</v>
      </c>
    </row>
    <row r="21" spans="1:12" s="112" customFormat="1" ht="21" x14ac:dyDescent="0.35">
      <c r="A21" s="110" t="s">
        <v>174</v>
      </c>
      <c r="B21" s="110" t="s">
        <v>175</v>
      </c>
      <c r="C21" s="111">
        <f>'1m Összesítő'!O11</f>
        <v>0</v>
      </c>
      <c r="D21" s="111">
        <f>'1m Összesítő'!P11</f>
        <v>0</v>
      </c>
      <c r="E21" s="111">
        <f>'1m Összesítő'!Q11</f>
        <v>0</v>
      </c>
      <c r="F21" s="269">
        <v>0</v>
      </c>
      <c r="G21" s="110" t="s">
        <v>406</v>
      </c>
      <c r="H21" s="110" t="s">
        <v>407</v>
      </c>
      <c r="I21" s="111">
        <f>'1m Összesítő'!O38</f>
        <v>0</v>
      </c>
      <c r="J21" s="111">
        <f>'1m Összesítő'!P38</f>
        <v>0</v>
      </c>
      <c r="K21" s="111">
        <f>'1m Összesítő'!Q38</f>
        <v>0</v>
      </c>
      <c r="L21" s="273">
        <v>0</v>
      </c>
    </row>
    <row r="22" spans="1:12" s="112" customFormat="1" ht="21" x14ac:dyDescent="0.35">
      <c r="A22" s="110"/>
      <c r="B22" s="114" t="s">
        <v>557</v>
      </c>
      <c r="C22" s="115">
        <f>'1m Összesítő'!O18</f>
        <v>4000000</v>
      </c>
      <c r="D22" s="115">
        <f>'1m Összesítő'!P18</f>
        <v>86195387</v>
      </c>
      <c r="E22" s="115">
        <f>'1m Összesítő'!Q18</f>
        <v>86699997</v>
      </c>
      <c r="F22" s="270">
        <f t="shared" ref="F22:F25" si="4">E22/D22</f>
        <v>1.0058542576066165</v>
      </c>
      <c r="G22" s="110"/>
      <c r="H22" s="116" t="s">
        <v>558</v>
      </c>
      <c r="I22" s="117">
        <f>'1m Összesítő'!O43</f>
        <v>12339000</v>
      </c>
      <c r="J22" s="117">
        <f>'1m Összesítő'!P43</f>
        <v>87890426</v>
      </c>
      <c r="K22" s="117">
        <f>'1m Összesítő'!Q43</f>
        <v>87569691</v>
      </c>
      <c r="L22" s="274">
        <f t="shared" si="3"/>
        <v>0.99635074018187142</v>
      </c>
    </row>
    <row r="23" spans="1:12" s="112" customFormat="1" ht="21" x14ac:dyDescent="0.35">
      <c r="A23" s="110" t="s">
        <v>239</v>
      </c>
      <c r="B23" s="120" t="s">
        <v>559</v>
      </c>
      <c r="C23" s="121">
        <f>'1m Összesítő'!O22</f>
        <v>369895481</v>
      </c>
      <c r="D23" s="121">
        <f>'1m Összesítő'!P22</f>
        <v>465793880</v>
      </c>
      <c r="E23" s="121">
        <f>'1m Összesítő'!Q22</f>
        <v>459419365</v>
      </c>
      <c r="F23" s="277">
        <f t="shared" si="4"/>
        <v>0.98631473002607939</v>
      </c>
      <c r="G23" s="110" t="s">
        <v>473</v>
      </c>
      <c r="H23" s="124" t="s">
        <v>560</v>
      </c>
      <c r="I23" s="125">
        <f>'1m Összesítő'!O47</f>
        <v>369895481</v>
      </c>
      <c r="J23" s="125">
        <f>'1m Összesítő'!P47</f>
        <v>465793880</v>
      </c>
      <c r="K23" s="125">
        <f>'1m Összesítő'!Q47</f>
        <v>429734110</v>
      </c>
      <c r="L23" s="278">
        <f t="shared" si="3"/>
        <v>0.9225842769767606</v>
      </c>
    </row>
    <row r="24" spans="1:12" s="112" customFormat="1" ht="21" x14ac:dyDescent="0.35">
      <c r="A24" s="110"/>
      <c r="B24" s="120" t="s">
        <v>561</v>
      </c>
      <c r="C24" s="121">
        <f>'1m Összesítő'!O24</f>
        <v>369895481</v>
      </c>
      <c r="D24" s="121">
        <f>'1m Összesítő'!P24</f>
        <v>465793880</v>
      </c>
      <c r="E24" s="121">
        <f>'1m Összesítő'!Q24</f>
        <v>459419365</v>
      </c>
      <c r="F24" s="277">
        <f t="shared" si="4"/>
        <v>0.98631473002607939</v>
      </c>
      <c r="G24" s="110"/>
      <c r="H24" s="124" t="s">
        <v>562</v>
      </c>
      <c r="I24" s="125">
        <f>'1m Összesítő'!O49</f>
        <v>211281747</v>
      </c>
      <c r="J24" s="125">
        <f>'1m Összesítő'!P49</f>
        <v>298833735</v>
      </c>
      <c r="K24" s="125">
        <f>'1m Összesítő'!Q49</f>
        <v>279840039</v>
      </c>
      <c r="L24" s="278">
        <f t="shared" si="3"/>
        <v>0.93644058961415455</v>
      </c>
    </row>
    <row r="25" spans="1:12" s="112" customFormat="1" ht="37.5" x14ac:dyDescent="0.35">
      <c r="A25" s="110"/>
      <c r="B25" s="122" t="s">
        <v>563</v>
      </c>
      <c r="C25" s="121">
        <f>'1m Összesítő'!O26</f>
        <v>334859088</v>
      </c>
      <c r="D25" s="121">
        <f>'1m Összesítő'!P26</f>
        <v>430286352</v>
      </c>
      <c r="E25" s="121">
        <f>'1m Összesítő'!Q26</f>
        <v>423463208</v>
      </c>
      <c r="F25" s="277">
        <f t="shared" si="4"/>
        <v>0.98414278312968662</v>
      </c>
      <c r="G25" s="110"/>
      <c r="H25" s="126" t="s">
        <v>564</v>
      </c>
      <c r="I25" s="125">
        <f>'1m Összesítő'!O51</f>
        <v>204281747</v>
      </c>
      <c r="J25" s="125">
        <f>'1m Összesítő'!P51</f>
        <v>291119755</v>
      </c>
      <c r="K25" s="125">
        <f>'1m Összesítő'!Q51</f>
        <v>272126059</v>
      </c>
      <c r="L25" s="278">
        <f t="shared" si="3"/>
        <v>0.93475641665059794</v>
      </c>
    </row>
  </sheetData>
  <mergeCells count="5">
    <mergeCell ref="A1:L1"/>
    <mergeCell ref="A3:F3"/>
    <mergeCell ref="G3:L3"/>
    <mergeCell ref="A5:L5"/>
    <mergeCell ref="A18:L18"/>
  </mergeCells>
  <printOptions horizontalCentered="1"/>
  <pageMargins left="0.23622047244094491" right="0.23622047244094491" top="0.74803149606299213" bottom="0.74803149606299213" header="0.31496062992125984" footer="0.31496062992125984"/>
  <pageSetup paperSize="9" scale="39" orientation="landscape" r:id="rId1"/>
  <headerFooter>
    <oddHeader>&amp;RBag Nagyközség Önkormányzata Képviselő-testületének .../2018. (IV....) rendelet 7. számú melléklet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1DC2-CC56-49AE-925A-B9E9F12F7873}">
  <sheetPr>
    <pageSetUpPr fitToPage="1"/>
  </sheetPr>
  <dimension ref="A1:L26"/>
  <sheetViews>
    <sheetView topLeftCell="A7" zoomScaleNormal="100" workbookViewId="0">
      <selection activeCell="A2" sqref="A2"/>
    </sheetView>
  </sheetViews>
  <sheetFormatPr defaultRowHeight="12.75" x14ac:dyDescent="0.2"/>
  <cols>
    <col min="1" max="1" width="8.140625" style="457" customWidth="1"/>
    <col min="2" max="2" width="41" style="457" customWidth="1"/>
    <col min="3" max="3" width="31" style="457" bestFit="1" customWidth="1"/>
    <col min="4" max="4" width="29.28515625" style="457" bestFit="1" customWidth="1"/>
    <col min="5" max="5" width="31" style="457" bestFit="1" customWidth="1"/>
    <col min="6" max="6" width="32" style="457" bestFit="1" customWidth="1"/>
    <col min="7" max="7" width="25.140625" style="457" bestFit="1" customWidth="1"/>
    <col min="8" max="8" width="23" style="457" bestFit="1" customWidth="1"/>
    <col min="9" max="9" width="17.5703125" style="457" bestFit="1" customWidth="1"/>
    <col min="10" max="10" width="15.140625" style="457" bestFit="1" customWidth="1"/>
    <col min="11" max="11" width="25.28515625" style="457" bestFit="1" customWidth="1"/>
    <col min="12" max="12" width="32.85546875" style="457" customWidth="1"/>
    <col min="13" max="256" width="9.140625" style="457"/>
    <col min="257" max="257" width="8.140625" style="457" customWidth="1"/>
    <col min="258" max="258" width="41" style="457" customWidth="1"/>
    <col min="259" max="268" width="32.85546875" style="457" customWidth="1"/>
    <col min="269" max="512" width="9.140625" style="457"/>
    <col min="513" max="513" width="8.140625" style="457" customWidth="1"/>
    <col min="514" max="514" width="41" style="457" customWidth="1"/>
    <col min="515" max="524" width="32.85546875" style="457" customWidth="1"/>
    <col min="525" max="768" width="9.140625" style="457"/>
    <col min="769" max="769" width="8.140625" style="457" customWidth="1"/>
    <col min="770" max="770" width="41" style="457" customWidth="1"/>
    <col min="771" max="780" width="32.85546875" style="457" customWidth="1"/>
    <col min="781" max="1024" width="9.140625" style="457"/>
    <col min="1025" max="1025" width="8.140625" style="457" customWidth="1"/>
    <col min="1026" max="1026" width="41" style="457" customWidth="1"/>
    <col min="1027" max="1036" width="32.85546875" style="457" customWidth="1"/>
    <col min="1037" max="1280" width="9.140625" style="457"/>
    <col min="1281" max="1281" width="8.140625" style="457" customWidth="1"/>
    <col min="1282" max="1282" width="41" style="457" customWidth="1"/>
    <col min="1283" max="1292" width="32.85546875" style="457" customWidth="1"/>
    <col min="1293" max="1536" width="9.140625" style="457"/>
    <col min="1537" max="1537" width="8.140625" style="457" customWidth="1"/>
    <col min="1538" max="1538" width="41" style="457" customWidth="1"/>
    <col min="1539" max="1548" width="32.85546875" style="457" customWidth="1"/>
    <col min="1549" max="1792" width="9.140625" style="457"/>
    <col min="1793" max="1793" width="8.140625" style="457" customWidth="1"/>
    <col min="1794" max="1794" width="41" style="457" customWidth="1"/>
    <col min="1795" max="1804" width="32.85546875" style="457" customWidth="1"/>
    <col min="1805" max="2048" width="9.140625" style="457"/>
    <col min="2049" max="2049" width="8.140625" style="457" customWidth="1"/>
    <col min="2050" max="2050" width="41" style="457" customWidth="1"/>
    <col min="2051" max="2060" width="32.85546875" style="457" customWidth="1"/>
    <col min="2061" max="2304" width="9.140625" style="457"/>
    <col min="2305" max="2305" width="8.140625" style="457" customWidth="1"/>
    <col min="2306" max="2306" width="41" style="457" customWidth="1"/>
    <col min="2307" max="2316" width="32.85546875" style="457" customWidth="1"/>
    <col min="2317" max="2560" width="9.140625" style="457"/>
    <col min="2561" max="2561" width="8.140625" style="457" customWidth="1"/>
    <col min="2562" max="2562" width="41" style="457" customWidth="1"/>
    <col min="2563" max="2572" width="32.85546875" style="457" customWidth="1"/>
    <col min="2573" max="2816" width="9.140625" style="457"/>
    <col min="2817" max="2817" width="8.140625" style="457" customWidth="1"/>
    <col min="2818" max="2818" width="41" style="457" customWidth="1"/>
    <col min="2819" max="2828" width="32.85546875" style="457" customWidth="1"/>
    <col min="2829" max="3072" width="9.140625" style="457"/>
    <col min="3073" max="3073" width="8.140625" style="457" customWidth="1"/>
    <col min="3074" max="3074" width="41" style="457" customWidth="1"/>
    <col min="3075" max="3084" width="32.85546875" style="457" customWidth="1"/>
    <col min="3085" max="3328" width="9.140625" style="457"/>
    <col min="3329" max="3329" width="8.140625" style="457" customWidth="1"/>
    <col min="3330" max="3330" width="41" style="457" customWidth="1"/>
    <col min="3331" max="3340" width="32.85546875" style="457" customWidth="1"/>
    <col min="3341" max="3584" width="9.140625" style="457"/>
    <col min="3585" max="3585" width="8.140625" style="457" customWidth="1"/>
    <col min="3586" max="3586" width="41" style="457" customWidth="1"/>
    <col min="3587" max="3596" width="32.85546875" style="457" customWidth="1"/>
    <col min="3597" max="3840" width="9.140625" style="457"/>
    <col min="3841" max="3841" width="8.140625" style="457" customWidth="1"/>
    <col min="3842" max="3842" width="41" style="457" customWidth="1"/>
    <col min="3843" max="3852" width="32.85546875" style="457" customWidth="1"/>
    <col min="3853" max="4096" width="9.140625" style="457"/>
    <col min="4097" max="4097" width="8.140625" style="457" customWidth="1"/>
    <col min="4098" max="4098" width="41" style="457" customWidth="1"/>
    <col min="4099" max="4108" width="32.85546875" style="457" customWidth="1"/>
    <col min="4109" max="4352" width="9.140625" style="457"/>
    <col min="4353" max="4353" width="8.140625" style="457" customWidth="1"/>
    <col min="4354" max="4354" width="41" style="457" customWidth="1"/>
    <col min="4355" max="4364" width="32.85546875" style="457" customWidth="1"/>
    <col min="4365" max="4608" width="9.140625" style="457"/>
    <col min="4609" max="4609" width="8.140625" style="457" customWidth="1"/>
    <col min="4610" max="4610" width="41" style="457" customWidth="1"/>
    <col min="4611" max="4620" width="32.85546875" style="457" customWidth="1"/>
    <col min="4621" max="4864" width="9.140625" style="457"/>
    <col min="4865" max="4865" width="8.140625" style="457" customWidth="1"/>
    <col min="4866" max="4866" width="41" style="457" customWidth="1"/>
    <col min="4867" max="4876" width="32.85546875" style="457" customWidth="1"/>
    <col min="4877" max="5120" width="9.140625" style="457"/>
    <col min="5121" max="5121" width="8.140625" style="457" customWidth="1"/>
    <col min="5122" max="5122" width="41" style="457" customWidth="1"/>
    <col min="5123" max="5132" width="32.85546875" style="457" customWidth="1"/>
    <col min="5133" max="5376" width="9.140625" style="457"/>
    <col min="5377" max="5377" width="8.140625" style="457" customWidth="1"/>
    <col min="5378" max="5378" width="41" style="457" customWidth="1"/>
    <col min="5379" max="5388" width="32.85546875" style="457" customWidth="1"/>
    <col min="5389" max="5632" width="9.140625" style="457"/>
    <col min="5633" max="5633" width="8.140625" style="457" customWidth="1"/>
    <col min="5634" max="5634" width="41" style="457" customWidth="1"/>
    <col min="5635" max="5644" width="32.85546875" style="457" customWidth="1"/>
    <col min="5645" max="5888" width="9.140625" style="457"/>
    <col min="5889" max="5889" width="8.140625" style="457" customWidth="1"/>
    <col min="5890" max="5890" width="41" style="457" customWidth="1"/>
    <col min="5891" max="5900" width="32.85546875" style="457" customWidth="1"/>
    <col min="5901" max="6144" width="9.140625" style="457"/>
    <col min="6145" max="6145" width="8.140625" style="457" customWidth="1"/>
    <col min="6146" max="6146" width="41" style="457" customWidth="1"/>
    <col min="6147" max="6156" width="32.85546875" style="457" customWidth="1"/>
    <col min="6157" max="6400" width="9.140625" style="457"/>
    <col min="6401" max="6401" width="8.140625" style="457" customWidth="1"/>
    <col min="6402" max="6402" width="41" style="457" customWidth="1"/>
    <col min="6403" max="6412" width="32.85546875" style="457" customWidth="1"/>
    <col min="6413" max="6656" width="9.140625" style="457"/>
    <col min="6657" max="6657" width="8.140625" style="457" customWidth="1"/>
    <col min="6658" max="6658" width="41" style="457" customWidth="1"/>
    <col min="6659" max="6668" width="32.85546875" style="457" customWidth="1"/>
    <col min="6669" max="6912" width="9.140625" style="457"/>
    <col min="6913" max="6913" width="8.140625" style="457" customWidth="1"/>
    <col min="6914" max="6914" width="41" style="457" customWidth="1"/>
    <col min="6915" max="6924" width="32.85546875" style="457" customWidth="1"/>
    <col min="6925" max="7168" width="9.140625" style="457"/>
    <col min="7169" max="7169" width="8.140625" style="457" customWidth="1"/>
    <col min="7170" max="7170" width="41" style="457" customWidth="1"/>
    <col min="7171" max="7180" width="32.85546875" style="457" customWidth="1"/>
    <col min="7181" max="7424" width="9.140625" style="457"/>
    <col min="7425" max="7425" width="8.140625" style="457" customWidth="1"/>
    <col min="7426" max="7426" width="41" style="457" customWidth="1"/>
    <col min="7427" max="7436" width="32.85546875" style="457" customWidth="1"/>
    <col min="7437" max="7680" width="9.140625" style="457"/>
    <col min="7681" max="7681" width="8.140625" style="457" customWidth="1"/>
    <col min="7682" max="7682" width="41" style="457" customWidth="1"/>
    <col min="7683" max="7692" width="32.85546875" style="457" customWidth="1"/>
    <col min="7693" max="7936" width="9.140625" style="457"/>
    <col min="7937" max="7937" width="8.140625" style="457" customWidth="1"/>
    <col min="7938" max="7938" width="41" style="457" customWidth="1"/>
    <col min="7939" max="7948" width="32.85546875" style="457" customWidth="1"/>
    <col min="7949" max="8192" width="9.140625" style="457"/>
    <col min="8193" max="8193" width="8.140625" style="457" customWidth="1"/>
    <col min="8194" max="8194" width="41" style="457" customWidth="1"/>
    <col min="8195" max="8204" width="32.85546875" style="457" customWidth="1"/>
    <col min="8205" max="8448" width="9.140625" style="457"/>
    <col min="8449" max="8449" width="8.140625" style="457" customWidth="1"/>
    <col min="8450" max="8450" width="41" style="457" customWidth="1"/>
    <col min="8451" max="8460" width="32.85546875" style="457" customWidth="1"/>
    <col min="8461" max="8704" width="9.140625" style="457"/>
    <col min="8705" max="8705" width="8.140625" style="457" customWidth="1"/>
    <col min="8706" max="8706" width="41" style="457" customWidth="1"/>
    <col min="8707" max="8716" width="32.85546875" style="457" customWidth="1"/>
    <col min="8717" max="8960" width="9.140625" style="457"/>
    <col min="8961" max="8961" width="8.140625" style="457" customWidth="1"/>
    <col min="8962" max="8962" width="41" style="457" customWidth="1"/>
    <col min="8963" max="8972" width="32.85546875" style="457" customWidth="1"/>
    <col min="8973" max="9216" width="9.140625" style="457"/>
    <col min="9217" max="9217" width="8.140625" style="457" customWidth="1"/>
    <col min="9218" max="9218" width="41" style="457" customWidth="1"/>
    <col min="9219" max="9228" width="32.85546875" style="457" customWidth="1"/>
    <col min="9229" max="9472" width="9.140625" style="457"/>
    <col min="9473" max="9473" width="8.140625" style="457" customWidth="1"/>
    <col min="9474" max="9474" width="41" style="457" customWidth="1"/>
    <col min="9475" max="9484" width="32.85546875" style="457" customWidth="1"/>
    <col min="9485" max="9728" width="9.140625" style="457"/>
    <col min="9729" max="9729" width="8.140625" style="457" customWidth="1"/>
    <col min="9730" max="9730" width="41" style="457" customWidth="1"/>
    <col min="9731" max="9740" width="32.85546875" style="457" customWidth="1"/>
    <col min="9741" max="9984" width="9.140625" style="457"/>
    <col min="9985" max="9985" width="8.140625" style="457" customWidth="1"/>
    <col min="9986" max="9986" width="41" style="457" customWidth="1"/>
    <col min="9987" max="9996" width="32.85546875" style="457" customWidth="1"/>
    <col min="9997" max="10240" width="9.140625" style="457"/>
    <col min="10241" max="10241" width="8.140625" style="457" customWidth="1"/>
    <col min="10242" max="10242" width="41" style="457" customWidth="1"/>
    <col min="10243" max="10252" width="32.85546875" style="457" customWidth="1"/>
    <col min="10253" max="10496" width="9.140625" style="457"/>
    <col min="10497" max="10497" width="8.140625" style="457" customWidth="1"/>
    <col min="10498" max="10498" width="41" style="457" customWidth="1"/>
    <col min="10499" max="10508" width="32.85546875" style="457" customWidth="1"/>
    <col min="10509" max="10752" width="9.140625" style="457"/>
    <col min="10753" max="10753" width="8.140625" style="457" customWidth="1"/>
    <col min="10754" max="10754" width="41" style="457" customWidth="1"/>
    <col min="10755" max="10764" width="32.85546875" style="457" customWidth="1"/>
    <col min="10765" max="11008" width="9.140625" style="457"/>
    <col min="11009" max="11009" width="8.140625" style="457" customWidth="1"/>
    <col min="11010" max="11010" width="41" style="457" customWidth="1"/>
    <col min="11011" max="11020" width="32.85546875" style="457" customWidth="1"/>
    <col min="11021" max="11264" width="9.140625" style="457"/>
    <col min="11265" max="11265" width="8.140625" style="457" customWidth="1"/>
    <col min="11266" max="11266" width="41" style="457" customWidth="1"/>
    <col min="11267" max="11276" width="32.85546875" style="457" customWidth="1"/>
    <col min="11277" max="11520" width="9.140625" style="457"/>
    <col min="11521" max="11521" width="8.140625" style="457" customWidth="1"/>
    <col min="11522" max="11522" width="41" style="457" customWidth="1"/>
    <col min="11523" max="11532" width="32.85546875" style="457" customWidth="1"/>
    <col min="11533" max="11776" width="9.140625" style="457"/>
    <col min="11777" max="11777" width="8.140625" style="457" customWidth="1"/>
    <col min="11778" max="11778" width="41" style="457" customWidth="1"/>
    <col min="11779" max="11788" width="32.85546875" style="457" customWidth="1"/>
    <col min="11789" max="12032" width="9.140625" style="457"/>
    <col min="12033" max="12033" width="8.140625" style="457" customWidth="1"/>
    <col min="12034" max="12034" width="41" style="457" customWidth="1"/>
    <col min="12035" max="12044" width="32.85546875" style="457" customWidth="1"/>
    <col min="12045" max="12288" width="9.140625" style="457"/>
    <col min="12289" max="12289" width="8.140625" style="457" customWidth="1"/>
    <col min="12290" max="12290" width="41" style="457" customWidth="1"/>
    <col min="12291" max="12300" width="32.85546875" style="457" customWidth="1"/>
    <col min="12301" max="12544" width="9.140625" style="457"/>
    <col min="12545" max="12545" width="8.140625" style="457" customWidth="1"/>
    <col min="12546" max="12546" width="41" style="457" customWidth="1"/>
    <col min="12547" max="12556" width="32.85546875" style="457" customWidth="1"/>
    <col min="12557" max="12800" width="9.140625" style="457"/>
    <col min="12801" max="12801" width="8.140625" style="457" customWidth="1"/>
    <col min="12802" max="12802" width="41" style="457" customWidth="1"/>
    <col min="12803" max="12812" width="32.85546875" style="457" customWidth="1"/>
    <col min="12813" max="13056" width="9.140625" style="457"/>
    <col min="13057" max="13057" width="8.140625" style="457" customWidth="1"/>
    <col min="13058" max="13058" width="41" style="457" customWidth="1"/>
    <col min="13059" max="13068" width="32.85546875" style="457" customWidth="1"/>
    <col min="13069" max="13312" width="9.140625" style="457"/>
    <col min="13313" max="13313" width="8.140625" style="457" customWidth="1"/>
    <col min="13314" max="13314" width="41" style="457" customWidth="1"/>
    <col min="13315" max="13324" width="32.85546875" style="457" customWidth="1"/>
    <col min="13325" max="13568" width="9.140625" style="457"/>
    <col min="13569" max="13569" width="8.140625" style="457" customWidth="1"/>
    <col min="13570" max="13570" width="41" style="457" customWidth="1"/>
    <col min="13571" max="13580" width="32.85546875" style="457" customWidth="1"/>
    <col min="13581" max="13824" width="9.140625" style="457"/>
    <col min="13825" max="13825" width="8.140625" style="457" customWidth="1"/>
    <col min="13826" max="13826" width="41" style="457" customWidth="1"/>
    <col min="13827" max="13836" width="32.85546875" style="457" customWidth="1"/>
    <col min="13837" max="14080" width="9.140625" style="457"/>
    <col min="14081" max="14081" width="8.140625" style="457" customWidth="1"/>
    <col min="14082" max="14082" width="41" style="457" customWidth="1"/>
    <col min="14083" max="14092" width="32.85546875" style="457" customWidth="1"/>
    <col min="14093" max="14336" width="9.140625" style="457"/>
    <col min="14337" max="14337" width="8.140625" style="457" customWidth="1"/>
    <col min="14338" max="14338" width="41" style="457" customWidth="1"/>
    <col min="14339" max="14348" width="32.85546875" style="457" customWidth="1"/>
    <col min="14349" max="14592" width="9.140625" style="457"/>
    <col min="14593" max="14593" width="8.140625" style="457" customWidth="1"/>
    <col min="14594" max="14594" width="41" style="457" customWidth="1"/>
    <col min="14595" max="14604" width="32.85546875" style="457" customWidth="1"/>
    <col min="14605" max="14848" width="9.140625" style="457"/>
    <col min="14849" max="14849" width="8.140625" style="457" customWidth="1"/>
    <col min="14850" max="14850" width="41" style="457" customWidth="1"/>
    <col min="14851" max="14860" width="32.85546875" style="457" customWidth="1"/>
    <col min="14861" max="15104" width="9.140625" style="457"/>
    <col min="15105" max="15105" width="8.140625" style="457" customWidth="1"/>
    <col min="15106" max="15106" width="41" style="457" customWidth="1"/>
    <col min="15107" max="15116" width="32.85546875" style="457" customWidth="1"/>
    <col min="15117" max="15360" width="9.140625" style="457"/>
    <col min="15361" max="15361" width="8.140625" style="457" customWidth="1"/>
    <col min="15362" max="15362" width="41" style="457" customWidth="1"/>
    <col min="15363" max="15372" width="32.85546875" style="457" customWidth="1"/>
    <col min="15373" max="15616" width="9.140625" style="457"/>
    <col min="15617" max="15617" width="8.140625" style="457" customWidth="1"/>
    <col min="15618" max="15618" width="41" style="457" customWidth="1"/>
    <col min="15619" max="15628" width="32.85546875" style="457" customWidth="1"/>
    <col min="15629" max="15872" width="9.140625" style="457"/>
    <col min="15873" max="15873" width="8.140625" style="457" customWidth="1"/>
    <col min="15874" max="15874" width="41" style="457" customWidth="1"/>
    <col min="15875" max="15884" width="32.85546875" style="457" customWidth="1"/>
    <col min="15885" max="16128" width="9.140625" style="457"/>
    <col min="16129" max="16129" width="8.140625" style="457" customWidth="1"/>
    <col min="16130" max="16130" width="41" style="457" customWidth="1"/>
    <col min="16131" max="16140" width="32.85546875" style="457" customWidth="1"/>
    <col min="16141" max="16384" width="9.140625" style="457"/>
  </cols>
  <sheetData>
    <row r="1" spans="1:12" ht="32.25" customHeight="1" thickBot="1" x14ac:dyDescent="0.25">
      <c r="A1" s="887" t="s">
        <v>1520</v>
      </c>
      <c r="B1" s="887"/>
      <c r="C1" s="887"/>
      <c r="D1" s="887"/>
      <c r="E1" s="887"/>
      <c r="F1" s="887"/>
      <c r="G1" s="887"/>
      <c r="H1" s="887"/>
      <c r="I1" s="887"/>
      <c r="J1" s="887"/>
      <c r="K1" s="887"/>
      <c r="L1" s="887"/>
    </row>
    <row r="2" spans="1:12" ht="47.25" x14ac:dyDescent="0.2">
      <c r="A2" s="792"/>
      <c r="B2" s="793" t="s">
        <v>519</v>
      </c>
      <c r="C2" s="793" t="s">
        <v>688</v>
      </c>
      <c r="D2" s="793" t="s">
        <v>249</v>
      </c>
      <c r="E2" s="793" t="s">
        <v>689</v>
      </c>
      <c r="F2" s="793" t="s">
        <v>794</v>
      </c>
      <c r="G2" s="793" t="s">
        <v>690</v>
      </c>
      <c r="H2" s="793" t="s">
        <v>261</v>
      </c>
      <c r="I2" s="793" t="s">
        <v>691</v>
      </c>
      <c r="J2" s="793" t="s">
        <v>692</v>
      </c>
      <c r="K2" s="793" t="s">
        <v>273</v>
      </c>
      <c r="L2" s="794" t="s">
        <v>277</v>
      </c>
    </row>
    <row r="3" spans="1:12" ht="25.5" x14ac:dyDescent="0.2">
      <c r="A3" s="795" t="s">
        <v>743</v>
      </c>
      <c r="B3" s="416" t="s">
        <v>701</v>
      </c>
      <c r="C3" s="417">
        <v>1</v>
      </c>
      <c r="D3" s="417">
        <v>5951199</v>
      </c>
      <c r="E3" s="417">
        <v>0</v>
      </c>
      <c r="F3" s="417">
        <v>0</v>
      </c>
      <c r="G3" s="417">
        <v>0</v>
      </c>
      <c r="H3" s="417">
        <v>149009</v>
      </c>
      <c r="I3" s="417">
        <v>430000</v>
      </c>
      <c r="J3" s="417">
        <v>0</v>
      </c>
      <c r="K3" s="417">
        <v>0</v>
      </c>
      <c r="L3" s="796">
        <v>0</v>
      </c>
    </row>
    <row r="4" spans="1:12" x14ac:dyDescent="0.2">
      <c r="A4" s="795" t="s">
        <v>753</v>
      </c>
      <c r="B4" s="416" t="s">
        <v>702</v>
      </c>
      <c r="C4" s="417">
        <v>1</v>
      </c>
      <c r="D4" s="417">
        <v>3935203</v>
      </c>
      <c r="E4" s="417">
        <v>0</v>
      </c>
      <c r="F4" s="417">
        <v>0</v>
      </c>
      <c r="G4" s="417">
        <v>0</v>
      </c>
      <c r="H4" s="417">
        <v>149009</v>
      </c>
      <c r="I4" s="417">
        <v>0</v>
      </c>
      <c r="J4" s="417">
        <v>0</v>
      </c>
      <c r="K4" s="417">
        <v>0</v>
      </c>
      <c r="L4" s="796">
        <v>0</v>
      </c>
    </row>
    <row r="5" spans="1:12" ht="13.5" thickBot="1" x14ac:dyDescent="0.25">
      <c r="A5" s="797" t="s">
        <v>754</v>
      </c>
      <c r="B5" s="420" t="s">
        <v>703</v>
      </c>
      <c r="C5" s="421">
        <v>9</v>
      </c>
      <c r="D5" s="421">
        <v>23511207</v>
      </c>
      <c r="E5" s="421">
        <v>0</v>
      </c>
      <c r="F5" s="421">
        <v>80000</v>
      </c>
      <c r="G5" s="421">
        <v>0</v>
      </c>
      <c r="H5" s="421">
        <v>1341081</v>
      </c>
      <c r="I5" s="421">
        <v>600905</v>
      </c>
      <c r="J5" s="421">
        <v>0</v>
      </c>
      <c r="K5" s="421">
        <v>280192</v>
      </c>
      <c r="L5" s="798">
        <v>0</v>
      </c>
    </row>
    <row r="6" spans="1:12" ht="39" thickBot="1" x14ac:dyDescent="0.25">
      <c r="A6" s="787" t="s">
        <v>757</v>
      </c>
      <c r="B6" s="788" t="s">
        <v>1470</v>
      </c>
      <c r="C6" s="424">
        <v>11</v>
      </c>
      <c r="D6" s="424">
        <v>33397609</v>
      </c>
      <c r="E6" s="424">
        <v>0</v>
      </c>
      <c r="F6" s="424">
        <v>80000</v>
      </c>
      <c r="G6" s="424">
        <v>0</v>
      </c>
      <c r="H6" s="424">
        <v>1639099</v>
      </c>
      <c r="I6" s="424">
        <v>1030905</v>
      </c>
      <c r="J6" s="424">
        <v>0</v>
      </c>
      <c r="K6" s="424">
        <v>280192</v>
      </c>
      <c r="L6" s="425">
        <v>0</v>
      </c>
    </row>
    <row r="7" spans="1:12" ht="25.5" x14ac:dyDescent="0.2">
      <c r="A7" s="799" t="s">
        <v>759</v>
      </c>
      <c r="B7" s="422" t="s">
        <v>693</v>
      </c>
      <c r="C7" s="423">
        <v>1</v>
      </c>
      <c r="D7" s="423">
        <v>2820200</v>
      </c>
      <c r="E7" s="423">
        <v>0</v>
      </c>
      <c r="F7" s="423">
        <v>0</v>
      </c>
      <c r="G7" s="423">
        <v>0</v>
      </c>
      <c r="H7" s="423">
        <v>60000</v>
      </c>
      <c r="I7" s="423">
        <v>39286</v>
      </c>
      <c r="J7" s="423">
        <v>0</v>
      </c>
      <c r="K7" s="423">
        <v>9600</v>
      </c>
      <c r="L7" s="800">
        <v>0</v>
      </c>
    </row>
    <row r="8" spans="1:12" x14ac:dyDescent="0.2">
      <c r="A8" s="795" t="s">
        <v>779</v>
      </c>
      <c r="B8" s="416" t="s">
        <v>697</v>
      </c>
      <c r="C8" s="417">
        <v>6</v>
      </c>
      <c r="D8" s="417">
        <v>11624485</v>
      </c>
      <c r="E8" s="417">
        <v>0</v>
      </c>
      <c r="F8" s="417">
        <v>0</v>
      </c>
      <c r="G8" s="417">
        <v>0</v>
      </c>
      <c r="H8" s="417">
        <v>360000</v>
      </c>
      <c r="I8" s="417">
        <v>3156</v>
      </c>
      <c r="J8" s="417">
        <v>0</v>
      </c>
      <c r="K8" s="417">
        <v>614686</v>
      </c>
      <c r="L8" s="796">
        <v>0</v>
      </c>
    </row>
    <row r="9" spans="1:12" x14ac:dyDescent="0.2">
      <c r="A9" s="795" t="s">
        <v>780</v>
      </c>
      <c r="B9" s="416" t="s">
        <v>694</v>
      </c>
      <c r="C9" s="417">
        <v>5</v>
      </c>
      <c r="D9" s="417">
        <v>9615870</v>
      </c>
      <c r="E9" s="417">
        <v>0</v>
      </c>
      <c r="F9" s="417">
        <v>0</v>
      </c>
      <c r="G9" s="417">
        <v>0</v>
      </c>
      <c r="H9" s="417">
        <v>279000</v>
      </c>
      <c r="I9" s="417">
        <v>37681</v>
      </c>
      <c r="J9" s="417">
        <v>0</v>
      </c>
      <c r="K9" s="417">
        <v>110007</v>
      </c>
      <c r="L9" s="796">
        <v>0</v>
      </c>
    </row>
    <row r="10" spans="1:12" x14ac:dyDescent="0.2">
      <c r="A10" s="795" t="s">
        <v>761</v>
      </c>
      <c r="B10" s="416" t="s">
        <v>1022</v>
      </c>
      <c r="C10" s="417">
        <v>2</v>
      </c>
      <c r="D10" s="417">
        <v>5450758</v>
      </c>
      <c r="E10" s="417">
        <v>0</v>
      </c>
      <c r="F10" s="417">
        <v>0</v>
      </c>
      <c r="G10" s="417">
        <v>0</v>
      </c>
      <c r="H10" s="417">
        <v>102000</v>
      </c>
      <c r="I10" s="417">
        <v>345687</v>
      </c>
      <c r="J10" s="417">
        <v>0</v>
      </c>
      <c r="K10" s="417">
        <v>23300</v>
      </c>
      <c r="L10" s="796">
        <v>0</v>
      </c>
    </row>
    <row r="11" spans="1:12" x14ac:dyDescent="0.2">
      <c r="A11" s="795" t="s">
        <v>782</v>
      </c>
      <c r="B11" s="416" t="s">
        <v>700</v>
      </c>
      <c r="C11" s="417">
        <v>6</v>
      </c>
      <c r="D11" s="417">
        <v>18288767</v>
      </c>
      <c r="E11" s="417">
        <v>0</v>
      </c>
      <c r="F11" s="417">
        <v>0</v>
      </c>
      <c r="G11" s="417">
        <v>0</v>
      </c>
      <c r="H11" s="417">
        <v>290000</v>
      </c>
      <c r="I11" s="417">
        <v>30450</v>
      </c>
      <c r="J11" s="417">
        <v>0</v>
      </c>
      <c r="K11" s="417">
        <v>187555</v>
      </c>
      <c r="L11" s="796">
        <v>0</v>
      </c>
    </row>
    <row r="12" spans="1:12" x14ac:dyDescent="0.2">
      <c r="A12" s="795" t="s">
        <v>783</v>
      </c>
      <c r="B12" s="416" t="s">
        <v>1023</v>
      </c>
      <c r="C12" s="417">
        <v>3</v>
      </c>
      <c r="D12" s="417">
        <v>12233778</v>
      </c>
      <c r="E12" s="417">
        <v>0</v>
      </c>
      <c r="F12" s="417">
        <v>0</v>
      </c>
      <c r="G12" s="417">
        <v>0</v>
      </c>
      <c r="H12" s="417">
        <v>180000</v>
      </c>
      <c r="I12" s="417">
        <v>82388</v>
      </c>
      <c r="J12" s="417">
        <v>0</v>
      </c>
      <c r="K12" s="417">
        <v>166829</v>
      </c>
      <c r="L12" s="796">
        <v>0</v>
      </c>
    </row>
    <row r="13" spans="1:12" ht="13.5" thickBot="1" x14ac:dyDescent="0.25">
      <c r="A13" s="797" t="s">
        <v>763</v>
      </c>
      <c r="B13" s="420" t="s">
        <v>1024</v>
      </c>
      <c r="C13" s="421">
        <v>1</v>
      </c>
      <c r="D13" s="421">
        <v>6322456</v>
      </c>
      <c r="E13" s="421">
        <v>0</v>
      </c>
      <c r="F13" s="421">
        <v>0</v>
      </c>
      <c r="G13" s="421">
        <v>0</v>
      </c>
      <c r="H13" s="421">
        <v>60000</v>
      </c>
      <c r="I13" s="421">
        <v>0</v>
      </c>
      <c r="J13" s="421">
        <v>0</v>
      </c>
      <c r="K13" s="421">
        <v>0</v>
      </c>
      <c r="L13" s="798">
        <v>0</v>
      </c>
    </row>
    <row r="14" spans="1:12" ht="26.25" thickBot="1" x14ac:dyDescent="0.25">
      <c r="A14" s="787" t="s">
        <v>785</v>
      </c>
      <c r="B14" s="788" t="s">
        <v>1471</v>
      </c>
      <c r="C14" s="424">
        <v>24</v>
      </c>
      <c r="D14" s="424">
        <v>66356314</v>
      </c>
      <c r="E14" s="424">
        <v>0</v>
      </c>
      <c r="F14" s="424">
        <v>0</v>
      </c>
      <c r="G14" s="424">
        <v>0</v>
      </c>
      <c r="H14" s="424">
        <v>1331000</v>
      </c>
      <c r="I14" s="424">
        <v>538648</v>
      </c>
      <c r="J14" s="424">
        <v>0</v>
      </c>
      <c r="K14" s="424">
        <v>1111977</v>
      </c>
      <c r="L14" s="425">
        <v>0</v>
      </c>
    </row>
    <row r="15" spans="1:12" ht="38.25" x14ac:dyDescent="0.2">
      <c r="A15" s="799" t="s">
        <v>1472</v>
      </c>
      <c r="B15" s="422" t="s">
        <v>695</v>
      </c>
      <c r="C15" s="423">
        <v>10</v>
      </c>
      <c r="D15" s="423">
        <v>18034159</v>
      </c>
      <c r="E15" s="423">
        <v>0</v>
      </c>
      <c r="F15" s="423">
        <v>0</v>
      </c>
      <c r="G15" s="423">
        <v>0</v>
      </c>
      <c r="H15" s="423">
        <v>498000</v>
      </c>
      <c r="I15" s="423">
        <v>40577</v>
      </c>
      <c r="J15" s="423">
        <v>0</v>
      </c>
      <c r="K15" s="423">
        <v>383349</v>
      </c>
      <c r="L15" s="800">
        <v>0</v>
      </c>
    </row>
    <row r="16" spans="1:12" x14ac:dyDescent="0.2">
      <c r="A16" s="795" t="s">
        <v>1377</v>
      </c>
      <c r="B16" s="416" t="s">
        <v>1473</v>
      </c>
      <c r="C16" s="417">
        <v>0</v>
      </c>
      <c r="D16" s="417">
        <v>1573501</v>
      </c>
      <c r="E16" s="417">
        <v>0</v>
      </c>
      <c r="F16" s="417">
        <v>0</v>
      </c>
      <c r="G16" s="417">
        <v>0</v>
      </c>
      <c r="H16" s="417">
        <v>60000</v>
      </c>
      <c r="I16" s="417">
        <v>56188</v>
      </c>
      <c r="J16" s="417">
        <v>0</v>
      </c>
      <c r="K16" s="417">
        <v>0</v>
      </c>
      <c r="L16" s="796">
        <v>0</v>
      </c>
    </row>
    <row r="17" spans="1:12" ht="13.5" thickBot="1" x14ac:dyDescent="0.25">
      <c r="A17" s="795" t="s">
        <v>1474</v>
      </c>
      <c r="B17" s="416" t="s">
        <v>698</v>
      </c>
      <c r="C17" s="417">
        <v>20</v>
      </c>
      <c r="D17" s="417">
        <v>18025343</v>
      </c>
      <c r="E17" s="417">
        <v>0</v>
      </c>
      <c r="F17" s="417">
        <v>0</v>
      </c>
      <c r="G17" s="417">
        <v>0</v>
      </c>
      <c r="H17" s="417">
        <v>0</v>
      </c>
      <c r="I17" s="417">
        <v>0</v>
      </c>
      <c r="J17" s="417">
        <v>0</v>
      </c>
      <c r="K17" s="417">
        <v>520744</v>
      </c>
      <c r="L17" s="796">
        <v>0</v>
      </c>
    </row>
    <row r="18" spans="1:12" ht="26.25" thickBot="1" x14ac:dyDescent="0.25">
      <c r="A18" s="787" t="s">
        <v>1475</v>
      </c>
      <c r="B18" s="788" t="s">
        <v>1476</v>
      </c>
      <c r="C18" s="424">
        <v>30</v>
      </c>
      <c r="D18" s="424">
        <v>37633003</v>
      </c>
      <c r="E18" s="424">
        <v>0</v>
      </c>
      <c r="F18" s="424">
        <v>0</v>
      </c>
      <c r="G18" s="424">
        <v>0</v>
      </c>
      <c r="H18" s="424">
        <v>558000</v>
      </c>
      <c r="I18" s="424">
        <v>96765</v>
      </c>
      <c r="J18" s="424">
        <v>0</v>
      </c>
      <c r="K18" s="424">
        <v>904093</v>
      </c>
      <c r="L18" s="425">
        <v>0</v>
      </c>
    </row>
    <row r="19" spans="1:12" x14ac:dyDescent="0.2">
      <c r="A19" s="795" t="s">
        <v>1477</v>
      </c>
      <c r="B19" s="416" t="s">
        <v>704</v>
      </c>
      <c r="C19" s="417">
        <v>1</v>
      </c>
      <c r="D19" s="417">
        <v>0</v>
      </c>
      <c r="E19" s="417">
        <v>0</v>
      </c>
      <c r="F19" s="417">
        <v>0</v>
      </c>
      <c r="G19" s="417">
        <v>0</v>
      </c>
      <c r="H19" s="417">
        <v>0</v>
      </c>
      <c r="I19" s="417">
        <v>0</v>
      </c>
      <c r="J19" s="417">
        <v>0</v>
      </c>
      <c r="K19" s="417">
        <v>0</v>
      </c>
      <c r="L19" s="796">
        <v>8155968</v>
      </c>
    </row>
    <row r="20" spans="1:12" ht="25.5" x14ac:dyDescent="0.2">
      <c r="A20" s="795" t="s">
        <v>1478</v>
      </c>
      <c r="B20" s="416" t="s">
        <v>705</v>
      </c>
      <c r="C20" s="417">
        <v>12</v>
      </c>
      <c r="D20" s="417">
        <v>0</v>
      </c>
      <c r="E20" s="417">
        <v>0</v>
      </c>
      <c r="F20" s="417">
        <v>0</v>
      </c>
      <c r="G20" s="417">
        <v>0</v>
      </c>
      <c r="H20" s="417">
        <v>0</v>
      </c>
      <c r="I20" s="417">
        <v>0</v>
      </c>
      <c r="J20" s="417">
        <v>0</v>
      </c>
      <c r="K20" s="417">
        <v>0</v>
      </c>
      <c r="L20" s="796">
        <v>4855056</v>
      </c>
    </row>
    <row r="21" spans="1:12" ht="26.25" thickBot="1" x14ac:dyDescent="0.25">
      <c r="A21" s="795" t="s">
        <v>1479</v>
      </c>
      <c r="B21" s="416" t="s">
        <v>1025</v>
      </c>
      <c r="C21" s="417">
        <v>1</v>
      </c>
      <c r="D21" s="417">
        <v>0</v>
      </c>
      <c r="E21" s="417">
        <v>0</v>
      </c>
      <c r="F21" s="417">
        <v>0</v>
      </c>
      <c r="G21" s="417">
        <v>0</v>
      </c>
      <c r="H21" s="417">
        <v>0</v>
      </c>
      <c r="I21" s="417">
        <v>0</v>
      </c>
      <c r="J21" s="417">
        <v>0</v>
      </c>
      <c r="K21" s="417">
        <v>0</v>
      </c>
      <c r="L21" s="796">
        <v>1615217</v>
      </c>
    </row>
    <row r="22" spans="1:12" ht="26.25" thickBot="1" x14ac:dyDescent="0.25">
      <c r="A22" s="787" t="s">
        <v>1480</v>
      </c>
      <c r="B22" s="788" t="s">
        <v>1481</v>
      </c>
      <c r="C22" s="424">
        <v>14</v>
      </c>
      <c r="D22" s="424">
        <v>0</v>
      </c>
      <c r="E22" s="424">
        <v>0</v>
      </c>
      <c r="F22" s="424">
        <v>0</v>
      </c>
      <c r="G22" s="424">
        <v>0</v>
      </c>
      <c r="H22" s="424">
        <v>0</v>
      </c>
      <c r="I22" s="424">
        <v>0</v>
      </c>
      <c r="J22" s="424">
        <v>0</v>
      </c>
      <c r="K22" s="424">
        <v>0</v>
      </c>
      <c r="L22" s="425">
        <v>14626241</v>
      </c>
    </row>
    <row r="23" spans="1:12" ht="26.25" thickBot="1" x14ac:dyDescent="0.25">
      <c r="A23" s="787" t="s">
        <v>1422</v>
      </c>
      <c r="B23" s="788" t="s">
        <v>1482</v>
      </c>
      <c r="C23" s="424">
        <v>79</v>
      </c>
      <c r="D23" s="424">
        <v>137386926</v>
      </c>
      <c r="E23" s="424">
        <v>0</v>
      </c>
      <c r="F23" s="424">
        <v>80000</v>
      </c>
      <c r="G23" s="424">
        <v>0</v>
      </c>
      <c r="H23" s="424">
        <v>3528099</v>
      </c>
      <c r="I23" s="424">
        <v>1666318</v>
      </c>
      <c r="J23" s="424">
        <v>0</v>
      </c>
      <c r="K23" s="424">
        <v>2296262</v>
      </c>
      <c r="L23" s="425">
        <v>14626241</v>
      </c>
    </row>
    <row r="24" spans="1:12" ht="38.25" x14ac:dyDescent="0.2">
      <c r="A24" s="795" t="s">
        <v>1483</v>
      </c>
      <c r="B24" s="416" t="s">
        <v>795</v>
      </c>
      <c r="C24" s="417">
        <v>79</v>
      </c>
      <c r="D24" s="417">
        <v>0</v>
      </c>
      <c r="E24" s="417">
        <v>0</v>
      </c>
      <c r="F24" s="417">
        <v>0</v>
      </c>
      <c r="G24" s="417">
        <v>0</v>
      </c>
      <c r="H24" s="417">
        <v>0</v>
      </c>
      <c r="I24" s="417">
        <v>0</v>
      </c>
      <c r="J24" s="417">
        <v>0</v>
      </c>
      <c r="K24" s="417">
        <v>0</v>
      </c>
      <c r="L24" s="796">
        <v>0</v>
      </c>
    </row>
    <row r="25" spans="1:12" ht="25.5" x14ac:dyDescent="0.2">
      <c r="A25" s="795" t="s">
        <v>1484</v>
      </c>
      <c r="B25" s="416" t="s">
        <v>796</v>
      </c>
      <c r="C25" s="417">
        <v>82</v>
      </c>
      <c r="D25" s="417">
        <v>0</v>
      </c>
      <c r="E25" s="417">
        <v>0</v>
      </c>
      <c r="F25" s="417">
        <v>0</v>
      </c>
      <c r="G25" s="417">
        <v>0</v>
      </c>
      <c r="H25" s="417">
        <v>0</v>
      </c>
      <c r="I25" s="417">
        <v>0</v>
      </c>
      <c r="J25" s="417">
        <v>0</v>
      </c>
      <c r="K25" s="417">
        <v>0</v>
      </c>
      <c r="L25" s="796">
        <v>0</v>
      </c>
    </row>
    <row r="26" spans="1:12" ht="39" thickBot="1" x14ac:dyDescent="0.25">
      <c r="A26" s="801" t="s">
        <v>1485</v>
      </c>
      <c r="B26" s="802" t="s">
        <v>696</v>
      </c>
      <c r="C26" s="803">
        <v>79</v>
      </c>
      <c r="D26" s="803">
        <v>0</v>
      </c>
      <c r="E26" s="803">
        <v>0</v>
      </c>
      <c r="F26" s="803">
        <v>0</v>
      </c>
      <c r="G26" s="803">
        <v>0</v>
      </c>
      <c r="H26" s="803">
        <v>0</v>
      </c>
      <c r="I26" s="803">
        <v>0</v>
      </c>
      <c r="J26" s="803">
        <v>0</v>
      </c>
      <c r="K26" s="803">
        <v>0</v>
      </c>
      <c r="L26" s="804">
        <v>0</v>
      </c>
    </row>
  </sheetData>
  <mergeCells count="1">
    <mergeCell ref="A1:L1"/>
  </mergeCells>
  <pageMargins left="0.75" right="0.75" top="1" bottom="1" header="0.5" footer="0.5"/>
  <pageSetup scale="38" orientation="landscape" horizontalDpi="300" verticalDpi="300" r:id="rId1"/>
  <headerFooter alignWithMargins="0">
    <oddHeader>&amp;RBag Nagyközség Önkormányzata Képviselő-testületének .../2017. (IV....) rendelet 8.a számú melléklet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59999389629810485"/>
  </sheetPr>
  <dimension ref="A2:O16"/>
  <sheetViews>
    <sheetView zoomScaleNormal="100" workbookViewId="0">
      <selection activeCell="A18" sqref="A18"/>
    </sheetView>
  </sheetViews>
  <sheetFormatPr defaultRowHeight="15" x14ac:dyDescent="0.25"/>
  <cols>
    <col min="1" max="1" width="34.28515625" bestFit="1" customWidth="1"/>
    <col min="2" max="14" width="15.7109375" customWidth="1"/>
    <col min="15" max="15" width="17.28515625" customWidth="1"/>
  </cols>
  <sheetData>
    <row r="2" spans="1:15" ht="35.25" customHeight="1" thickBot="1" x14ac:dyDescent="0.3">
      <c r="A2" s="892" t="s">
        <v>1516</v>
      </c>
      <c r="B2" s="892"/>
      <c r="C2" s="892"/>
      <c r="D2" s="892"/>
      <c r="E2" s="892"/>
      <c r="F2" s="892"/>
      <c r="G2" s="892"/>
      <c r="H2" s="892"/>
      <c r="I2" s="892"/>
      <c r="J2" s="892"/>
      <c r="K2" s="892"/>
      <c r="L2" s="892"/>
      <c r="M2" s="294"/>
      <c r="N2" s="294"/>
      <c r="O2" s="294"/>
    </row>
    <row r="3" spans="1:15" s="295" customFormat="1" x14ac:dyDescent="0.25">
      <c r="A3" s="888" t="s">
        <v>519</v>
      </c>
      <c r="B3" s="296" t="s">
        <v>4</v>
      </c>
      <c r="C3" s="64" t="s">
        <v>5</v>
      </c>
      <c r="D3" s="64" t="s">
        <v>7</v>
      </c>
      <c r="E3" s="64" t="s">
        <v>9</v>
      </c>
      <c r="F3" s="64" t="s">
        <v>15</v>
      </c>
      <c r="G3" s="64" t="s">
        <v>17</v>
      </c>
      <c r="H3" s="64" t="s">
        <v>23</v>
      </c>
      <c r="I3" s="64" t="s">
        <v>22</v>
      </c>
      <c r="J3" s="64" t="s">
        <v>21</v>
      </c>
      <c r="K3" s="297" t="s">
        <v>714</v>
      </c>
      <c r="L3" s="890" t="s">
        <v>520</v>
      </c>
    </row>
    <row r="4" spans="1:15" ht="96.75" thickBot="1" x14ac:dyDescent="0.3">
      <c r="A4" s="889"/>
      <c r="B4" s="65" t="s">
        <v>708</v>
      </c>
      <c r="C4" s="66" t="s">
        <v>521</v>
      </c>
      <c r="D4" s="65" t="s">
        <v>709</v>
      </c>
      <c r="E4" s="67" t="s">
        <v>710</v>
      </c>
      <c r="F4" s="67" t="s">
        <v>706</v>
      </c>
      <c r="G4" s="67" t="s">
        <v>43</v>
      </c>
      <c r="H4" s="67" t="s">
        <v>707</v>
      </c>
      <c r="I4" s="67" t="s">
        <v>711</v>
      </c>
      <c r="J4" s="67" t="s">
        <v>712</v>
      </c>
      <c r="K4" s="67" t="s">
        <v>713</v>
      </c>
      <c r="L4" s="891"/>
    </row>
    <row r="5" spans="1:15" ht="70.5" customHeight="1" x14ac:dyDescent="0.25">
      <c r="A5" s="68" t="s">
        <v>522</v>
      </c>
      <c r="B5" s="69">
        <f>SUM(B6:B9)</f>
        <v>1</v>
      </c>
      <c r="C5" s="69">
        <f>SUM(C6:C9)</f>
        <v>2</v>
      </c>
      <c r="D5" s="69">
        <f t="shared" ref="D5:G5" si="0">SUM(D6:D9)</f>
        <v>22</v>
      </c>
      <c r="E5" s="70">
        <f t="shared" si="0"/>
        <v>19</v>
      </c>
      <c r="F5" s="70">
        <f t="shared" ref="F5" si="1">SUM(F6:F9)</f>
        <v>1</v>
      </c>
      <c r="G5" s="70">
        <f t="shared" si="0"/>
        <v>25</v>
      </c>
      <c r="H5" s="70">
        <f>SUM(H6:H9)</f>
        <v>3</v>
      </c>
      <c r="I5" s="70">
        <f>SUM(I6:I9)</f>
        <v>3</v>
      </c>
      <c r="J5" s="70">
        <f t="shared" ref="J5:K5" si="2">SUM(J6:J9)</f>
        <v>1</v>
      </c>
      <c r="K5" s="70">
        <f t="shared" si="2"/>
        <v>2</v>
      </c>
      <c r="L5" s="71">
        <f t="shared" ref="L5:L16" si="3">SUM(B5:K5)</f>
        <v>79</v>
      </c>
    </row>
    <row r="6" spans="1:15" ht="15.75" x14ac:dyDescent="0.25">
      <c r="A6" s="72" t="s">
        <v>523</v>
      </c>
      <c r="B6" s="73"/>
      <c r="C6" s="73"/>
      <c r="D6" s="73"/>
      <c r="E6" s="74">
        <v>7</v>
      </c>
      <c r="F6" s="76">
        <v>1</v>
      </c>
      <c r="G6" s="76">
        <v>25</v>
      </c>
      <c r="H6" s="76">
        <v>3</v>
      </c>
      <c r="I6" s="76">
        <v>3</v>
      </c>
      <c r="J6" s="76">
        <v>1</v>
      </c>
      <c r="K6" s="76">
        <v>2</v>
      </c>
      <c r="L6" s="77">
        <f t="shared" si="3"/>
        <v>42</v>
      </c>
    </row>
    <row r="7" spans="1:15" ht="15.75" x14ac:dyDescent="0.25">
      <c r="A7" s="78" t="s">
        <v>524</v>
      </c>
      <c r="B7" s="73"/>
      <c r="C7" s="73"/>
      <c r="D7" s="79"/>
      <c r="E7" s="75">
        <v>12</v>
      </c>
      <c r="F7" s="76"/>
      <c r="G7" s="76"/>
      <c r="H7" s="76"/>
      <c r="I7" s="76"/>
      <c r="J7" s="76"/>
      <c r="K7" s="76"/>
      <c r="L7" s="77">
        <f t="shared" si="3"/>
        <v>12</v>
      </c>
    </row>
    <row r="8" spans="1:15" ht="15.75" x14ac:dyDescent="0.25">
      <c r="A8" s="78" t="s">
        <v>728</v>
      </c>
      <c r="B8" s="73"/>
      <c r="C8" s="73"/>
      <c r="D8" s="73">
        <v>22</v>
      </c>
      <c r="E8" s="76"/>
      <c r="F8" s="76"/>
      <c r="G8" s="76"/>
      <c r="H8" s="76"/>
      <c r="I8" s="76"/>
      <c r="J8" s="76"/>
      <c r="K8" s="76"/>
      <c r="L8" s="77">
        <f t="shared" si="3"/>
        <v>22</v>
      </c>
    </row>
    <row r="9" spans="1:15" ht="15.75" x14ac:dyDescent="0.25">
      <c r="A9" s="80" t="s">
        <v>525</v>
      </c>
      <c r="B9" s="73">
        <v>1</v>
      </c>
      <c r="C9" s="73">
        <v>2</v>
      </c>
      <c r="D9" s="73"/>
      <c r="E9" s="76"/>
      <c r="F9" s="76"/>
      <c r="G9" s="76"/>
      <c r="H9" s="76"/>
      <c r="I9" s="76"/>
      <c r="J9" s="76"/>
      <c r="K9" s="76"/>
      <c r="L9" s="77">
        <f t="shared" si="3"/>
        <v>3</v>
      </c>
    </row>
    <row r="10" spans="1:15" ht="16.5" thickBot="1" x14ac:dyDescent="0.3">
      <c r="A10" s="81" t="s">
        <v>526</v>
      </c>
      <c r="B10" s="82"/>
      <c r="C10" s="82"/>
      <c r="D10" s="82"/>
      <c r="E10" s="83"/>
      <c r="F10" s="84"/>
      <c r="G10" s="84">
        <v>25</v>
      </c>
      <c r="H10" s="84"/>
      <c r="I10" s="84"/>
      <c r="J10" s="84"/>
      <c r="K10" s="84"/>
      <c r="L10" s="77">
        <f t="shared" si="3"/>
        <v>25</v>
      </c>
    </row>
    <row r="11" spans="1:15" ht="99.75" customHeight="1" x14ac:dyDescent="0.25">
      <c r="A11" s="85" t="s">
        <v>1515</v>
      </c>
      <c r="B11" s="86">
        <f>SUM(B12:B16)</f>
        <v>1</v>
      </c>
      <c r="C11" s="86">
        <f t="shared" ref="C11" si="4">SUM(C12:C16)</f>
        <v>3</v>
      </c>
      <c r="D11" s="86">
        <f t="shared" ref="D11:K11" si="5">SUM(D12:D16)</f>
        <v>21</v>
      </c>
      <c r="E11" s="87">
        <f>SUM(E12:E16)</f>
        <v>26</v>
      </c>
      <c r="F11" s="87">
        <f t="shared" ref="F11" si="6">SUM(F12:F16)</f>
        <v>1</v>
      </c>
      <c r="G11" s="87">
        <f>SUM(G12:G15)</f>
        <v>20</v>
      </c>
      <c r="H11" s="87">
        <f>SUM(H12:H15)</f>
        <v>2</v>
      </c>
      <c r="I11" s="87">
        <f t="shared" si="5"/>
        <v>3</v>
      </c>
      <c r="J11" s="87">
        <f t="shared" si="5"/>
        <v>2</v>
      </c>
      <c r="K11" s="87">
        <f t="shared" si="5"/>
        <v>0</v>
      </c>
      <c r="L11" s="293">
        <f t="shared" si="3"/>
        <v>79</v>
      </c>
    </row>
    <row r="12" spans="1:15" ht="15.75" x14ac:dyDescent="0.25">
      <c r="A12" s="72" t="s">
        <v>523</v>
      </c>
      <c r="B12" s="73"/>
      <c r="C12" s="73"/>
      <c r="D12" s="73"/>
      <c r="E12" s="75">
        <v>14</v>
      </c>
      <c r="F12" s="76">
        <v>1</v>
      </c>
      <c r="G12" s="76">
        <v>20</v>
      </c>
      <c r="H12" s="76">
        <v>2</v>
      </c>
      <c r="I12" s="76">
        <v>3</v>
      </c>
      <c r="J12" s="76">
        <v>2</v>
      </c>
      <c r="K12" s="76">
        <v>0</v>
      </c>
      <c r="L12" s="77">
        <f t="shared" si="3"/>
        <v>42</v>
      </c>
    </row>
    <row r="13" spans="1:15" ht="15.75" x14ac:dyDescent="0.25">
      <c r="A13" s="78" t="s">
        <v>524</v>
      </c>
      <c r="B13" s="76"/>
      <c r="C13" s="76"/>
      <c r="D13" s="76"/>
      <c r="E13" s="75">
        <v>12</v>
      </c>
      <c r="F13" s="76"/>
      <c r="G13" s="76"/>
      <c r="H13" s="76"/>
      <c r="I13" s="76"/>
      <c r="J13" s="76"/>
      <c r="K13" s="76"/>
      <c r="L13" s="77">
        <f t="shared" si="3"/>
        <v>12</v>
      </c>
    </row>
    <row r="14" spans="1:15" ht="15.75" x14ac:dyDescent="0.25">
      <c r="A14" s="78" t="s">
        <v>728</v>
      </c>
      <c r="B14" s="76"/>
      <c r="C14" s="76"/>
      <c r="D14" s="76">
        <v>21</v>
      </c>
      <c r="E14" s="76"/>
      <c r="F14" s="76"/>
      <c r="G14" s="76"/>
      <c r="H14" s="76"/>
      <c r="I14" s="76"/>
      <c r="J14" s="76"/>
      <c r="K14" s="76"/>
      <c r="L14" s="77">
        <f t="shared" si="3"/>
        <v>21</v>
      </c>
    </row>
    <row r="15" spans="1:15" ht="15.75" x14ac:dyDescent="0.25">
      <c r="A15" s="80" t="s">
        <v>525</v>
      </c>
      <c r="B15" s="76">
        <v>1</v>
      </c>
      <c r="C15" s="76">
        <v>3</v>
      </c>
      <c r="D15" s="76"/>
      <c r="E15" s="76"/>
      <c r="F15" s="76"/>
      <c r="G15" s="76"/>
      <c r="H15" s="76"/>
      <c r="I15" s="76"/>
      <c r="J15" s="76"/>
      <c r="K15" s="76"/>
      <c r="L15" s="77">
        <f t="shared" si="3"/>
        <v>4</v>
      </c>
    </row>
    <row r="16" spans="1:15" ht="16.5" thickBot="1" x14ac:dyDescent="0.3">
      <c r="A16" s="81" t="s">
        <v>526</v>
      </c>
      <c r="B16" s="84"/>
      <c r="C16" s="84"/>
      <c r="D16" s="84"/>
      <c r="E16" s="83"/>
      <c r="F16" s="84"/>
      <c r="G16" s="84">
        <v>20</v>
      </c>
      <c r="H16" s="84"/>
      <c r="I16" s="84"/>
      <c r="J16" s="84"/>
      <c r="K16" s="84"/>
      <c r="L16" s="88">
        <f t="shared" si="3"/>
        <v>20</v>
      </c>
    </row>
  </sheetData>
  <mergeCells count="3">
    <mergeCell ref="A3:A4"/>
    <mergeCell ref="L3:L4"/>
    <mergeCell ref="A2:L2"/>
  </mergeCells>
  <printOptions horizontalCentered="1"/>
  <pageMargins left="0.23622047244094491" right="0.23622047244094491" top="0.74803149606299213" bottom="0.74803149606299213" header="0.31496062992125984" footer="0.31496062992125984"/>
  <pageSetup paperSize="9" scale="57" fitToHeight="3" orientation="landscape" horizontalDpi="1200" verticalDpi="1200" r:id="rId1"/>
  <headerFooter>
    <oddHeader>&amp;RBag Nagyközség Önkormányzata Képviselő-testületének .../2017. (IV....) rendelet 8.b számú melléklet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27DB5-E4FD-4C9E-839C-096020022507}">
  <sheetPr>
    <pageSetUpPr fitToPage="1"/>
  </sheetPr>
  <dimension ref="A1:J24"/>
  <sheetViews>
    <sheetView zoomScaleNormal="100" workbookViewId="0">
      <selection activeCell="D27" sqref="D27"/>
    </sheetView>
  </sheetViews>
  <sheetFormatPr defaultRowHeight="12.75" x14ac:dyDescent="0.2"/>
  <cols>
    <col min="1" max="1" width="8.140625" style="457" customWidth="1"/>
    <col min="2" max="2" width="41" style="457" customWidth="1"/>
    <col min="3" max="3" width="23.85546875" style="457" customWidth="1"/>
    <col min="4" max="4" width="21.28515625" style="457" customWidth="1"/>
    <col min="5" max="5" width="16.140625" style="457" customWidth="1"/>
    <col min="6" max="6" width="20.85546875" style="457" customWidth="1"/>
    <col min="7" max="7" width="22" style="457" customWidth="1"/>
    <col min="8" max="8" width="22.28515625" style="457" customWidth="1"/>
    <col min="9" max="9" width="17.42578125" style="457" customWidth="1"/>
    <col min="10" max="10" width="17.28515625" style="457" customWidth="1"/>
    <col min="11" max="16384" width="9.140625" style="457"/>
  </cols>
  <sheetData>
    <row r="1" spans="1:10" ht="28.5" customHeight="1" x14ac:dyDescent="0.2">
      <c r="A1" s="893" t="s">
        <v>1521</v>
      </c>
      <c r="B1" s="894"/>
      <c r="C1" s="894"/>
      <c r="D1" s="894"/>
      <c r="E1" s="894"/>
      <c r="F1" s="894"/>
      <c r="G1" s="894"/>
      <c r="H1" s="894"/>
      <c r="I1" s="894"/>
      <c r="J1" s="894"/>
    </row>
    <row r="2" spans="1:10" ht="56.25" customHeight="1" x14ac:dyDescent="0.2">
      <c r="A2" s="791"/>
      <c r="B2" s="791" t="s">
        <v>519</v>
      </c>
      <c r="C2" s="791" t="s">
        <v>1486</v>
      </c>
      <c r="D2" s="791" t="s">
        <v>1487</v>
      </c>
      <c r="E2" s="791" t="s">
        <v>1488</v>
      </c>
      <c r="F2" s="791" t="s">
        <v>1489</v>
      </c>
      <c r="G2" s="791" t="s">
        <v>1490</v>
      </c>
      <c r="H2" s="791" t="s">
        <v>1491</v>
      </c>
      <c r="I2" s="791" t="s">
        <v>1492</v>
      </c>
      <c r="J2" s="791" t="s">
        <v>1493</v>
      </c>
    </row>
    <row r="3" spans="1:10" x14ac:dyDescent="0.2">
      <c r="A3" s="415" t="s">
        <v>766</v>
      </c>
      <c r="B3" s="416" t="s">
        <v>1494</v>
      </c>
      <c r="C3" s="417">
        <v>0</v>
      </c>
      <c r="D3" s="417">
        <v>5</v>
      </c>
      <c r="E3" s="417">
        <v>5</v>
      </c>
      <c r="F3" s="417">
        <v>0</v>
      </c>
      <c r="G3" s="417">
        <v>0</v>
      </c>
      <c r="H3" s="417">
        <v>4</v>
      </c>
      <c r="I3" s="417">
        <v>4</v>
      </c>
      <c r="J3" s="417">
        <v>9</v>
      </c>
    </row>
    <row r="4" spans="1:10" ht="13.5" thickBot="1" x14ac:dyDescent="0.25">
      <c r="A4" s="785" t="s">
        <v>740</v>
      </c>
      <c r="B4" s="420" t="s">
        <v>1495</v>
      </c>
      <c r="C4" s="421">
        <v>0</v>
      </c>
      <c r="D4" s="421">
        <v>0</v>
      </c>
      <c r="E4" s="421">
        <v>0</v>
      </c>
      <c r="F4" s="421">
        <v>1</v>
      </c>
      <c r="G4" s="421">
        <v>15</v>
      </c>
      <c r="H4" s="421">
        <v>9</v>
      </c>
      <c r="I4" s="421">
        <v>25</v>
      </c>
      <c r="J4" s="421">
        <v>25</v>
      </c>
    </row>
    <row r="5" spans="1:10" ht="13.5" thickBot="1" x14ac:dyDescent="0.25">
      <c r="A5" s="787" t="s">
        <v>768</v>
      </c>
      <c r="B5" s="788" t="s">
        <v>1496</v>
      </c>
      <c r="C5" s="424">
        <v>0</v>
      </c>
      <c r="D5" s="424">
        <v>5</v>
      </c>
      <c r="E5" s="424">
        <v>5</v>
      </c>
      <c r="F5" s="424">
        <v>1</v>
      </c>
      <c r="G5" s="424">
        <v>15</v>
      </c>
      <c r="H5" s="424">
        <v>13</v>
      </c>
      <c r="I5" s="424">
        <v>29</v>
      </c>
      <c r="J5" s="425">
        <v>34</v>
      </c>
    </row>
    <row r="6" spans="1:10" ht="13.5" thickBot="1" x14ac:dyDescent="0.25">
      <c r="A6" s="787" t="s">
        <v>776</v>
      </c>
      <c r="B6" s="788" t="s">
        <v>1497</v>
      </c>
      <c r="C6" s="424">
        <v>12</v>
      </c>
      <c r="D6" s="424">
        <v>1</v>
      </c>
      <c r="E6" s="424">
        <v>13</v>
      </c>
      <c r="F6" s="424">
        <v>0</v>
      </c>
      <c r="G6" s="424">
        <v>2</v>
      </c>
      <c r="H6" s="424">
        <v>0</v>
      </c>
      <c r="I6" s="424">
        <v>2</v>
      </c>
      <c r="J6" s="425">
        <v>15</v>
      </c>
    </row>
    <row r="7" spans="1:10" x14ac:dyDescent="0.2">
      <c r="A7" s="415" t="s">
        <v>777</v>
      </c>
      <c r="B7" s="416" t="s">
        <v>1498</v>
      </c>
      <c r="C7" s="417">
        <v>12</v>
      </c>
      <c r="D7" s="417">
        <v>1</v>
      </c>
      <c r="E7" s="417">
        <v>13</v>
      </c>
      <c r="F7" s="417">
        <v>0</v>
      </c>
      <c r="G7" s="417">
        <v>2</v>
      </c>
      <c r="H7" s="417">
        <v>0</v>
      </c>
      <c r="I7" s="417">
        <v>2</v>
      </c>
      <c r="J7" s="417">
        <v>15</v>
      </c>
    </row>
    <row r="8" spans="1:10" x14ac:dyDescent="0.2">
      <c r="A8" s="415" t="s">
        <v>757</v>
      </c>
      <c r="B8" s="416" t="s">
        <v>1499</v>
      </c>
      <c r="C8" s="417">
        <v>0</v>
      </c>
      <c r="D8" s="417">
        <v>0</v>
      </c>
      <c r="E8" s="417">
        <v>0</v>
      </c>
      <c r="F8" s="417">
        <v>6</v>
      </c>
      <c r="G8" s="417">
        <v>4</v>
      </c>
      <c r="H8" s="417">
        <v>0</v>
      </c>
      <c r="I8" s="417">
        <v>10</v>
      </c>
      <c r="J8" s="417">
        <v>10</v>
      </c>
    </row>
    <row r="9" spans="1:10" ht="13.5" thickBot="1" x14ac:dyDescent="0.25">
      <c r="A9" s="415" t="s">
        <v>760</v>
      </c>
      <c r="B9" s="416" t="s">
        <v>1500</v>
      </c>
      <c r="C9" s="417">
        <v>0</v>
      </c>
      <c r="D9" s="417">
        <v>0</v>
      </c>
      <c r="E9" s="417">
        <v>0</v>
      </c>
      <c r="F9" s="417">
        <v>19</v>
      </c>
      <c r="G9" s="417">
        <v>1</v>
      </c>
      <c r="H9" s="417">
        <v>0</v>
      </c>
      <c r="I9" s="417">
        <v>20</v>
      </c>
      <c r="J9" s="417">
        <v>20</v>
      </c>
    </row>
    <row r="10" spans="1:10" ht="13.5" thickBot="1" x14ac:dyDescent="0.25">
      <c r="A10" s="787" t="s">
        <v>779</v>
      </c>
      <c r="B10" s="788" t="s">
        <v>1501</v>
      </c>
      <c r="C10" s="424">
        <v>12</v>
      </c>
      <c r="D10" s="424">
        <v>1</v>
      </c>
      <c r="E10" s="424">
        <v>13</v>
      </c>
      <c r="F10" s="424">
        <v>25</v>
      </c>
      <c r="G10" s="424">
        <v>7</v>
      </c>
      <c r="H10" s="424">
        <v>0</v>
      </c>
      <c r="I10" s="424">
        <v>32</v>
      </c>
      <c r="J10" s="425">
        <v>45</v>
      </c>
    </row>
    <row r="11" spans="1:10" ht="13.5" thickBot="1" x14ac:dyDescent="0.25">
      <c r="A11" s="805" t="s">
        <v>780</v>
      </c>
      <c r="B11" s="806" t="s">
        <v>1502</v>
      </c>
      <c r="C11" s="807">
        <v>12</v>
      </c>
      <c r="D11" s="807">
        <v>6</v>
      </c>
      <c r="E11" s="807">
        <v>18</v>
      </c>
      <c r="F11" s="807">
        <v>26</v>
      </c>
      <c r="G11" s="807">
        <v>22</v>
      </c>
      <c r="H11" s="807">
        <v>13</v>
      </c>
      <c r="I11" s="807">
        <v>61</v>
      </c>
      <c r="J11" s="808">
        <v>79</v>
      </c>
    </row>
    <row r="12" spans="1:10" ht="26.25" thickBot="1" x14ac:dyDescent="0.25">
      <c r="A12" s="787" t="s">
        <v>761</v>
      </c>
      <c r="B12" s="788" t="s">
        <v>1503</v>
      </c>
      <c r="C12" s="424">
        <v>0</v>
      </c>
      <c r="D12" s="424">
        <v>1</v>
      </c>
      <c r="E12" s="424">
        <v>1</v>
      </c>
      <c r="F12" s="424">
        <v>0</v>
      </c>
      <c r="G12" s="424">
        <v>9</v>
      </c>
      <c r="H12" s="424">
        <v>1</v>
      </c>
      <c r="I12" s="424">
        <v>10</v>
      </c>
      <c r="J12" s="425">
        <v>11</v>
      </c>
    </row>
    <row r="13" spans="1:10" x14ac:dyDescent="0.2">
      <c r="A13" s="415" t="s">
        <v>762</v>
      </c>
      <c r="B13" s="416" t="s">
        <v>1504</v>
      </c>
      <c r="C13" s="417">
        <v>0</v>
      </c>
      <c r="D13" s="417">
        <v>1</v>
      </c>
      <c r="E13" s="417">
        <v>1</v>
      </c>
      <c r="F13" s="417">
        <v>0</v>
      </c>
      <c r="G13" s="417">
        <v>0</v>
      </c>
      <c r="H13" s="417">
        <v>1</v>
      </c>
      <c r="I13" s="417">
        <v>1</v>
      </c>
      <c r="J13" s="417">
        <v>2</v>
      </c>
    </row>
    <row r="14" spans="1:10" ht="13.5" thickBot="1" x14ac:dyDescent="0.25">
      <c r="A14" s="415" t="s">
        <v>781</v>
      </c>
      <c r="B14" s="416" t="s">
        <v>1505</v>
      </c>
      <c r="C14" s="417">
        <v>0</v>
      </c>
      <c r="D14" s="417">
        <v>0</v>
      </c>
      <c r="E14" s="417">
        <v>0</v>
      </c>
      <c r="F14" s="417">
        <v>0</v>
      </c>
      <c r="G14" s="417">
        <v>9</v>
      </c>
      <c r="H14" s="417">
        <v>0</v>
      </c>
      <c r="I14" s="417">
        <v>9</v>
      </c>
      <c r="J14" s="417">
        <v>9</v>
      </c>
    </row>
    <row r="15" spans="1:10" ht="13.5" thickBot="1" x14ac:dyDescent="0.25">
      <c r="A15" s="787" t="s">
        <v>783</v>
      </c>
      <c r="B15" s="788" t="s">
        <v>1506</v>
      </c>
      <c r="C15" s="424">
        <v>0</v>
      </c>
      <c r="D15" s="424">
        <v>3</v>
      </c>
      <c r="E15" s="424">
        <v>3</v>
      </c>
      <c r="F15" s="424">
        <v>1</v>
      </c>
      <c r="G15" s="424">
        <v>8</v>
      </c>
      <c r="H15" s="424">
        <v>12</v>
      </c>
      <c r="I15" s="424">
        <v>21</v>
      </c>
      <c r="J15" s="425">
        <v>24</v>
      </c>
    </row>
    <row r="16" spans="1:10" x14ac:dyDescent="0.2">
      <c r="A16" s="415" t="s">
        <v>763</v>
      </c>
      <c r="B16" s="416" t="s">
        <v>1504</v>
      </c>
      <c r="C16" s="417">
        <v>0</v>
      </c>
      <c r="D16" s="417">
        <v>3</v>
      </c>
      <c r="E16" s="417">
        <v>3</v>
      </c>
      <c r="F16" s="417">
        <v>1</v>
      </c>
      <c r="G16" s="417">
        <v>7</v>
      </c>
      <c r="H16" s="417">
        <v>12</v>
      </c>
      <c r="I16" s="417">
        <v>20</v>
      </c>
      <c r="J16" s="417">
        <v>23</v>
      </c>
    </row>
    <row r="17" spans="1:10" ht="13.5" thickBot="1" x14ac:dyDescent="0.25">
      <c r="A17" s="415" t="s">
        <v>764</v>
      </c>
      <c r="B17" s="416" t="s">
        <v>1507</v>
      </c>
      <c r="C17" s="417">
        <v>0</v>
      </c>
      <c r="D17" s="417">
        <v>0</v>
      </c>
      <c r="E17" s="417">
        <v>0</v>
      </c>
      <c r="F17" s="417">
        <v>0</v>
      </c>
      <c r="G17" s="417">
        <v>1</v>
      </c>
      <c r="H17" s="417">
        <v>0</v>
      </c>
      <c r="I17" s="417">
        <v>1</v>
      </c>
      <c r="J17" s="417">
        <v>1</v>
      </c>
    </row>
    <row r="18" spans="1:10" ht="26.25" thickBot="1" x14ac:dyDescent="0.25">
      <c r="A18" s="787" t="s">
        <v>1508</v>
      </c>
      <c r="B18" s="788" t="s">
        <v>1509</v>
      </c>
      <c r="C18" s="424">
        <v>0</v>
      </c>
      <c r="D18" s="424">
        <v>0</v>
      </c>
      <c r="E18" s="424">
        <v>0</v>
      </c>
      <c r="F18" s="424">
        <v>25</v>
      </c>
      <c r="G18" s="424">
        <v>5</v>
      </c>
      <c r="H18" s="424">
        <v>0</v>
      </c>
      <c r="I18" s="424">
        <v>30</v>
      </c>
      <c r="J18" s="425">
        <v>30</v>
      </c>
    </row>
    <row r="19" spans="1:10" x14ac:dyDescent="0.2">
      <c r="A19" s="415" t="s">
        <v>1369</v>
      </c>
      <c r="B19" s="416" t="s">
        <v>1504</v>
      </c>
      <c r="C19" s="417">
        <v>0</v>
      </c>
      <c r="D19" s="417">
        <v>0</v>
      </c>
      <c r="E19" s="417">
        <v>0</v>
      </c>
      <c r="F19" s="417">
        <v>0</v>
      </c>
      <c r="G19" s="417">
        <v>1</v>
      </c>
      <c r="H19" s="417">
        <v>0</v>
      </c>
      <c r="I19" s="417">
        <v>1</v>
      </c>
      <c r="J19" s="417">
        <v>1</v>
      </c>
    </row>
    <row r="20" spans="1:10" ht="13.5" thickBot="1" x14ac:dyDescent="0.25">
      <c r="A20" s="415" t="s">
        <v>1371</v>
      </c>
      <c r="B20" s="416" t="s">
        <v>1507</v>
      </c>
      <c r="C20" s="417">
        <v>0</v>
      </c>
      <c r="D20" s="417">
        <v>0</v>
      </c>
      <c r="E20" s="417">
        <v>0</v>
      </c>
      <c r="F20" s="417">
        <v>25</v>
      </c>
      <c r="G20" s="417">
        <v>4</v>
      </c>
      <c r="H20" s="417">
        <v>0</v>
      </c>
      <c r="I20" s="417">
        <v>29</v>
      </c>
      <c r="J20" s="417">
        <v>29</v>
      </c>
    </row>
    <row r="21" spans="1:10" ht="13.5" thickBot="1" x14ac:dyDescent="0.25">
      <c r="A21" s="787" t="s">
        <v>1372</v>
      </c>
      <c r="B21" s="788" t="s">
        <v>1510</v>
      </c>
      <c r="C21" s="424">
        <v>0</v>
      </c>
      <c r="D21" s="424">
        <v>0</v>
      </c>
      <c r="E21" s="424">
        <v>0</v>
      </c>
      <c r="F21" s="424">
        <v>19</v>
      </c>
      <c r="G21" s="424">
        <v>1</v>
      </c>
      <c r="H21" s="424">
        <v>0</v>
      </c>
      <c r="I21" s="424">
        <v>20</v>
      </c>
      <c r="J21" s="425">
        <v>20</v>
      </c>
    </row>
    <row r="22" spans="1:10" ht="13.5" thickBot="1" x14ac:dyDescent="0.25">
      <c r="A22" s="415" t="s">
        <v>1511</v>
      </c>
      <c r="B22" s="416" t="s">
        <v>1507</v>
      </c>
      <c r="C22" s="417">
        <v>0</v>
      </c>
      <c r="D22" s="417">
        <v>0</v>
      </c>
      <c r="E22" s="417">
        <v>0</v>
      </c>
      <c r="F22" s="417">
        <v>19</v>
      </c>
      <c r="G22" s="417">
        <v>1</v>
      </c>
      <c r="H22" s="417">
        <v>0</v>
      </c>
      <c r="I22" s="417">
        <v>20</v>
      </c>
      <c r="J22" s="417">
        <v>20</v>
      </c>
    </row>
    <row r="23" spans="1:10" ht="13.5" thickBot="1" x14ac:dyDescent="0.25">
      <c r="A23" s="787" t="s">
        <v>1512</v>
      </c>
      <c r="B23" s="788" t="s">
        <v>1513</v>
      </c>
      <c r="C23" s="424">
        <v>12</v>
      </c>
      <c r="D23" s="424">
        <v>2</v>
      </c>
      <c r="E23" s="424">
        <v>14</v>
      </c>
      <c r="F23" s="424">
        <v>0</v>
      </c>
      <c r="G23" s="424">
        <v>0</v>
      </c>
      <c r="H23" s="424">
        <v>0</v>
      </c>
      <c r="I23" s="424">
        <v>0</v>
      </c>
      <c r="J23" s="425">
        <v>14</v>
      </c>
    </row>
    <row r="24" spans="1:10" x14ac:dyDescent="0.2">
      <c r="A24" s="415" t="s">
        <v>1514</v>
      </c>
      <c r="B24" s="416" t="s">
        <v>1504</v>
      </c>
      <c r="C24" s="417">
        <v>12</v>
      </c>
      <c r="D24" s="417">
        <v>2</v>
      </c>
      <c r="E24" s="417">
        <v>14</v>
      </c>
      <c r="F24" s="417">
        <v>0</v>
      </c>
      <c r="G24" s="417">
        <v>0</v>
      </c>
      <c r="H24" s="417">
        <v>0</v>
      </c>
      <c r="I24" s="417">
        <v>0</v>
      </c>
      <c r="J24" s="417">
        <v>14</v>
      </c>
    </row>
  </sheetData>
  <mergeCells count="1">
    <mergeCell ref="A1:J1"/>
  </mergeCells>
  <pageMargins left="0.75" right="0.75" top="1" bottom="1" header="0.5" footer="0.5"/>
  <pageSetup scale="57" orientation="landscape" horizontalDpi="300" verticalDpi="300" r:id="rId1"/>
  <headerFooter alignWithMargins="0">
    <oddHeader>&amp;RBag Nagyközség Önkormányzata Képviselő-testületének .../2017. (IV....) rendelet 8/c. számú melléklet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pageSetUpPr fitToPage="1"/>
  </sheetPr>
  <dimension ref="A1:L22"/>
  <sheetViews>
    <sheetView zoomScaleNormal="100" workbookViewId="0">
      <selection activeCell="C25" sqref="C25"/>
    </sheetView>
  </sheetViews>
  <sheetFormatPr defaultRowHeight="15" x14ac:dyDescent="0.25"/>
  <cols>
    <col min="1" max="1" width="15" customWidth="1"/>
    <col min="2" max="2" width="24.7109375" customWidth="1"/>
    <col min="3" max="3" width="19.85546875" customWidth="1"/>
    <col min="4" max="4" width="25.85546875" customWidth="1"/>
    <col min="5" max="5" width="24.7109375" customWidth="1"/>
    <col min="6" max="6" width="24.42578125" customWidth="1"/>
    <col min="7" max="7" width="20.42578125" customWidth="1"/>
    <col min="8" max="8" width="18.7109375" customWidth="1"/>
    <col min="9" max="9" width="16.140625" bestFit="1" customWidth="1"/>
    <col min="10" max="12" width="18.7109375" hidden="1" customWidth="1"/>
  </cols>
  <sheetData>
    <row r="1" spans="1:9" ht="21" x14ac:dyDescent="0.35">
      <c r="A1" s="895" t="s">
        <v>1517</v>
      </c>
      <c r="B1" s="895"/>
      <c r="C1" s="895"/>
      <c r="D1" s="895"/>
      <c r="E1" s="895"/>
      <c r="F1" s="895"/>
      <c r="G1" s="895"/>
      <c r="H1" s="809"/>
      <c r="I1" s="809"/>
    </row>
    <row r="3" spans="1:9" ht="45" x14ac:dyDescent="0.25">
      <c r="A3" s="426"/>
      <c r="B3" s="426" t="s">
        <v>519</v>
      </c>
      <c r="C3" s="426" t="s">
        <v>613</v>
      </c>
      <c r="D3" s="426" t="s">
        <v>663</v>
      </c>
      <c r="E3" s="426" t="s">
        <v>699</v>
      </c>
      <c r="F3" s="426" t="s">
        <v>524</v>
      </c>
      <c r="G3" s="426" t="s">
        <v>662</v>
      </c>
    </row>
    <row r="4" spans="1:9" ht="25.5" x14ac:dyDescent="0.25">
      <c r="A4" s="415" t="s">
        <v>766</v>
      </c>
      <c r="B4" s="416" t="s">
        <v>1026</v>
      </c>
      <c r="C4" s="431">
        <f>SUM(D4:G4)</f>
        <v>425832517</v>
      </c>
      <c r="D4" s="431">
        <v>1837241</v>
      </c>
      <c r="E4" s="431">
        <v>13108</v>
      </c>
      <c r="F4" s="431">
        <v>518960</v>
      </c>
      <c r="G4" s="431">
        <v>423463208</v>
      </c>
    </row>
    <row r="5" spans="1:9" ht="25.5" x14ac:dyDescent="0.25">
      <c r="A5" s="415" t="s">
        <v>740</v>
      </c>
      <c r="B5" s="416" t="s">
        <v>1027</v>
      </c>
      <c r="C5" s="431">
        <f>SUM(D5:G5)</f>
        <v>423948603</v>
      </c>
      <c r="D5" s="431">
        <v>15895062</v>
      </c>
      <c r="E5" s="431">
        <v>79342627</v>
      </c>
      <c r="F5" s="431">
        <v>56584855</v>
      </c>
      <c r="G5" s="431">
        <v>272126059</v>
      </c>
    </row>
    <row r="6" spans="1:9" ht="38.25" x14ac:dyDescent="0.25">
      <c r="A6" s="429" t="s">
        <v>768</v>
      </c>
      <c r="B6" s="430" t="s">
        <v>1028</v>
      </c>
      <c r="C6" s="432">
        <f>C4-C5</f>
        <v>1883914</v>
      </c>
      <c r="D6" s="432">
        <f t="shared" ref="D6:G6" si="0">D4-D5</f>
        <v>-14057821</v>
      </c>
      <c r="E6" s="432">
        <f t="shared" si="0"/>
        <v>-79329519</v>
      </c>
      <c r="F6" s="432">
        <f t="shared" si="0"/>
        <v>-56065895</v>
      </c>
      <c r="G6" s="432">
        <f t="shared" si="0"/>
        <v>151337149</v>
      </c>
    </row>
    <row r="7" spans="1:9" ht="25.5" x14ac:dyDescent="0.25">
      <c r="A7" s="415" t="s">
        <v>742</v>
      </c>
      <c r="B7" s="416" t="s">
        <v>1029</v>
      </c>
      <c r="C7" s="431">
        <f>SUM(D7:G7)</f>
        <v>186218278</v>
      </c>
      <c r="D7" s="431">
        <v>14469904</v>
      </c>
      <c r="E7" s="431">
        <v>79570911</v>
      </c>
      <c r="F7" s="431">
        <v>56221306</v>
      </c>
      <c r="G7" s="431">
        <v>35956157</v>
      </c>
    </row>
    <row r="8" spans="1:9" ht="25.5" x14ac:dyDescent="0.25">
      <c r="A8" s="415" t="s">
        <v>770</v>
      </c>
      <c r="B8" s="416" t="s">
        <v>1030</v>
      </c>
      <c r="C8" s="431">
        <f>SUM(D8:G8)</f>
        <v>157608051</v>
      </c>
      <c r="D8" s="431">
        <v>0</v>
      </c>
      <c r="E8" s="431">
        <v>0</v>
      </c>
      <c r="F8" s="431">
        <v>0</v>
      </c>
      <c r="G8" s="431">
        <v>157608051</v>
      </c>
    </row>
    <row r="9" spans="1:9" ht="38.25" x14ac:dyDescent="0.25">
      <c r="A9" s="429" t="s">
        <v>772</v>
      </c>
      <c r="B9" s="430" t="s">
        <v>1031</v>
      </c>
      <c r="C9" s="432">
        <f>C7-C8</f>
        <v>28610227</v>
      </c>
      <c r="D9" s="432">
        <f t="shared" ref="D9:G9" si="1">D7-D8</f>
        <v>14469904</v>
      </c>
      <c r="E9" s="432">
        <f t="shared" si="1"/>
        <v>79570911</v>
      </c>
      <c r="F9" s="432">
        <f t="shared" si="1"/>
        <v>56221306</v>
      </c>
      <c r="G9" s="432">
        <f t="shared" si="1"/>
        <v>-121651894</v>
      </c>
    </row>
    <row r="10" spans="1:9" ht="25.5" x14ac:dyDescent="0.25">
      <c r="A10" s="427" t="s">
        <v>774</v>
      </c>
      <c r="B10" s="428" t="s">
        <v>1032</v>
      </c>
      <c r="C10" s="437">
        <f>C6+C9</f>
        <v>30494141</v>
      </c>
      <c r="D10" s="437">
        <f t="shared" ref="D10:G10" si="2">D6+D9</f>
        <v>412083</v>
      </c>
      <c r="E10" s="437">
        <f t="shared" si="2"/>
        <v>241392</v>
      </c>
      <c r="F10" s="437">
        <f t="shared" si="2"/>
        <v>155411</v>
      </c>
      <c r="G10" s="437">
        <f t="shared" si="2"/>
        <v>29685255</v>
      </c>
    </row>
    <row r="11" spans="1:9" ht="38.25" x14ac:dyDescent="0.25">
      <c r="A11" s="415" t="s">
        <v>743</v>
      </c>
      <c r="B11" s="416" t="s">
        <v>1035</v>
      </c>
      <c r="C11" s="431">
        <f>SUM(D11:G11)</f>
        <v>0</v>
      </c>
      <c r="D11" s="431">
        <v>0</v>
      </c>
      <c r="E11" s="431">
        <v>0</v>
      </c>
      <c r="F11" s="431">
        <v>0</v>
      </c>
      <c r="G11" s="431">
        <v>0</v>
      </c>
    </row>
    <row r="12" spans="1:9" ht="38.25" x14ac:dyDescent="0.25">
      <c r="A12" s="415" t="s">
        <v>745</v>
      </c>
      <c r="B12" s="416" t="s">
        <v>1036</v>
      </c>
      <c r="C12" s="431">
        <f>SUM(D12:G12)</f>
        <v>0</v>
      </c>
      <c r="D12" s="431">
        <v>0</v>
      </c>
      <c r="E12" s="431">
        <v>0</v>
      </c>
      <c r="F12" s="431">
        <v>0</v>
      </c>
      <c r="G12" s="431">
        <v>0</v>
      </c>
    </row>
    <row r="13" spans="1:9" ht="51" x14ac:dyDescent="0.25">
      <c r="A13" s="429" t="s">
        <v>775</v>
      </c>
      <c r="B13" s="430" t="s">
        <v>1037</v>
      </c>
      <c r="C13" s="432">
        <f>C11-C12</f>
        <v>0</v>
      </c>
      <c r="D13" s="432">
        <f t="shared" ref="D13:G13" si="3">D11-D12</f>
        <v>0</v>
      </c>
      <c r="E13" s="432">
        <f t="shared" si="3"/>
        <v>0</v>
      </c>
      <c r="F13" s="432">
        <f t="shared" si="3"/>
        <v>0</v>
      </c>
      <c r="G13" s="432">
        <f t="shared" si="3"/>
        <v>0</v>
      </c>
    </row>
    <row r="14" spans="1:9" ht="38.25" x14ac:dyDescent="0.25">
      <c r="A14" s="415" t="s">
        <v>747</v>
      </c>
      <c r="B14" s="416" t="s">
        <v>1038</v>
      </c>
      <c r="C14" s="431">
        <f>SUM(D14:G14)</f>
        <v>0</v>
      </c>
      <c r="D14" s="431">
        <v>0</v>
      </c>
      <c r="E14" s="431">
        <v>0</v>
      </c>
      <c r="F14" s="431">
        <v>0</v>
      </c>
      <c r="G14" s="431">
        <v>0</v>
      </c>
    </row>
    <row r="15" spans="1:9" ht="38.25" x14ac:dyDescent="0.25">
      <c r="A15" s="415" t="s">
        <v>748</v>
      </c>
      <c r="B15" s="416" t="s">
        <v>1039</v>
      </c>
      <c r="C15" s="431">
        <f>SUM(D15:G15)</f>
        <v>0</v>
      </c>
      <c r="D15" s="431">
        <v>0</v>
      </c>
      <c r="E15" s="431">
        <v>0</v>
      </c>
      <c r="F15" s="431">
        <v>0</v>
      </c>
      <c r="G15" s="431">
        <v>0</v>
      </c>
    </row>
    <row r="16" spans="1:9" ht="51" x14ac:dyDescent="0.25">
      <c r="A16" s="429" t="s">
        <v>749</v>
      </c>
      <c r="B16" s="430" t="s">
        <v>1040</v>
      </c>
      <c r="C16" s="432">
        <f>C14-C15</f>
        <v>0</v>
      </c>
      <c r="D16" s="432">
        <f t="shared" ref="D16:G16" si="4">D14-D15</f>
        <v>0</v>
      </c>
      <c r="E16" s="432">
        <f t="shared" si="4"/>
        <v>0</v>
      </c>
      <c r="F16" s="432">
        <f t="shared" si="4"/>
        <v>0</v>
      </c>
      <c r="G16" s="432">
        <f t="shared" si="4"/>
        <v>0</v>
      </c>
    </row>
    <row r="17" spans="1:7" ht="38.25" x14ac:dyDescent="0.25">
      <c r="A17" s="427" t="s">
        <v>776</v>
      </c>
      <c r="B17" s="428" t="s">
        <v>1041</v>
      </c>
      <c r="C17" s="437">
        <f>C13+C16</f>
        <v>0</v>
      </c>
      <c r="D17" s="437">
        <f t="shared" ref="D17:G17" si="5">D13+D16</f>
        <v>0</v>
      </c>
      <c r="E17" s="437">
        <f t="shared" si="5"/>
        <v>0</v>
      </c>
      <c r="F17" s="437">
        <f t="shared" si="5"/>
        <v>0</v>
      </c>
      <c r="G17" s="437">
        <f t="shared" si="5"/>
        <v>0</v>
      </c>
    </row>
    <row r="18" spans="1:7" ht="25.5" x14ac:dyDescent="0.25">
      <c r="A18" s="434" t="s">
        <v>777</v>
      </c>
      <c r="B18" s="435" t="s">
        <v>1033</v>
      </c>
      <c r="C18" s="436">
        <f>C10+C17</f>
        <v>30494141</v>
      </c>
      <c r="D18" s="436">
        <f t="shared" ref="D18:G18" si="6">D10+D17</f>
        <v>412083</v>
      </c>
      <c r="E18" s="436">
        <f t="shared" si="6"/>
        <v>241392</v>
      </c>
      <c r="F18" s="436">
        <f t="shared" si="6"/>
        <v>155411</v>
      </c>
      <c r="G18" s="436">
        <f t="shared" si="6"/>
        <v>29685255</v>
      </c>
    </row>
    <row r="19" spans="1:7" ht="38.25" x14ac:dyDescent="0.25">
      <c r="A19" s="418" t="s">
        <v>750</v>
      </c>
      <c r="B19" s="419" t="s">
        <v>1042</v>
      </c>
      <c r="C19" s="433">
        <v>0</v>
      </c>
      <c r="D19" s="433">
        <v>0</v>
      </c>
      <c r="E19" s="433">
        <v>0</v>
      </c>
      <c r="F19" s="433">
        <v>0</v>
      </c>
      <c r="G19" s="433">
        <v>0</v>
      </c>
    </row>
    <row r="20" spans="1:7" ht="38.25" x14ac:dyDescent="0.25">
      <c r="A20" s="434" t="s">
        <v>751</v>
      </c>
      <c r="B20" s="435" t="s">
        <v>1034</v>
      </c>
      <c r="C20" s="436">
        <f>C10-C19</f>
        <v>30494141</v>
      </c>
      <c r="D20" s="436">
        <f t="shared" ref="D20:G20" si="7">D10-D19</f>
        <v>412083</v>
      </c>
      <c r="E20" s="436">
        <f t="shared" si="7"/>
        <v>241392</v>
      </c>
      <c r="F20" s="436">
        <f t="shared" si="7"/>
        <v>155411</v>
      </c>
      <c r="G20" s="436">
        <f t="shared" si="7"/>
        <v>29685255</v>
      </c>
    </row>
    <row r="21" spans="1:7" ht="51" x14ac:dyDescent="0.25">
      <c r="A21" s="418" t="s">
        <v>752</v>
      </c>
      <c r="B21" s="419" t="s">
        <v>1043</v>
      </c>
      <c r="C21" s="433">
        <f>SUM(D21:G21)</f>
        <v>0</v>
      </c>
      <c r="D21" s="433">
        <v>0</v>
      </c>
      <c r="E21" s="433">
        <v>0</v>
      </c>
      <c r="F21" s="433">
        <v>0</v>
      </c>
      <c r="G21" s="433">
        <v>0</v>
      </c>
    </row>
    <row r="22" spans="1:7" ht="51" x14ac:dyDescent="0.25">
      <c r="A22" s="418" t="s">
        <v>753</v>
      </c>
      <c r="B22" s="419" t="s">
        <v>1044</v>
      </c>
      <c r="C22" s="433">
        <f>SUM(D22:G22)</f>
        <v>0</v>
      </c>
      <c r="D22" s="433">
        <v>0</v>
      </c>
      <c r="E22" s="433">
        <v>0</v>
      </c>
      <c r="F22" s="433">
        <v>0</v>
      </c>
      <c r="G22" s="433">
        <v>0</v>
      </c>
    </row>
  </sheetData>
  <mergeCells count="1">
    <mergeCell ref="A1:G1"/>
  </mergeCells>
  <printOptions horizontalCentered="1"/>
  <pageMargins left="0.23622047244094491" right="0.23622047244094491" top="0.74803149606299213" bottom="0.74803149606299213" header="0.31496062992125984" footer="0.31496062992125984"/>
  <pageSetup paperSize="9" scale="64" orientation="landscape" horizontalDpi="1200" verticalDpi="1200" r:id="rId1"/>
  <headerFooter>
    <oddHeader>&amp;RBag Nagyközség Önkormányzata Képviselő-testületének .../2017. (IV....) rendelet 9. számú melléklet</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pageSetUpPr fitToPage="1"/>
  </sheetPr>
  <dimension ref="A1:I10"/>
  <sheetViews>
    <sheetView zoomScaleNormal="100" workbookViewId="0">
      <selection activeCell="A9" sqref="A9"/>
    </sheetView>
  </sheetViews>
  <sheetFormatPr defaultRowHeight="15" x14ac:dyDescent="0.25"/>
  <cols>
    <col min="1" max="1" width="63.7109375" customWidth="1"/>
    <col min="2" max="2" width="20.7109375" customWidth="1"/>
    <col min="3" max="6" width="20.7109375" hidden="1" customWidth="1"/>
    <col min="7" max="7" width="20.7109375" customWidth="1"/>
    <col min="8" max="9" width="20.7109375" hidden="1" customWidth="1"/>
  </cols>
  <sheetData>
    <row r="1" spans="1:9" ht="48.75" customHeight="1" x14ac:dyDescent="0.25">
      <c r="A1" s="897" t="s">
        <v>528</v>
      </c>
      <c r="B1" s="897"/>
      <c r="C1" s="897"/>
      <c r="D1" s="897"/>
      <c r="E1" s="897"/>
      <c r="F1" s="897"/>
      <c r="G1" s="897"/>
    </row>
    <row r="2" spans="1:9" ht="18" x14ac:dyDescent="0.25">
      <c r="B2" s="90"/>
      <c r="C2" s="90"/>
      <c r="D2" s="90"/>
      <c r="E2" s="90"/>
      <c r="F2" s="90"/>
      <c r="G2" s="91" t="s">
        <v>620</v>
      </c>
      <c r="H2" s="90"/>
    </row>
    <row r="3" spans="1:9" ht="45" customHeight="1" x14ac:dyDescent="0.25">
      <c r="A3" s="896" t="s">
        <v>519</v>
      </c>
      <c r="B3" s="896" t="s">
        <v>921</v>
      </c>
      <c r="C3" s="896" t="s">
        <v>529</v>
      </c>
      <c r="D3" s="896"/>
      <c r="E3" s="896" t="s">
        <v>530</v>
      </c>
      <c r="F3" s="896"/>
      <c r="G3" s="896" t="s">
        <v>1311</v>
      </c>
      <c r="H3" s="896" t="s">
        <v>531</v>
      </c>
      <c r="I3" s="896" t="s">
        <v>532</v>
      </c>
    </row>
    <row r="4" spans="1:9" ht="31.5" x14ac:dyDescent="0.25">
      <c r="A4" s="898"/>
      <c r="B4" s="896"/>
      <c r="C4" s="92" t="s">
        <v>533</v>
      </c>
      <c r="D4" s="92" t="s">
        <v>534</v>
      </c>
      <c r="E4" s="92" t="s">
        <v>535</v>
      </c>
      <c r="F4" s="92" t="s">
        <v>536</v>
      </c>
      <c r="G4" s="896"/>
      <c r="H4" s="896"/>
      <c r="I4" s="896"/>
    </row>
    <row r="5" spans="1:9" ht="93" customHeight="1" x14ac:dyDescent="0.25">
      <c r="A5" s="93" t="s">
        <v>537</v>
      </c>
      <c r="B5" s="94">
        <v>950000</v>
      </c>
      <c r="C5" s="94"/>
      <c r="D5" s="94"/>
      <c r="E5" s="94"/>
      <c r="F5" s="94"/>
      <c r="G5" s="94">
        <v>950000</v>
      </c>
      <c r="H5" s="95"/>
      <c r="I5" s="96" t="s">
        <v>538</v>
      </c>
    </row>
    <row r="6" spans="1:9" ht="141" customHeight="1" x14ac:dyDescent="0.25">
      <c r="A6" s="93" t="s">
        <v>539</v>
      </c>
      <c r="B6" s="97">
        <v>510000</v>
      </c>
      <c r="C6" s="97"/>
      <c r="D6" s="97"/>
      <c r="E6" s="97"/>
      <c r="F6" s="97"/>
      <c r="G6" s="97">
        <v>510000</v>
      </c>
      <c r="H6" s="98"/>
      <c r="I6" s="96"/>
    </row>
    <row r="7" spans="1:9" x14ac:dyDescent="0.25">
      <c r="A7" s="99"/>
      <c r="B7" s="100"/>
      <c r="C7" s="100"/>
      <c r="D7" s="100"/>
      <c r="E7" s="100"/>
      <c r="F7" s="100"/>
      <c r="G7" s="100">
        <f>SUM(B7:F7)</f>
        <v>0</v>
      </c>
      <c r="H7" s="101"/>
      <c r="I7" s="102"/>
    </row>
    <row r="8" spans="1:9" ht="48.75" customHeight="1" x14ac:dyDescent="0.25">
      <c r="A8" s="103" t="s">
        <v>540</v>
      </c>
      <c r="B8" s="104">
        <f t="shared" ref="B8:G8" si="0">SUM(B5:B7)</f>
        <v>1460000</v>
      </c>
      <c r="C8" s="104">
        <f t="shared" si="0"/>
        <v>0</v>
      </c>
      <c r="D8" s="104">
        <f t="shared" si="0"/>
        <v>0</v>
      </c>
      <c r="E8" s="104">
        <f t="shared" si="0"/>
        <v>0</v>
      </c>
      <c r="F8" s="104">
        <f t="shared" si="0"/>
        <v>0</v>
      </c>
      <c r="G8" s="104">
        <f t="shared" si="0"/>
        <v>1460000</v>
      </c>
      <c r="H8" s="105"/>
      <c r="I8" s="106"/>
    </row>
    <row r="10" spans="1:9" x14ac:dyDescent="0.25">
      <c r="A10" t="s">
        <v>630</v>
      </c>
    </row>
  </sheetData>
  <mergeCells count="8">
    <mergeCell ref="H3:H4"/>
    <mergeCell ref="I3:I4"/>
    <mergeCell ref="A1:G1"/>
    <mergeCell ref="A3:A4"/>
    <mergeCell ref="B3:B4"/>
    <mergeCell ref="C3:D3"/>
    <mergeCell ref="E3:F3"/>
    <mergeCell ref="G3:G4"/>
  </mergeCells>
  <printOptions horizontalCentered="1"/>
  <pageMargins left="0.23622047244094491" right="0.23622047244094491" top="0.74803149606299213" bottom="0.74803149606299213" header="0.31496062992125984" footer="0.31496062992125984"/>
  <pageSetup paperSize="9" orientation="landscape" horizontalDpi="1200" verticalDpi="1200" r:id="rId1"/>
  <headerFooter>
    <oddHeader>&amp;RBag Nagyközség Önkormányzata Képviselő-testületének .../2017. (IV...) rendelet 10. számú melléklet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00000"/>
    <pageSetUpPr fitToPage="1"/>
  </sheetPr>
  <dimension ref="A1:D39"/>
  <sheetViews>
    <sheetView topLeftCell="A28" zoomScaleNormal="100" zoomScalePageLayoutView="98" workbookViewId="0">
      <selection activeCell="A2" sqref="A2"/>
    </sheetView>
  </sheetViews>
  <sheetFormatPr defaultRowHeight="12.75" x14ac:dyDescent="0.2"/>
  <cols>
    <col min="1" max="1" width="60.42578125" style="135" customWidth="1"/>
    <col min="2" max="2" width="19.7109375" style="135" customWidth="1"/>
    <col min="3" max="3" width="19.7109375" style="234" customWidth="1"/>
    <col min="4" max="4" width="22" style="135" customWidth="1"/>
    <col min="5" max="16384" width="9.140625" style="135"/>
  </cols>
  <sheetData>
    <row r="1" spans="1:4" ht="18" x14ac:dyDescent="0.25">
      <c r="A1" s="899" t="s">
        <v>1522</v>
      </c>
      <c r="B1" s="899"/>
      <c r="C1" s="899"/>
      <c r="D1" s="899"/>
    </row>
    <row r="3" spans="1:4" x14ac:dyDescent="0.2">
      <c r="D3" s="135" t="s">
        <v>620</v>
      </c>
    </row>
    <row r="4" spans="1:4" ht="60" x14ac:dyDescent="0.2">
      <c r="A4" s="136" t="s">
        <v>915</v>
      </c>
      <c r="B4" s="136" t="s">
        <v>1312</v>
      </c>
      <c r="C4" s="136" t="s">
        <v>674</v>
      </c>
      <c r="D4" s="136" t="s">
        <v>871</v>
      </c>
    </row>
    <row r="5" spans="1:4" s="138" customFormat="1" ht="31.5" x14ac:dyDescent="0.2">
      <c r="A5" s="280" t="s">
        <v>583</v>
      </c>
      <c r="B5" s="281">
        <f>SUM(B6:B9)</f>
        <v>2719558241</v>
      </c>
      <c r="C5" s="281">
        <f>SUM(C6:C9)</f>
        <v>0</v>
      </c>
      <c r="D5" s="281">
        <f>SUM(D6:D9)</f>
        <v>2479508777</v>
      </c>
    </row>
    <row r="6" spans="1:4" ht="24.95" customHeight="1" x14ac:dyDescent="0.2">
      <c r="A6" s="139" t="s">
        <v>584</v>
      </c>
      <c r="B6" s="140">
        <f>'11b Művház vagyonmérleg'!B6+'11c Ovi vagyonmérleg'!B6+'11d Hivatal vagyonmérleg'!B6+'11e Önkorm vagyonmérleg'!B6</f>
        <v>190513</v>
      </c>
      <c r="C6" s="140">
        <f>'11b Művház vagyonmérleg'!C6+'11c Ovi vagyonmérleg'!C6+'11d Hivatal vagyonmérleg'!C6+'11e Önkorm vagyonmérleg'!C6</f>
        <v>0</v>
      </c>
      <c r="D6" s="140">
        <f>'11b Művház vagyonmérleg'!D6+'11c Ovi vagyonmérleg'!D6+'11d Hivatal vagyonmérleg'!D6+'11e Önkorm vagyonmérleg'!D6</f>
        <v>33030</v>
      </c>
    </row>
    <row r="7" spans="1:4" ht="24.95" customHeight="1" x14ac:dyDescent="0.2">
      <c r="A7" s="139" t="s">
        <v>585</v>
      </c>
      <c r="B7" s="140">
        <f>'11b Művház vagyonmérleg'!B7+'11c Ovi vagyonmérleg'!B7+'11d Hivatal vagyonmérleg'!B7+'11e Önkorm vagyonmérleg'!B7</f>
        <v>2717907728</v>
      </c>
      <c r="C7" s="140">
        <f>'11b Művház vagyonmérleg'!C7+'11c Ovi vagyonmérleg'!C7+'11d Hivatal vagyonmérleg'!C7+'11e Önkorm vagyonmérleg'!C7</f>
        <v>0</v>
      </c>
      <c r="D7" s="140">
        <f>'11b Művház vagyonmérleg'!D7+'11c Ovi vagyonmérleg'!D7+'11d Hivatal vagyonmérleg'!D7+'11e Önkorm vagyonmérleg'!D7</f>
        <v>2478015747</v>
      </c>
    </row>
    <row r="8" spans="1:4" ht="24.95" customHeight="1" x14ac:dyDescent="0.2">
      <c r="A8" s="139" t="s">
        <v>586</v>
      </c>
      <c r="B8" s="140">
        <f>'11b Művház vagyonmérleg'!B8+'11c Ovi vagyonmérleg'!B8+'11d Hivatal vagyonmérleg'!B8+'11e Önkorm vagyonmérleg'!B8</f>
        <v>1460000</v>
      </c>
      <c r="C8" s="140">
        <f>'11b Művház vagyonmérleg'!C8+'11c Ovi vagyonmérleg'!C8+'11d Hivatal vagyonmérleg'!C8+'11e Önkorm vagyonmérleg'!C8</f>
        <v>0</v>
      </c>
      <c r="D8" s="140">
        <f>'11b Művház vagyonmérleg'!D8+'11c Ovi vagyonmérleg'!D8+'11d Hivatal vagyonmérleg'!D8+'11e Önkorm vagyonmérleg'!D8</f>
        <v>1460000</v>
      </c>
    </row>
    <row r="9" spans="1:4" ht="24.95" customHeight="1" x14ac:dyDescent="0.2">
      <c r="A9" s="139" t="s">
        <v>587</v>
      </c>
      <c r="B9" s="140">
        <f>'11b Művház vagyonmérleg'!B9+'11c Ovi vagyonmérleg'!B9+'11d Hivatal vagyonmérleg'!B9+'11e Önkorm vagyonmérleg'!B9</f>
        <v>0</v>
      </c>
      <c r="C9" s="140">
        <f>'11b Művház vagyonmérleg'!C9+'11c Ovi vagyonmérleg'!C9+'11d Hivatal vagyonmérleg'!C9+'11e Önkorm vagyonmérleg'!C9</f>
        <v>0</v>
      </c>
      <c r="D9" s="140">
        <f>'11b Művház vagyonmérleg'!D9+'11c Ovi vagyonmérleg'!D9+'11d Hivatal vagyonmérleg'!D9+'11e Önkorm vagyonmérleg'!D9</f>
        <v>0</v>
      </c>
    </row>
    <row r="10" spans="1:4" s="138" customFormat="1" ht="31.5" x14ac:dyDescent="0.2">
      <c r="A10" s="280" t="s">
        <v>588</v>
      </c>
      <c r="B10" s="281">
        <f>SUM(B11:B12)</f>
        <v>0</v>
      </c>
      <c r="C10" s="281">
        <f>SUM(C11:C12)</f>
        <v>0</v>
      </c>
      <c r="D10" s="281">
        <f>SUM(D11:D12)</f>
        <v>0</v>
      </c>
    </row>
    <row r="11" spans="1:4" ht="24.95" customHeight="1" x14ac:dyDescent="0.2">
      <c r="A11" s="139" t="s">
        <v>589</v>
      </c>
      <c r="B11" s="140">
        <f>'11b Művház vagyonmérleg'!B11+'11c Ovi vagyonmérleg'!B11+'11d Hivatal vagyonmérleg'!B11+'11e Önkorm vagyonmérleg'!B11</f>
        <v>0</v>
      </c>
      <c r="C11" s="140">
        <f>'11b Művház vagyonmérleg'!C11+'11c Ovi vagyonmérleg'!C11+'11d Hivatal vagyonmérleg'!C11+'11e Önkorm vagyonmérleg'!C11</f>
        <v>0</v>
      </c>
      <c r="D11" s="140">
        <f>'11b Művház vagyonmérleg'!D11+'11c Ovi vagyonmérleg'!D11+'11d Hivatal vagyonmérleg'!D11+'11e Önkorm vagyonmérleg'!D11</f>
        <v>0</v>
      </c>
    </row>
    <row r="12" spans="1:4" ht="24.95" customHeight="1" x14ac:dyDescent="0.2">
      <c r="A12" s="139" t="s">
        <v>590</v>
      </c>
      <c r="B12" s="140">
        <f>'11b Művház vagyonmérleg'!B12+'11c Ovi vagyonmérleg'!B12+'11d Hivatal vagyonmérleg'!B12+'11e Önkorm vagyonmérleg'!B12</f>
        <v>0</v>
      </c>
      <c r="C12" s="140">
        <f>'11b Művház vagyonmérleg'!C12+'11c Ovi vagyonmérleg'!C12+'11d Hivatal vagyonmérleg'!C12+'11e Önkorm vagyonmérleg'!C12</f>
        <v>0</v>
      </c>
      <c r="D12" s="140">
        <f>'11b Művház vagyonmérleg'!D12+'11c Ovi vagyonmérleg'!D12+'11d Hivatal vagyonmérleg'!D12+'11e Önkorm vagyonmérleg'!D12</f>
        <v>0</v>
      </c>
    </row>
    <row r="13" spans="1:4" ht="24.95" customHeight="1" x14ac:dyDescent="0.2">
      <c r="A13" s="280" t="s">
        <v>591</v>
      </c>
      <c r="B13" s="281">
        <f>SUM(B14:B15)</f>
        <v>21513950</v>
      </c>
      <c r="C13" s="281">
        <f>SUM(C14:C15)</f>
        <v>0</v>
      </c>
      <c r="D13" s="281">
        <f>SUM(D14:D15)</f>
        <v>23729954</v>
      </c>
    </row>
    <row r="14" spans="1:4" ht="24.95" customHeight="1" x14ac:dyDescent="0.2">
      <c r="A14" s="139" t="s">
        <v>592</v>
      </c>
      <c r="B14" s="140">
        <f>'11b Művház vagyonmérleg'!B14+'11c Ovi vagyonmérleg'!B14+'11d Hivatal vagyonmérleg'!B14+'11e Önkorm vagyonmérleg'!B14</f>
        <v>0</v>
      </c>
      <c r="C14" s="140">
        <f>'11b Művház vagyonmérleg'!C14+'11c Ovi vagyonmérleg'!C14+'11d Hivatal vagyonmérleg'!C14+'11e Önkorm vagyonmérleg'!C14</f>
        <v>0</v>
      </c>
      <c r="D14" s="140">
        <f>'11b Művház vagyonmérleg'!D14+'11c Ovi vagyonmérleg'!D14+'11d Hivatal vagyonmérleg'!D14+'11e Önkorm vagyonmérleg'!D14</f>
        <v>0</v>
      </c>
    </row>
    <row r="15" spans="1:4" ht="24.95" customHeight="1" x14ac:dyDescent="0.2">
      <c r="A15" s="139" t="s">
        <v>593</v>
      </c>
      <c r="B15" s="140">
        <f>'11b Művház vagyonmérleg'!B15+'11c Ovi vagyonmérleg'!B15+'11d Hivatal vagyonmérleg'!B15+'11e Önkorm vagyonmérleg'!B15</f>
        <v>21513950</v>
      </c>
      <c r="C15" s="140">
        <f>'11b Művház vagyonmérleg'!C15+'11c Ovi vagyonmérleg'!C15+'11d Hivatal vagyonmérleg'!C15+'11e Önkorm vagyonmérleg'!C15</f>
        <v>0</v>
      </c>
      <c r="D15" s="140">
        <f>'11b Művház vagyonmérleg'!D15+'11c Ovi vagyonmérleg'!D15+'11d Hivatal vagyonmérleg'!D15+'11e Önkorm vagyonmérleg'!D15</f>
        <v>23729954</v>
      </c>
    </row>
    <row r="16" spans="1:4" ht="24.95" customHeight="1" x14ac:dyDescent="0.2">
      <c r="A16" s="280" t="s">
        <v>594</v>
      </c>
      <c r="B16" s="281">
        <f>SUM(B17:B19)</f>
        <v>35279432</v>
      </c>
      <c r="C16" s="281">
        <f>SUM(C17:C19)</f>
        <v>0</v>
      </c>
      <c r="D16" s="281">
        <f>SUM(D17:D19)</f>
        <v>31194563</v>
      </c>
    </row>
    <row r="17" spans="1:4" ht="24.95" customHeight="1" x14ac:dyDescent="0.2">
      <c r="A17" s="139" t="s">
        <v>595</v>
      </c>
      <c r="B17" s="140">
        <f>'11b Művház vagyonmérleg'!B17+'11c Ovi vagyonmérleg'!B17+'11d Hivatal vagyonmérleg'!B17+'11e Önkorm vagyonmérleg'!B17</f>
        <v>22201345</v>
      </c>
      <c r="C17" s="140">
        <f>'11b Művház vagyonmérleg'!C17+'11c Ovi vagyonmérleg'!C17+'11d Hivatal vagyonmérleg'!C17+'11e Önkorm vagyonmérleg'!C17</f>
        <v>0</v>
      </c>
      <c r="D17" s="140">
        <f>'11b Művház vagyonmérleg'!D17+'11c Ovi vagyonmérleg'!D17+'11d Hivatal vagyonmérleg'!D17+'11e Önkorm vagyonmérleg'!D17</f>
        <v>18033969</v>
      </c>
    </row>
    <row r="18" spans="1:4" ht="24.95" customHeight="1" x14ac:dyDescent="0.2">
      <c r="A18" s="139" t="s">
        <v>596</v>
      </c>
      <c r="B18" s="140">
        <f>'11b Művház vagyonmérleg'!B18+'11c Ovi vagyonmérleg'!B18+'11d Hivatal vagyonmérleg'!B18+'11e Önkorm vagyonmérleg'!B18</f>
        <v>0</v>
      </c>
      <c r="C18" s="140">
        <f>'11b Művház vagyonmérleg'!C18+'11c Ovi vagyonmérleg'!C18+'11d Hivatal vagyonmérleg'!C18+'11e Önkorm vagyonmérleg'!C18</f>
        <v>0</v>
      </c>
      <c r="D18" s="140">
        <f>'11b Művház vagyonmérleg'!D18+'11c Ovi vagyonmérleg'!D18+'11d Hivatal vagyonmérleg'!D18+'11e Önkorm vagyonmérleg'!D18</f>
        <v>0</v>
      </c>
    </row>
    <row r="19" spans="1:4" ht="24.95" customHeight="1" x14ac:dyDescent="0.2">
      <c r="A19" s="139" t="s">
        <v>597</v>
      </c>
      <c r="B19" s="140">
        <f>'11b Művház vagyonmérleg'!B19+'11c Ovi vagyonmérleg'!B19+'11d Hivatal vagyonmérleg'!B19+'11e Önkorm vagyonmérleg'!B19</f>
        <v>13078087</v>
      </c>
      <c r="C19" s="140">
        <f>'11b Művház vagyonmérleg'!C19+'11c Ovi vagyonmérleg'!C19+'11d Hivatal vagyonmérleg'!C19+'11e Önkorm vagyonmérleg'!C19</f>
        <v>0</v>
      </c>
      <c r="D19" s="140">
        <f>'11b Művház vagyonmérleg'!D19+'11c Ovi vagyonmérleg'!D19+'11d Hivatal vagyonmérleg'!D19+'11e Önkorm vagyonmérleg'!D19</f>
        <v>13160594</v>
      </c>
    </row>
    <row r="20" spans="1:4" ht="31.5" x14ac:dyDescent="0.2">
      <c r="A20" s="280" t="s">
        <v>598</v>
      </c>
      <c r="B20" s="283">
        <f>'11b Művház vagyonmérleg'!B20+'11c Ovi vagyonmérleg'!B20+'11d Hivatal vagyonmérleg'!B20+'11e Önkorm vagyonmérleg'!B20</f>
        <v>-4085562</v>
      </c>
      <c r="C20" s="283">
        <f>'11b Művház vagyonmérleg'!C20+'11c Ovi vagyonmérleg'!C20+'11d Hivatal vagyonmérleg'!C20+'11e Önkorm vagyonmérleg'!C20</f>
        <v>0</v>
      </c>
      <c r="D20" s="283">
        <f>'11b Művház vagyonmérleg'!D20+'11c Ovi vagyonmérleg'!D20+'11d Hivatal vagyonmérleg'!D20+'11e Önkorm vagyonmérleg'!D20</f>
        <v>-2671871</v>
      </c>
    </row>
    <row r="21" spans="1:4" ht="24.95" customHeight="1" x14ac:dyDescent="0.2">
      <c r="A21" s="280" t="s">
        <v>599</v>
      </c>
      <c r="B21" s="283">
        <f>'11b Művház vagyonmérleg'!B21+'11c Ovi vagyonmérleg'!B21+'11d Hivatal vagyonmérleg'!B21+'11e Önkorm vagyonmérleg'!B21</f>
        <v>0</v>
      </c>
      <c r="C21" s="283">
        <f>'11b Művház vagyonmérleg'!C21+'11c Ovi vagyonmérleg'!C21+'11d Hivatal vagyonmérleg'!C21+'11e Önkorm vagyonmérleg'!C21</f>
        <v>0</v>
      </c>
      <c r="D21" s="283">
        <f>'11b Művház vagyonmérleg'!D21+'11c Ovi vagyonmérleg'!D21+'11d Hivatal vagyonmérleg'!D21+'11e Önkorm vagyonmérleg'!D21</f>
        <v>0</v>
      </c>
    </row>
    <row r="22" spans="1:4" s="138" customFormat="1" ht="24.95" customHeight="1" x14ac:dyDescent="0.2">
      <c r="A22" s="142" t="s">
        <v>600</v>
      </c>
      <c r="B22" s="143">
        <f>B5+B10+B13+B16+B20+B21</f>
        <v>2772266061</v>
      </c>
      <c r="C22" s="143">
        <f>C5+C10+C13+C16+C20+C21</f>
        <v>0</v>
      </c>
      <c r="D22" s="143">
        <f>D5+D10+D13+D16+D20+D21</f>
        <v>2531761423</v>
      </c>
    </row>
    <row r="23" spans="1:4" ht="24.95" customHeight="1" x14ac:dyDescent="0.2">
      <c r="A23" s="280" t="s">
        <v>601</v>
      </c>
      <c r="B23" s="281">
        <f>SUM(B24:B29)</f>
        <v>2724076131</v>
      </c>
      <c r="C23" s="281">
        <f>SUM(C24:C29)</f>
        <v>0</v>
      </c>
      <c r="D23" s="281">
        <f>SUM(D24:D29)</f>
        <v>2493610469</v>
      </c>
    </row>
    <row r="24" spans="1:4" ht="24.95" customHeight="1" x14ac:dyDescent="0.2">
      <c r="A24" s="139" t="s">
        <v>602</v>
      </c>
      <c r="B24" s="140">
        <f>'11b Művház vagyonmérleg'!B24+'11c Ovi vagyonmérleg'!B24+'11d Hivatal vagyonmérleg'!B24+'11e Önkorm vagyonmérleg'!B24</f>
        <v>3649306201</v>
      </c>
      <c r="C24" s="140">
        <f>'11b Művház vagyonmérleg'!C24+'11c Ovi vagyonmérleg'!C24+'11d Hivatal vagyonmérleg'!C24+'11e Önkorm vagyonmérleg'!C24</f>
        <v>0</v>
      </c>
      <c r="D24" s="140">
        <f>'11b Művház vagyonmérleg'!D24+'11c Ovi vagyonmérleg'!D24+'11d Hivatal vagyonmérleg'!D24+'11e Önkorm vagyonmérleg'!D24</f>
        <v>3649306201</v>
      </c>
    </row>
    <row r="25" spans="1:4" ht="24.95" customHeight="1" x14ac:dyDescent="0.2">
      <c r="A25" s="139" t="s">
        <v>603</v>
      </c>
      <c r="B25" s="140">
        <f>'11b Művház vagyonmérleg'!B25+'11c Ovi vagyonmérleg'!B25+'11d Hivatal vagyonmérleg'!B25+'11e Önkorm vagyonmérleg'!B25</f>
        <v>0</v>
      </c>
      <c r="C25" s="140">
        <f>'11b Művház vagyonmérleg'!C25+'11c Ovi vagyonmérleg'!C25+'11d Hivatal vagyonmérleg'!C25+'11e Önkorm vagyonmérleg'!C25</f>
        <v>0</v>
      </c>
      <c r="D25" s="140">
        <f>'11b Művház vagyonmérleg'!D25+'11c Ovi vagyonmérleg'!D25+'11d Hivatal vagyonmérleg'!D25+'11e Önkorm vagyonmérleg'!D25</f>
        <v>-230781670</v>
      </c>
    </row>
    <row r="26" spans="1:4" s="138" customFormat="1" ht="24.95" customHeight="1" x14ac:dyDescent="0.2">
      <c r="A26" s="139" t="s">
        <v>604</v>
      </c>
      <c r="B26" s="140">
        <f>'11b Művház vagyonmérleg'!B26+'11c Ovi vagyonmérleg'!B26+'11d Hivatal vagyonmérleg'!B26+'11e Önkorm vagyonmérleg'!B26</f>
        <v>18728135</v>
      </c>
      <c r="C26" s="140">
        <f>'11b Művház vagyonmérleg'!C26+'11c Ovi vagyonmérleg'!C26+'11d Hivatal vagyonmérleg'!C26+'11e Önkorm vagyonmérleg'!C26</f>
        <v>0</v>
      </c>
      <c r="D26" s="140">
        <f>'11b Művház vagyonmérleg'!D26+'11c Ovi vagyonmérleg'!D26+'11d Hivatal vagyonmérleg'!D26+'11e Önkorm vagyonmérleg'!D26</f>
        <v>18728135</v>
      </c>
    </row>
    <row r="27" spans="1:4" ht="24.95" customHeight="1" x14ac:dyDescent="0.2">
      <c r="A27" s="139" t="s">
        <v>605</v>
      </c>
      <c r="B27" s="140">
        <f>'11b Művház vagyonmérleg'!B27+'11c Ovi vagyonmérleg'!B27+'11d Hivatal vagyonmérleg'!B27+'11e Önkorm vagyonmérleg'!B27</f>
        <v>-838977694</v>
      </c>
      <c r="C27" s="140">
        <f>'11b Művház vagyonmérleg'!C27+'11c Ovi vagyonmérleg'!C27+'11d Hivatal vagyonmérleg'!C27+'11e Önkorm vagyonmérleg'!C27</f>
        <v>0</v>
      </c>
      <c r="D27" s="140">
        <f>'11b Művház vagyonmérleg'!D27+'11c Ovi vagyonmérleg'!D27+'11d Hivatal vagyonmérleg'!D27+'11e Önkorm vagyonmérleg'!D27</f>
        <v>-943958205</v>
      </c>
    </row>
    <row r="28" spans="1:4" ht="24.95" customHeight="1" x14ac:dyDescent="0.2">
      <c r="A28" s="139" t="s">
        <v>606</v>
      </c>
      <c r="B28" s="140">
        <f>'11b Művház vagyonmérleg'!B28+'11c Ovi vagyonmérleg'!B28+'11d Hivatal vagyonmérleg'!B28+'11e Önkorm vagyonmérleg'!B28</f>
        <v>0</v>
      </c>
      <c r="C28" s="140">
        <f>'11b Művház vagyonmérleg'!C28+'11c Ovi vagyonmérleg'!C28+'11d Hivatal vagyonmérleg'!C28+'11e Önkorm vagyonmérleg'!C28</f>
        <v>0</v>
      </c>
      <c r="D28" s="140">
        <f>'11b Művház vagyonmérleg'!D28+'11c Ovi vagyonmérleg'!D28+'11d Hivatal vagyonmérleg'!D28+'11e Önkorm vagyonmérleg'!D28</f>
        <v>0</v>
      </c>
    </row>
    <row r="29" spans="1:4" s="138" customFormat="1" ht="24.95" customHeight="1" x14ac:dyDescent="0.2">
      <c r="A29" s="139" t="s">
        <v>607</v>
      </c>
      <c r="B29" s="140">
        <f>'11b Művház vagyonmérleg'!B29+'11c Ovi vagyonmérleg'!B29+'11d Hivatal vagyonmérleg'!B29+'11e Önkorm vagyonmérleg'!B29</f>
        <v>-104980511</v>
      </c>
      <c r="C29" s="140">
        <f>'11b Művház vagyonmérleg'!C29+'11c Ovi vagyonmérleg'!C29+'11d Hivatal vagyonmérleg'!C29+'11e Önkorm vagyonmérleg'!C29</f>
        <v>0</v>
      </c>
      <c r="D29" s="140">
        <f>'11b Művház vagyonmérleg'!D29+'11c Ovi vagyonmérleg'!D29+'11d Hivatal vagyonmérleg'!D29+'11e Önkorm vagyonmérleg'!D29</f>
        <v>316008</v>
      </c>
    </row>
    <row r="30" spans="1:4" ht="24.95" customHeight="1" x14ac:dyDescent="0.2">
      <c r="A30" s="280" t="s">
        <v>608</v>
      </c>
      <c r="B30" s="281">
        <f>SUM(B31:B33)</f>
        <v>23046268</v>
      </c>
      <c r="C30" s="281">
        <f>SUM(C31:C33)</f>
        <v>0</v>
      </c>
      <c r="D30" s="281">
        <f>SUM(D31:D33)</f>
        <v>14620160</v>
      </c>
    </row>
    <row r="31" spans="1:4" ht="24.95" customHeight="1" x14ac:dyDescent="0.2">
      <c r="A31" s="139" t="s">
        <v>609</v>
      </c>
      <c r="B31" s="140">
        <f>'11b Művház vagyonmérleg'!B31+'11c Ovi vagyonmérleg'!B31+'11d Hivatal vagyonmérleg'!B31+'11e Önkorm vagyonmérleg'!B31</f>
        <v>9589029</v>
      </c>
      <c r="C31" s="140">
        <f>'11b Művház vagyonmérleg'!C31+'11c Ovi vagyonmérleg'!C31+'11d Hivatal vagyonmérleg'!C31+'11e Önkorm vagyonmérleg'!C31</f>
        <v>0</v>
      </c>
      <c r="D31" s="140">
        <f>'11b Művház vagyonmérleg'!D31+'11c Ovi vagyonmérleg'!D31+'11d Hivatal vagyonmérleg'!D31+'11e Önkorm vagyonmérleg'!D31</f>
        <v>748324</v>
      </c>
    </row>
    <row r="32" spans="1:4" ht="30" x14ac:dyDescent="0.2">
      <c r="A32" s="139" t="s">
        <v>610</v>
      </c>
      <c r="B32" s="140">
        <f>'11b Művház vagyonmérleg'!B32+'11c Ovi vagyonmérleg'!B32+'11d Hivatal vagyonmérleg'!B32+'11e Önkorm vagyonmérleg'!B32</f>
        <v>7034032</v>
      </c>
      <c r="C32" s="140">
        <f>'11b Művház vagyonmérleg'!C32+'11c Ovi vagyonmérleg'!C32+'11d Hivatal vagyonmérleg'!C32+'11e Önkorm vagyonmérleg'!C32</f>
        <v>0</v>
      </c>
      <c r="D32" s="140">
        <f>'11b Művház vagyonmérleg'!D32+'11c Ovi vagyonmérleg'!D32+'11d Hivatal vagyonmérleg'!D32+'11e Önkorm vagyonmérleg'!D32</f>
        <v>7448629</v>
      </c>
    </row>
    <row r="33" spans="1:4" ht="24.95" customHeight="1" x14ac:dyDescent="0.2">
      <c r="A33" s="139" t="s">
        <v>611</v>
      </c>
      <c r="B33" s="140">
        <f>'11b Művház vagyonmérleg'!B33+'11c Ovi vagyonmérleg'!B33+'11d Hivatal vagyonmérleg'!B33+'11e Önkorm vagyonmérleg'!B33</f>
        <v>6423207</v>
      </c>
      <c r="C33" s="140">
        <f>'11b Művház vagyonmérleg'!C33+'11c Ovi vagyonmérleg'!C33+'11d Hivatal vagyonmérleg'!C33+'11e Önkorm vagyonmérleg'!C33</f>
        <v>0</v>
      </c>
      <c r="D33" s="140">
        <f>'11b Művház vagyonmérleg'!D33+'11c Ovi vagyonmérleg'!D33+'11d Hivatal vagyonmérleg'!D33+'11e Önkorm vagyonmérleg'!D33</f>
        <v>6423207</v>
      </c>
    </row>
    <row r="34" spans="1:4" ht="31.5" x14ac:dyDescent="0.2">
      <c r="A34" s="280" t="s">
        <v>653</v>
      </c>
      <c r="B34" s="283">
        <f>'11b Művház vagyonmérleg'!B34+'11c Ovi vagyonmérleg'!B34+'11d Hivatal vagyonmérleg'!B34+'11e Önkorm vagyonmérleg'!B34</f>
        <v>0</v>
      </c>
      <c r="C34" s="283">
        <f>'11b Művház vagyonmérleg'!C34+'11c Ovi vagyonmérleg'!C34+'11d Hivatal vagyonmérleg'!C34+'11e Önkorm vagyonmérleg'!C34</f>
        <v>0</v>
      </c>
      <c r="D34" s="283">
        <f>'11b Művház vagyonmérleg'!D34+'11c Ovi vagyonmérleg'!D34+'11d Hivatal vagyonmérleg'!D34+'11e Önkorm vagyonmérleg'!D34</f>
        <v>0</v>
      </c>
    </row>
    <row r="35" spans="1:4" ht="24.95" customHeight="1" x14ac:dyDescent="0.2">
      <c r="A35" s="280" t="s">
        <v>654</v>
      </c>
      <c r="B35" s="281">
        <f>SUM(B36:B38)</f>
        <v>25143662</v>
      </c>
      <c r="C35" s="281">
        <f>SUM(C36:C38)</f>
        <v>0</v>
      </c>
      <c r="D35" s="281">
        <f>SUM(D36:D38)</f>
        <v>23530794</v>
      </c>
    </row>
    <row r="36" spans="1:4" ht="30" x14ac:dyDescent="0.2">
      <c r="A36" s="139" t="s">
        <v>657</v>
      </c>
      <c r="B36" s="140">
        <f>'11b Művház vagyonmérleg'!B36+'11c Ovi vagyonmérleg'!B36+'11d Hivatal vagyonmérleg'!B36+'11e Önkorm vagyonmérleg'!B36</f>
        <v>0</v>
      </c>
      <c r="C36" s="140">
        <f>'11b Művház vagyonmérleg'!C36+'11c Ovi vagyonmérleg'!C36+'11d Hivatal vagyonmérleg'!C36+'11e Önkorm vagyonmérleg'!C36</f>
        <v>0</v>
      </c>
      <c r="D36" s="140">
        <f>'11b Művház vagyonmérleg'!D36+'11c Ovi vagyonmérleg'!D36+'11d Hivatal vagyonmérleg'!D36+'11e Önkorm vagyonmérleg'!D36</f>
        <v>0</v>
      </c>
    </row>
    <row r="37" spans="1:4" ht="24.95" customHeight="1" x14ac:dyDescent="0.2">
      <c r="A37" s="139" t="s">
        <v>655</v>
      </c>
      <c r="B37" s="140">
        <f>'11b Művház vagyonmérleg'!B37+'11c Ovi vagyonmérleg'!B37+'11d Hivatal vagyonmérleg'!B37+'11e Önkorm vagyonmérleg'!B37</f>
        <v>25143662</v>
      </c>
      <c r="C37" s="140">
        <f>'11b Művház vagyonmérleg'!C37+'11c Ovi vagyonmérleg'!C37+'11d Hivatal vagyonmérleg'!C37+'11e Önkorm vagyonmérleg'!C37</f>
        <v>0</v>
      </c>
      <c r="D37" s="140">
        <f>'11b Művház vagyonmérleg'!D37+'11c Ovi vagyonmérleg'!D37+'11d Hivatal vagyonmérleg'!D37+'11e Önkorm vagyonmérleg'!D37</f>
        <v>16368195</v>
      </c>
    </row>
    <row r="38" spans="1:4" ht="18" x14ac:dyDescent="0.2">
      <c r="A38" s="139" t="s">
        <v>656</v>
      </c>
      <c r="B38" s="140">
        <f>'11b Művház vagyonmérleg'!B38+'11c Ovi vagyonmérleg'!B38+'11d Hivatal vagyonmérleg'!B38+'11e Önkorm vagyonmérleg'!B38</f>
        <v>0</v>
      </c>
      <c r="C38" s="140">
        <f>'11b Művház vagyonmérleg'!C38+'11c Ovi vagyonmérleg'!C38+'11d Hivatal vagyonmérleg'!C38+'11e Önkorm vagyonmérleg'!C38</f>
        <v>0</v>
      </c>
      <c r="D38" s="140">
        <f>'11b Művház vagyonmérleg'!D38+'11c Ovi vagyonmérleg'!D38+'11d Hivatal vagyonmérleg'!D38+'11e Önkorm vagyonmérleg'!D38</f>
        <v>7162599</v>
      </c>
    </row>
    <row r="39" spans="1:4" ht="18" x14ac:dyDescent="0.2">
      <c r="A39" s="142" t="s">
        <v>612</v>
      </c>
      <c r="B39" s="143">
        <f>B23+B30+B34+B35</f>
        <v>2772266061</v>
      </c>
      <c r="C39" s="143">
        <f>C23+C30+C34+C35</f>
        <v>0</v>
      </c>
      <c r="D39" s="143">
        <f>D23+D30+D34+D35</f>
        <v>2531761423</v>
      </c>
    </row>
  </sheetData>
  <mergeCells count="1">
    <mergeCell ref="A1:D1"/>
  </mergeCells>
  <printOptions horizontalCentered="1"/>
  <pageMargins left="0.23622047244094491" right="0.23622047244094491" top="0.74803149606299213" bottom="0.74803149606299213" header="0.31496062992125984" footer="0.31496062992125984"/>
  <pageSetup scale="70" orientation="portrait" horizontalDpi="300" verticalDpi="300" r:id="rId1"/>
  <headerFooter alignWithMargins="0">
    <oddHeader>&amp;RBag Nagyközség Önkormányzata Képviselő-testületének .../2017. (IV....) rendelet 11a. számú melléklet</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55"/>
  <sheetViews>
    <sheetView showGridLines="0" topLeftCell="G16" zoomScale="70" zoomScaleNormal="70" workbookViewId="0">
      <selection activeCell="E55" sqref="E55"/>
    </sheetView>
  </sheetViews>
  <sheetFormatPr defaultRowHeight="15" x14ac:dyDescent="0.25"/>
  <cols>
    <col min="1" max="1" width="4.5703125" customWidth="1"/>
    <col min="2" max="2" width="62.5703125" customWidth="1"/>
    <col min="3" max="22" width="20.7109375" customWidth="1"/>
  </cols>
  <sheetData>
    <row r="1" spans="1:22" ht="15.75" thickBot="1" x14ac:dyDescent="0.3"/>
    <row r="2" spans="1:22" ht="18.75" x14ac:dyDescent="0.3">
      <c r="C2" s="851" t="s">
        <v>487</v>
      </c>
      <c r="D2" s="852"/>
      <c r="E2" s="852"/>
      <c r="F2" s="853"/>
      <c r="G2" s="857" t="s">
        <v>488</v>
      </c>
      <c r="H2" s="858"/>
      <c r="I2" s="858"/>
      <c r="J2" s="859"/>
      <c r="K2" s="863" t="s">
        <v>478</v>
      </c>
      <c r="L2" s="864"/>
      <c r="M2" s="864"/>
      <c r="N2" s="865"/>
      <c r="O2" s="839" t="s">
        <v>490</v>
      </c>
      <c r="P2" s="840"/>
      <c r="Q2" s="840"/>
      <c r="R2" s="841"/>
      <c r="S2" s="845" t="s">
        <v>489</v>
      </c>
      <c r="T2" s="846"/>
      <c r="U2" s="846"/>
      <c r="V2" s="847"/>
    </row>
    <row r="3" spans="1:22" ht="18.75" x14ac:dyDescent="0.3">
      <c r="C3" s="854" t="s">
        <v>486</v>
      </c>
      <c r="D3" s="855"/>
      <c r="E3" s="855"/>
      <c r="F3" s="856"/>
      <c r="G3" s="860" t="s">
        <v>486</v>
      </c>
      <c r="H3" s="861"/>
      <c r="I3" s="861"/>
      <c r="J3" s="862"/>
      <c r="K3" s="866" t="s">
        <v>486</v>
      </c>
      <c r="L3" s="867"/>
      <c r="M3" s="867"/>
      <c r="N3" s="868"/>
      <c r="O3" s="842" t="s">
        <v>486</v>
      </c>
      <c r="P3" s="843"/>
      <c r="Q3" s="843"/>
      <c r="R3" s="844"/>
      <c r="S3" s="848" t="s">
        <v>486</v>
      </c>
      <c r="T3" s="849"/>
      <c r="U3" s="849"/>
      <c r="V3" s="850"/>
    </row>
    <row r="4" spans="1:22" ht="48.75" customHeight="1" x14ac:dyDescent="0.25">
      <c r="A4" s="48"/>
      <c r="B4" s="248" t="s">
        <v>506</v>
      </c>
      <c r="C4" s="254" t="s">
        <v>482</v>
      </c>
      <c r="D4" s="49" t="s">
        <v>483</v>
      </c>
      <c r="E4" s="49" t="s">
        <v>484</v>
      </c>
      <c r="F4" s="255" t="s">
        <v>485</v>
      </c>
      <c r="G4" s="254" t="s">
        <v>482</v>
      </c>
      <c r="H4" s="49" t="s">
        <v>483</v>
      </c>
      <c r="I4" s="49" t="s">
        <v>484</v>
      </c>
      <c r="J4" s="255" t="s">
        <v>485</v>
      </c>
      <c r="K4" s="254" t="s">
        <v>482</v>
      </c>
      <c r="L4" s="49" t="s">
        <v>483</v>
      </c>
      <c r="M4" s="49" t="s">
        <v>484</v>
      </c>
      <c r="N4" s="255" t="s">
        <v>485</v>
      </c>
      <c r="O4" s="254" t="s">
        <v>482</v>
      </c>
      <c r="P4" s="49" t="s">
        <v>483</v>
      </c>
      <c r="Q4" s="49" t="s">
        <v>484</v>
      </c>
      <c r="R4" s="255" t="s">
        <v>485</v>
      </c>
      <c r="S4" s="254" t="s">
        <v>482</v>
      </c>
      <c r="T4" s="49" t="s">
        <v>483</v>
      </c>
      <c r="U4" s="49" t="s">
        <v>484</v>
      </c>
      <c r="V4" s="255" t="s">
        <v>485</v>
      </c>
    </row>
    <row r="5" spans="1:22" s="55" customFormat="1" ht="30" customHeight="1" x14ac:dyDescent="0.3">
      <c r="A5" s="52" t="s">
        <v>53</v>
      </c>
      <c r="B5" s="249" t="s">
        <v>54</v>
      </c>
      <c r="C5" s="256">
        <f>'részletező tábla eredeti ei Bag'!H5</f>
        <v>0</v>
      </c>
      <c r="D5" s="198">
        <f>'részletező tábla módosíto ei '!H5</f>
        <v>0</v>
      </c>
      <c r="E5" s="198">
        <f>'2m cofog szerinti teljesítés'!H5</f>
        <v>0</v>
      </c>
      <c r="F5" s="257">
        <v>0</v>
      </c>
      <c r="G5" s="256">
        <f>'részletező tábla eredeti ei Bag'!M5</f>
        <v>0</v>
      </c>
      <c r="H5" s="198">
        <f>'részletező tábla módosíto ei '!M5</f>
        <v>0</v>
      </c>
      <c r="I5" s="198">
        <f>'2m cofog szerinti teljesítés'!M5</f>
        <v>0</v>
      </c>
      <c r="J5" s="257">
        <v>0</v>
      </c>
      <c r="K5" s="256">
        <f>'részletező tábla eredeti ei Bag'!Q5</f>
        <v>0</v>
      </c>
      <c r="L5" s="198">
        <f>'részletező tábla módosíto ei '!Q5</f>
        <v>0</v>
      </c>
      <c r="M5" s="198">
        <f>'2m cofog szerinti teljesítés'!Q5</f>
        <v>0</v>
      </c>
      <c r="N5" s="257">
        <v>0</v>
      </c>
      <c r="O5" s="256">
        <f>'részletező tábla eredeti ei Bag'!AY5</f>
        <v>240788088</v>
      </c>
      <c r="P5" s="198">
        <f>'részletező tábla módosíto ei '!AY5</f>
        <v>254019965</v>
      </c>
      <c r="Q5" s="198">
        <f>'2m cofog szerinti teljesítés'!AY5</f>
        <v>245702040</v>
      </c>
      <c r="R5" s="257">
        <f>Q5/P5</f>
        <v>0.96725483762664088</v>
      </c>
      <c r="S5" s="256">
        <f>O5+K5+G5+C5</f>
        <v>240788088</v>
      </c>
      <c r="T5" s="198">
        <f>P5+L5+H5+D5</f>
        <v>254019965</v>
      </c>
      <c r="U5" s="198">
        <f>Q5+M5+I5+E5</f>
        <v>245702040</v>
      </c>
      <c r="V5" s="257">
        <f>U5/T5</f>
        <v>0.96725483762664088</v>
      </c>
    </row>
    <row r="6" spans="1:22" s="55" customFormat="1" ht="30" customHeight="1" x14ac:dyDescent="0.3">
      <c r="A6" s="52" t="s">
        <v>79</v>
      </c>
      <c r="B6" s="249" t="s">
        <v>80</v>
      </c>
      <c r="C6" s="256">
        <f>'részletező tábla eredeti ei Bag'!H18</f>
        <v>0</v>
      </c>
      <c r="D6" s="198">
        <f>'részletező tábla módosíto ei '!H18</f>
        <v>0</v>
      </c>
      <c r="E6" s="198">
        <f>'2m cofog szerinti teljesítés'!H18</f>
        <v>0</v>
      </c>
      <c r="F6" s="257">
        <v>0</v>
      </c>
      <c r="G6" s="256">
        <f>'részletező tábla eredeti ei Bag'!M18</f>
        <v>0</v>
      </c>
      <c r="H6" s="198">
        <f>'részletező tábla módosíto ei '!M18</f>
        <v>0</v>
      </c>
      <c r="I6" s="198">
        <f>'2m cofog szerinti teljesítés'!M18</f>
        <v>0</v>
      </c>
      <c r="J6" s="257">
        <v>0</v>
      </c>
      <c r="K6" s="256">
        <f>'részletező tábla eredeti ei Bag'!Q18</f>
        <v>0</v>
      </c>
      <c r="L6" s="198">
        <f>'részletező tábla módosíto ei '!Q18</f>
        <v>0</v>
      </c>
      <c r="M6" s="198">
        <f>'2m cofog szerinti teljesítés'!Q6</f>
        <v>0</v>
      </c>
      <c r="N6" s="257">
        <v>0</v>
      </c>
      <c r="O6" s="256">
        <f>'részletező tábla eredeti ei Bag'!AY18</f>
        <v>0</v>
      </c>
      <c r="P6" s="198">
        <f>'részletező tábla módosíto ei '!AY18</f>
        <v>82195387</v>
      </c>
      <c r="Q6" s="198">
        <f>'2m cofog szerinti teljesítés'!AY18</f>
        <v>82195387</v>
      </c>
      <c r="R6" s="257">
        <f t="shared" ref="R6:R32" si="0">Q6/P6</f>
        <v>1</v>
      </c>
      <c r="S6" s="256">
        <f t="shared" ref="S6:S32" si="1">O6+K6+G6+C6</f>
        <v>0</v>
      </c>
      <c r="T6" s="198">
        <f t="shared" ref="T6:T32" si="2">P6+L6+H6+D6</f>
        <v>82195387</v>
      </c>
      <c r="U6" s="198">
        <f t="shared" ref="U6:U32" si="3">Q6+M6+I6+E6</f>
        <v>82195387</v>
      </c>
      <c r="V6" s="257">
        <f t="shared" ref="V6:V32" si="4">U6/T6</f>
        <v>1</v>
      </c>
    </row>
    <row r="7" spans="1:22" s="55" customFormat="1" ht="30" customHeight="1" x14ac:dyDescent="0.3">
      <c r="A7" s="52" t="s">
        <v>91</v>
      </c>
      <c r="B7" s="249" t="s">
        <v>92</v>
      </c>
      <c r="C7" s="256">
        <f>'részletező tábla eredeti ei Bag'!H24</f>
        <v>0</v>
      </c>
      <c r="D7" s="198">
        <f>'részletező tábla módosíto ei '!H24</f>
        <v>0</v>
      </c>
      <c r="E7" s="198">
        <f>'2m cofog szerinti teljesítés'!H24</f>
        <v>0</v>
      </c>
      <c r="F7" s="257">
        <v>0</v>
      </c>
      <c r="G7" s="256">
        <f>'részletező tábla eredeti ei Bag'!M24</f>
        <v>0</v>
      </c>
      <c r="H7" s="198">
        <f>'részletező tábla módosíto ei '!M24</f>
        <v>0</v>
      </c>
      <c r="I7" s="198">
        <f>'2m cofog szerinti teljesítés'!M24</f>
        <v>0</v>
      </c>
      <c r="J7" s="257">
        <v>0</v>
      </c>
      <c r="K7" s="256">
        <f>'részletező tábla eredeti ei Bag'!Q24</f>
        <v>0</v>
      </c>
      <c r="L7" s="198">
        <f>'részletező tábla módosíto ei '!Q24</f>
        <v>0</v>
      </c>
      <c r="M7" s="198">
        <f>'2m cofog szerinti teljesítés'!Q7</f>
        <v>0</v>
      </c>
      <c r="N7" s="257">
        <v>0</v>
      </c>
      <c r="O7" s="256">
        <f>'részletező tábla eredeti ei Bag'!AY24</f>
        <v>76200000</v>
      </c>
      <c r="P7" s="198">
        <f>'részletező tábla módosíto ei '!AY24</f>
        <v>76200000</v>
      </c>
      <c r="Q7" s="198">
        <f>'2m cofog szerinti teljesítés'!AY24</f>
        <v>74851233</v>
      </c>
      <c r="R7" s="257">
        <f t="shared" si="0"/>
        <v>0.98229964566929129</v>
      </c>
      <c r="S7" s="256">
        <f t="shared" si="1"/>
        <v>76200000</v>
      </c>
      <c r="T7" s="198">
        <f t="shared" si="2"/>
        <v>76200000</v>
      </c>
      <c r="U7" s="198">
        <f t="shared" si="3"/>
        <v>74851233</v>
      </c>
      <c r="V7" s="257">
        <f t="shared" si="4"/>
        <v>0.98229964566929129</v>
      </c>
    </row>
    <row r="8" spans="1:22" s="55" customFormat="1" ht="30" customHeight="1" x14ac:dyDescent="0.3">
      <c r="A8" s="52" t="s">
        <v>132</v>
      </c>
      <c r="B8" s="249" t="s">
        <v>133</v>
      </c>
      <c r="C8" s="256">
        <f>'részletező tábla eredeti ei Bag'!H51</f>
        <v>1769050</v>
      </c>
      <c r="D8" s="198">
        <f>'részletező tábla módosíto ei '!H51</f>
        <v>1769050</v>
      </c>
      <c r="E8" s="198">
        <f>'2m cofog szerinti teljesítés'!H51</f>
        <v>1537241</v>
      </c>
      <c r="F8" s="257">
        <f>E8/D8</f>
        <v>0.86896413329187983</v>
      </c>
      <c r="G8" s="256">
        <f>'részletező tábla eredeti ei Bag'!M51</f>
        <v>0</v>
      </c>
      <c r="H8" s="198">
        <f>'részletező tábla módosíto ei '!M51</f>
        <v>0</v>
      </c>
      <c r="I8" s="198">
        <f>'2m cofog szerinti teljesítés'!M51</f>
        <v>13108</v>
      </c>
      <c r="J8" s="257">
        <v>0</v>
      </c>
      <c r="K8" s="256">
        <f>'részletező tábla eredeti ei Bag'!Q51</f>
        <v>190000</v>
      </c>
      <c r="L8" s="198">
        <f>'részletező tábla módosíto ei '!Q51</f>
        <v>190000</v>
      </c>
      <c r="M8" s="198">
        <f>'2m cofog szerinti teljesítés'!Q51</f>
        <v>518960</v>
      </c>
      <c r="N8" s="257">
        <f t="shared" ref="N8:N30" si="5">M8/L8</f>
        <v>2.7313684210526317</v>
      </c>
      <c r="O8" s="256">
        <f>'részletező tábla eredeti ei Bag'!AY51</f>
        <v>13871000</v>
      </c>
      <c r="P8" s="198">
        <f>'részletező tábla módosíto ei '!AY51</f>
        <v>13871000</v>
      </c>
      <c r="Q8" s="198">
        <f>'2m cofog szerinti teljesítés'!AY51</f>
        <v>16174938</v>
      </c>
      <c r="R8" s="257">
        <f t="shared" si="0"/>
        <v>1.1660974695407684</v>
      </c>
      <c r="S8" s="256">
        <f t="shared" si="1"/>
        <v>15830050</v>
      </c>
      <c r="T8" s="198">
        <f t="shared" si="2"/>
        <v>15830050</v>
      </c>
      <c r="U8" s="198">
        <f t="shared" si="3"/>
        <v>18244247</v>
      </c>
      <c r="V8" s="257">
        <f t="shared" si="4"/>
        <v>1.1525072251824853</v>
      </c>
    </row>
    <row r="9" spans="1:22" s="55" customFormat="1" ht="30" customHeight="1" x14ac:dyDescent="0.3">
      <c r="A9" s="52" t="s">
        <v>154</v>
      </c>
      <c r="B9" s="249" t="s">
        <v>155</v>
      </c>
      <c r="C9" s="256">
        <f>'részletező tábla eredeti ei Bag'!H62</f>
        <v>0</v>
      </c>
      <c r="D9" s="198">
        <f>'részletező tábla módosíto ei '!H62</f>
        <v>0</v>
      </c>
      <c r="E9" s="198">
        <f>'2m cofog szerinti teljesítés'!H62</f>
        <v>0</v>
      </c>
      <c r="F9" s="257">
        <v>0</v>
      </c>
      <c r="G9" s="256">
        <f>'részletező tábla eredeti ei Bag'!M62</f>
        <v>0</v>
      </c>
      <c r="H9" s="198">
        <f>'részletező tábla módosíto ei '!M62</f>
        <v>0</v>
      </c>
      <c r="I9" s="198">
        <f>'2m cofog szerinti teljesítés'!M62</f>
        <v>0</v>
      </c>
      <c r="J9" s="257">
        <v>0</v>
      </c>
      <c r="K9" s="256">
        <f>'részletező tábla eredeti ei Bag'!Q62</f>
        <v>0</v>
      </c>
      <c r="L9" s="198">
        <f>'részletező tábla módosíto ei '!Q62</f>
        <v>0</v>
      </c>
      <c r="M9" s="198">
        <f>'2m cofog szerinti teljesítés'!Q9</f>
        <v>0</v>
      </c>
      <c r="N9" s="257">
        <v>0</v>
      </c>
      <c r="O9" s="256">
        <f>'részletező tábla eredeti ei Bag'!AY62</f>
        <v>4000000</v>
      </c>
      <c r="P9" s="198">
        <f>'részletező tábla módosíto ei '!AY62</f>
        <v>4000000</v>
      </c>
      <c r="Q9" s="198">
        <f>'2m cofog szerinti teljesítés'!AY62</f>
        <v>4504610</v>
      </c>
      <c r="R9" s="257">
        <f t="shared" si="0"/>
        <v>1.1261524999999999</v>
      </c>
      <c r="S9" s="256">
        <f t="shared" si="1"/>
        <v>4000000</v>
      </c>
      <c r="T9" s="198">
        <f t="shared" si="2"/>
        <v>4000000</v>
      </c>
      <c r="U9" s="198">
        <f t="shared" si="3"/>
        <v>4504610</v>
      </c>
      <c r="V9" s="257">
        <f t="shared" si="4"/>
        <v>1.1261524999999999</v>
      </c>
    </row>
    <row r="10" spans="1:22" s="55" customFormat="1" ht="30" customHeight="1" x14ac:dyDescent="0.3">
      <c r="A10" s="52" t="s">
        <v>166</v>
      </c>
      <c r="B10" s="249" t="s">
        <v>167</v>
      </c>
      <c r="C10" s="256">
        <f>'részletező tábla eredeti ei Bag'!H68</f>
        <v>0</v>
      </c>
      <c r="D10" s="198">
        <f>'részletező tábla módosíto ei '!H68</f>
        <v>0</v>
      </c>
      <c r="E10" s="198">
        <f>'2m cofog szerinti teljesítés'!H68</f>
        <v>300000</v>
      </c>
      <c r="F10" s="257">
        <v>0</v>
      </c>
      <c r="G10" s="256">
        <f>'részletező tábla eredeti ei Bag'!M68</f>
        <v>0</v>
      </c>
      <c r="H10" s="198">
        <f>'részletező tábla módosíto ei '!M68</f>
        <v>0</v>
      </c>
      <c r="I10" s="198">
        <f>'2m cofog szerinti teljesítés'!M68</f>
        <v>0</v>
      </c>
      <c r="J10" s="257">
        <v>0</v>
      </c>
      <c r="K10" s="256">
        <f>'részletező tábla eredeti ei Bag'!Q68</f>
        <v>0</v>
      </c>
      <c r="L10" s="198">
        <f>'részletező tábla módosíto ei '!Q68</f>
        <v>0</v>
      </c>
      <c r="M10" s="198">
        <f>'2m cofog szerinti teljesítés'!Q10</f>
        <v>0</v>
      </c>
      <c r="N10" s="257">
        <v>0</v>
      </c>
      <c r="O10" s="256">
        <f>'részletező tábla eredeti ei Bag'!AY68</f>
        <v>0</v>
      </c>
      <c r="P10" s="198">
        <f>'részletező tábla módosíto ei '!AY68</f>
        <v>0</v>
      </c>
      <c r="Q10" s="198">
        <f>'2m cofog szerinti teljesítés'!AY68</f>
        <v>35000</v>
      </c>
      <c r="R10" s="257">
        <v>0</v>
      </c>
      <c r="S10" s="256">
        <f t="shared" si="1"/>
        <v>0</v>
      </c>
      <c r="T10" s="198">
        <f t="shared" si="2"/>
        <v>0</v>
      </c>
      <c r="U10" s="198">
        <f t="shared" si="3"/>
        <v>335000</v>
      </c>
      <c r="V10" s="257">
        <v>0</v>
      </c>
    </row>
    <row r="11" spans="1:22" s="55" customFormat="1" ht="30" customHeight="1" x14ac:dyDescent="0.3">
      <c r="A11" s="52" t="s">
        <v>174</v>
      </c>
      <c r="B11" s="249" t="s">
        <v>175</v>
      </c>
      <c r="C11" s="256">
        <f>'részletező tábla eredeti ei Bag'!H72</f>
        <v>0</v>
      </c>
      <c r="D11" s="198">
        <f>'részletező tábla módosíto ei '!H72</f>
        <v>0</v>
      </c>
      <c r="E11" s="198">
        <f>'2m cofog szerinti teljesítés'!H72</f>
        <v>0</v>
      </c>
      <c r="F11" s="257">
        <v>0</v>
      </c>
      <c r="G11" s="256">
        <f>'részletező tábla eredeti ei Bag'!M72</f>
        <v>0</v>
      </c>
      <c r="H11" s="198">
        <f>'részletező tábla módosíto ei '!M72</f>
        <v>0</v>
      </c>
      <c r="I11" s="198">
        <f>'2m cofog szerinti teljesítés'!M72</f>
        <v>0</v>
      </c>
      <c r="J11" s="257">
        <v>0</v>
      </c>
      <c r="K11" s="256">
        <f>'részletező tábla eredeti ei Bag'!Q72</f>
        <v>0</v>
      </c>
      <c r="L11" s="198">
        <f>'részletező tábla módosíto ei '!Q72</f>
        <v>0</v>
      </c>
      <c r="M11" s="198">
        <f>'2m cofog szerinti teljesítés'!Q11</f>
        <v>0</v>
      </c>
      <c r="N11" s="257">
        <v>0</v>
      </c>
      <c r="O11" s="256">
        <f>'részletező tábla eredeti ei Bag'!AY72</f>
        <v>0</v>
      </c>
      <c r="P11" s="198">
        <f>'részletező tábla módosíto ei '!AY72</f>
        <v>0</v>
      </c>
      <c r="Q11" s="198">
        <f>'2m cofog szerinti teljesítés'!AY72</f>
        <v>0</v>
      </c>
      <c r="R11" s="257">
        <v>0</v>
      </c>
      <c r="S11" s="256">
        <f t="shared" si="1"/>
        <v>0</v>
      </c>
      <c r="T11" s="198">
        <f t="shared" si="2"/>
        <v>0</v>
      </c>
      <c r="U11" s="198">
        <f t="shared" si="3"/>
        <v>0</v>
      </c>
      <c r="V11" s="257">
        <v>0</v>
      </c>
    </row>
    <row r="12" spans="1:22" s="55" customFormat="1" ht="30" customHeight="1" x14ac:dyDescent="0.3">
      <c r="A12" s="52" t="s">
        <v>182</v>
      </c>
      <c r="B12" s="249" t="s">
        <v>183</v>
      </c>
      <c r="C12" s="256">
        <f>'részletező tábla eredeti ei Bag'!H76</f>
        <v>17265211</v>
      </c>
      <c r="D12" s="198">
        <f>'részletező tábla módosíto ei '!H76</f>
        <v>17283787</v>
      </c>
      <c r="E12" s="198">
        <f>'2m cofog szerinti teljesítés'!H76</f>
        <v>14469904</v>
      </c>
      <c r="F12" s="257">
        <f t="shared" ref="F12:F30" si="6">E12/D12</f>
        <v>0.83719522810597002</v>
      </c>
      <c r="G12" s="256">
        <f>'részletező tábla eredeti ei Bag'!M76</f>
        <v>80839109</v>
      </c>
      <c r="H12" s="198">
        <f>'részletező tábla módosíto ei '!M76</f>
        <v>86711717</v>
      </c>
      <c r="I12" s="198">
        <f>'2m cofog szerinti teljesítés'!M76</f>
        <v>79570911</v>
      </c>
      <c r="J12" s="257">
        <f t="shared" ref="J12:J30" si="7">I12/H12</f>
        <v>0.91764889167169872</v>
      </c>
      <c r="K12" s="256">
        <f>'részletező tábla eredeti ei Bag'!Q76</f>
        <v>60870291</v>
      </c>
      <c r="L12" s="198">
        <f>'részletező tábla módosíto ei '!Q76</f>
        <v>63332693</v>
      </c>
      <c r="M12" s="198">
        <f>'2m cofog szerinti teljesítés'!Q76</f>
        <v>56221306</v>
      </c>
      <c r="N12" s="257">
        <f t="shared" si="5"/>
        <v>0.88771380683275225</v>
      </c>
      <c r="O12" s="256">
        <f>'részletező tábla eredeti ei Bag'!AY76</f>
        <v>35036393</v>
      </c>
      <c r="P12" s="198">
        <f>'részletező tábla módosíto ei '!AY76</f>
        <v>35507528</v>
      </c>
      <c r="Q12" s="198">
        <f>'2m cofog szerinti teljesítés'!AY76</f>
        <v>35956157</v>
      </c>
      <c r="R12" s="257">
        <f t="shared" si="0"/>
        <v>1.012634757339345</v>
      </c>
      <c r="S12" s="256">
        <f t="shared" si="1"/>
        <v>194011004</v>
      </c>
      <c r="T12" s="198">
        <f t="shared" si="2"/>
        <v>202835725</v>
      </c>
      <c r="U12" s="198">
        <f t="shared" si="3"/>
        <v>186218278</v>
      </c>
      <c r="V12" s="257">
        <f t="shared" si="4"/>
        <v>0.91807435795642012</v>
      </c>
    </row>
    <row r="13" spans="1:22" s="55" customFormat="1" ht="30" customHeight="1" x14ac:dyDescent="0.3">
      <c r="A13" s="52"/>
      <c r="B13" s="249" t="s">
        <v>479</v>
      </c>
      <c r="C13" s="256">
        <f>'részletező tábla eredeti ei Bag'!H87</f>
        <v>97260</v>
      </c>
      <c r="D13" s="198">
        <f>'részletező tábla módosíto ei '!H87</f>
        <v>97260</v>
      </c>
      <c r="E13" s="198">
        <f>'2m cofog szerinti teljesítés'!H87</f>
        <v>97260</v>
      </c>
      <c r="F13" s="257">
        <f t="shared" si="6"/>
        <v>1</v>
      </c>
      <c r="G13" s="256">
        <f>'részletező tábla eredeti ei Bag'!M87</f>
        <v>146852</v>
      </c>
      <c r="H13" s="198">
        <f>'részletező tábla módosíto ei '!M87</f>
        <v>146852</v>
      </c>
      <c r="I13" s="198">
        <f>'2m cofog szerinti teljesítés'!M87</f>
        <v>146850</v>
      </c>
      <c r="J13" s="257">
        <f t="shared" si="7"/>
        <v>0.99998638084602187</v>
      </c>
      <c r="K13" s="256">
        <f>'részletező tábla eredeti ei Bag'!Q87</f>
        <v>116765</v>
      </c>
      <c r="L13" s="198">
        <f>'részletező tábla módosíto ei '!Q87</f>
        <v>123940</v>
      </c>
      <c r="M13" s="198">
        <f>'2m cofog szerinti teljesítés'!Q87</f>
        <v>123940</v>
      </c>
      <c r="N13" s="257">
        <f t="shared" si="5"/>
        <v>1</v>
      </c>
      <c r="O13" s="256">
        <f>'részletező tábla eredeti ei Bag'!AY87</f>
        <v>28036393</v>
      </c>
      <c r="P13" s="198">
        <f>'részletező tábla módosíto ei '!AY87</f>
        <v>27827580</v>
      </c>
      <c r="Q13" s="198">
        <f>'2m cofog szerinti teljesítés'!AY87</f>
        <v>27827580</v>
      </c>
      <c r="R13" s="257">
        <f t="shared" si="0"/>
        <v>1</v>
      </c>
      <c r="S13" s="256">
        <f>O13+K13+G13+C13</f>
        <v>28397270</v>
      </c>
      <c r="T13" s="198">
        <f t="shared" si="2"/>
        <v>28195632</v>
      </c>
      <c r="U13" s="198">
        <f t="shared" si="3"/>
        <v>28195630</v>
      </c>
      <c r="V13" s="257">
        <f t="shared" si="4"/>
        <v>0.99999992906702717</v>
      </c>
    </row>
    <row r="14" spans="1:22" s="55" customFormat="1" ht="30" customHeight="1" x14ac:dyDescent="0.3">
      <c r="A14" s="52"/>
      <c r="B14" s="250" t="s">
        <v>502</v>
      </c>
      <c r="C14" s="256">
        <f>'részletező tábla eredeti ei Bag'!H96</f>
        <v>17167951</v>
      </c>
      <c r="D14" s="198">
        <f>'részletező tábla módosíto ei '!H96</f>
        <v>17186527</v>
      </c>
      <c r="E14" s="198">
        <f>'2m cofog szerinti teljesítés'!H96</f>
        <v>14372644</v>
      </c>
      <c r="F14" s="257">
        <f t="shared" si="6"/>
        <v>0.83627390222585396</v>
      </c>
      <c r="G14" s="256">
        <f>'részletező tábla eredeti ei Bag'!M96</f>
        <v>80692257</v>
      </c>
      <c r="H14" s="198">
        <f>'részletező tábla módosíto ei '!M96</f>
        <v>86564865</v>
      </c>
      <c r="I14" s="198">
        <f>'2m cofog szerinti teljesítés'!M96</f>
        <v>79424061</v>
      </c>
      <c r="J14" s="257">
        <f t="shared" si="7"/>
        <v>0.91750921115628148</v>
      </c>
      <c r="K14" s="256">
        <f>'részletező tábla eredeti ei Bag'!Q96</f>
        <v>60753526</v>
      </c>
      <c r="L14" s="198">
        <f>'részletező tábla módosíto ei '!Q96</f>
        <v>63208753</v>
      </c>
      <c r="M14" s="198">
        <f>'2m cofog szerinti teljesítés'!Q96</f>
        <v>56097366</v>
      </c>
      <c r="N14" s="257">
        <f t="shared" si="5"/>
        <v>0.88749363557290872</v>
      </c>
      <c r="O14" s="256">
        <f>'részletező tábla eredeti ei Bag'!AY96</f>
        <v>0</v>
      </c>
      <c r="P14" s="198">
        <f>'részletező tábla módosíto ei '!AY96</f>
        <v>0</v>
      </c>
      <c r="Q14" s="198">
        <f>'2m cofog szerinti teljesítés'!AY96</f>
        <v>0</v>
      </c>
      <c r="R14" s="257">
        <v>0</v>
      </c>
      <c r="S14" s="256">
        <f t="shared" si="1"/>
        <v>158613734</v>
      </c>
      <c r="T14" s="198">
        <f t="shared" si="2"/>
        <v>166960145</v>
      </c>
      <c r="U14" s="198">
        <f t="shared" si="3"/>
        <v>149894071</v>
      </c>
      <c r="V14" s="257">
        <f t="shared" si="4"/>
        <v>0.89778354588755294</v>
      </c>
    </row>
    <row r="15" spans="1:22" s="55" customFormat="1" ht="30" customHeight="1" x14ac:dyDescent="0.3">
      <c r="A15" s="53"/>
      <c r="B15" s="51"/>
      <c r="C15" s="258"/>
      <c r="D15" s="259"/>
      <c r="E15" s="259"/>
      <c r="F15" s="260"/>
      <c r="G15" s="258"/>
      <c r="H15" s="259"/>
      <c r="I15" s="259"/>
      <c r="J15" s="260"/>
      <c r="K15" s="256"/>
      <c r="L15" s="259"/>
      <c r="M15" s="259"/>
      <c r="N15" s="260"/>
      <c r="O15" s="258"/>
      <c r="P15" s="259"/>
      <c r="Q15" s="259"/>
      <c r="R15" s="260"/>
      <c r="S15" s="258"/>
      <c r="T15" s="259"/>
      <c r="U15" s="259"/>
      <c r="V15" s="260"/>
    </row>
    <row r="16" spans="1:22" s="55" customFormat="1" ht="30" customHeight="1" x14ac:dyDescent="0.3">
      <c r="A16" s="53"/>
      <c r="B16" s="251" t="s">
        <v>493</v>
      </c>
      <c r="C16" s="256">
        <f>'részletező tábla eredeti ei Bag'!H106</f>
        <v>1769050</v>
      </c>
      <c r="D16" s="198">
        <f>'részletező tábla módosíto ei '!H106</f>
        <v>1769050</v>
      </c>
      <c r="E16" s="198">
        <f>'2m cofog szerinti teljesítés'!H106</f>
        <v>1837241</v>
      </c>
      <c r="F16" s="257">
        <f>E16/D16</f>
        <v>1.0385466775953196</v>
      </c>
      <c r="G16" s="256">
        <f>'részletező tábla eredeti ei Bag'!M106</f>
        <v>0</v>
      </c>
      <c r="H16" s="198">
        <f>'részletező tábla módosíto ei '!M106</f>
        <v>0</v>
      </c>
      <c r="I16" s="198">
        <f>'2m cofog szerinti teljesítés'!M106</f>
        <v>13108</v>
      </c>
      <c r="J16" s="257">
        <v>0</v>
      </c>
      <c r="K16" s="256">
        <f>'részletező tábla eredeti ei Bag'!Q106</f>
        <v>190000</v>
      </c>
      <c r="L16" s="198">
        <f>'részletező tábla módosíto ei '!Q106</f>
        <v>190000</v>
      </c>
      <c r="M16" s="198">
        <f>'2m cofog szerinti teljesítés'!Q106</f>
        <v>518960</v>
      </c>
      <c r="N16" s="257">
        <f t="shared" si="5"/>
        <v>2.7313684210526317</v>
      </c>
      <c r="O16" s="256">
        <f>'részletező tábla eredeti ei Bag'!AY106</f>
        <v>330859088</v>
      </c>
      <c r="P16" s="198">
        <f>'részletező tábla módosíto ei '!AY106</f>
        <v>344090965</v>
      </c>
      <c r="Q16" s="198">
        <f>'2m cofog szerinti teljesítés'!AY106</f>
        <v>336763211</v>
      </c>
      <c r="R16" s="257">
        <f t="shared" si="0"/>
        <v>0.97870402089749731</v>
      </c>
      <c r="S16" s="256">
        <f t="shared" si="1"/>
        <v>332818138</v>
      </c>
      <c r="T16" s="198">
        <f t="shared" si="2"/>
        <v>346050015</v>
      </c>
      <c r="U16" s="198">
        <f t="shared" si="3"/>
        <v>339132520</v>
      </c>
      <c r="V16" s="257">
        <f t="shared" si="4"/>
        <v>0.98001012946062149</v>
      </c>
    </row>
    <row r="17" spans="1:22" s="55" customFormat="1" ht="30" customHeight="1" x14ac:dyDescent="0.3">
      <c r="A17" s="53"/>
      <c r="B17" s="57"/>
      <c r="C17" s="258"/>
      <c r="D17" s="259"/>
      <c r="E17" s="259"/>
      <c r="F17" s="260"/>
      <c r="G17" s="258"/>
      <c r="H17" s="259"/>
      <c r="I17" s="259"/>
      <c r="J17" s="260"/>
      <c r="K17" s="256"/>
      <c r="L17" s="259"/>
      <c r="M17" s="259"/>
      <c r="N17" s="260"/>
      <c r="O17" s="258"/>
      <c r="P17" s="259"/>
      <c r="Q17" s="259"/>
      <c r="R17" s="260"/>
      <c r="S17" s="258"/>
      <c r="T17" s="259"/>
      <c r="U17" s="259"/>
      <c r="V17" s="260"/>
    </row>
    <row r="18" spans="1:22" s="55" customFormat="1" ht="30" customHeight="1" x14ac:dyDescent="0.3">
      <c r="A18" s="53"/>
      <c r="B18" s="251" t="s">
        <v>494</v>
      </c>
      <c r="C18" s="256">
        <f>'részletező tábla eredeti ei Bag'!H108</f>
        <v>0</v>
      </c>
      <c r="D18" s="198">
        <f>'részletező tábla módosíto ei '!H108</f>
        <v>0</v>
      </c>
      <c r="E18" s="198">
        <f>'2m cofog szerinti teljesítés'!H108</f>
        <v>0</v>
      </c>
      <c r="F18" s="257">
        <v>0</v>
      </c>
      <c r="G18" s="256">
        <f>'részletező tábla eredeti ei Bag'!M108</f>
        <v>0</v>
      </c>
      <c r="H18" s="198">
        <f>'részletező tábla módosíto ei '!M108</f>
        <v>0</v>
      </c>
      <c r="I18" s="198">
        <f>'2m cofog szerinti teljesítés'!M108</f>
        <v>0</v>
      </c>
      <c r="J18" s="257">
        <v>0</v>
      </c>
      <c r="K18" s="256">
        <f>'részletező tábla eredeti ei Bag'!Q108</f>
        <v>0</v>
      </c>
      <c r="L18" s="198">
        <f>'részletező tábla módosíto ei '!Q108</f>
        <v>0</v>
      </c>
      <c r="M18" s="198">
        <f>'2m cofog szerinti teljesítés'!Q108</f>
        <v>0</v>
      </c>
      <c r="N18" s="257">
        <v>0</v>
      </c>
      <c r="O18" s="256">
        <f>'részletező tábla eredeti ei Bag'!AY108</f>
        <v>4000000</v>
      </c>
      <c r="P18" s="198">
        <f>'részletező tábla módosíto ei '!AY108</f>
        <v>86195387</v>
      </c>
      <c r="Q18" s="198">
        <f>'2m cofog szerinti teljesítés'!AY108</f>
        <v>86699997</v>
      </c>
      <c r="R18" s="257">
        <f t="shared" si="0"/>
        <v>1.0058542576066165</v>
      </c>
      <c r="S18" s="256">
        <f t="shared" si="1"/>
        <v>4000000</v>
      </c>
      <c r="T18" s="198">
        <f t="shared" si="2"/>
        <v>86195387</v>
      </c>
      <c r="U18" s="198">
        <f t="shared" si="3"/>
        <v>86699997</v>
      </c>
      <c r="V18" s="257">
        <f t="shared" si="4"/>
        <v>1.0058542576066165</v>
      </c>
    </row>
    <row r="19" spans="1:22" s="55" customFormat="1" ht="30" customHeight="1" x14ac:dyDescent="0.3">
      <c r="A19" s="53"/>
      <c r="B19" s="57"/>
      <c r="C19" s="258"/>
      <c r="D19" s="259"/>
      <c r="E19" s="259"/>
      <c r="F19" s="260"/>
      <c r="G19" s="258"/>
      <c r="H19" s="259"/>
      <c r="I19" s="259"/>
      <c r="J19" s="260"/>
      <c r="K19" s="256"/>
      <c r="L19" s="259"/>
      <c r="M19" s="259"/>
      <c r="N19" s="260"/>
      <c r="O19" s="258"/>
      <c r="P19" s="259"/>
      <c r="Q19" s="259"/>
      <c r="R19" s="260"/>
      <c r="S19" s="258"/>
      <c r="T19" s="259"/>
      <c r="U19" s="259"/>
      <c r="V19" s="260"/>
    </row>
    <row r="20" spans="1:22" s="55" customFormat="1" ht="30" customHeight="1" x14ac:dyDescent="0.3">
      <c r="A20" s="53"/>
      <c r="B20" s="251" t="s">
        <v>495</v>
      </c>
      <c r="C20" s="256">
        <f>'részletező tábla eredeti ei Bag'!H110</f>
        <v>17265211</v>
      </c>
      <c r="D20" s="198">
        <f>'részletező tábla módosíto ei '!H110</f>
        <v>17283787</v>
      </c>
      <c r="E20" s="198">
        <f>'2m cofog szerinti teljesítés'!H110</f>
        <v>14469904</v>
      </c>
      <c r="F20" s="257">
        <f t="shared" si="6"/>
        <v>0.83719522810597002</v>
      </c>
      <c r="G20" s="256">
        <f>'részletező tábla eredeti ei Bag'!M110</f>
        <v>80839109</v>
      </c>
      <c r="H20" s="198">
        <f>'részletező tábla módosíto ei '!M110</f>
        <v>86711717</v>
      </c>
      <c r="I20" s="198">
        <f>'2m cofog szerinti teljesítés'!M110</f>
        <v>79570911</v>
      </c>
      <c r="J20" s="257">
        <f t="shared" si="7"/>
        <v>0.91764889167169872</v>
      </c>
      <c r="K20" s="256">
        <f>'részletező tábla eredeti ei Bag'!Q110</f>
        <v>60870291</v>
      </c>
      <c r="L20" s="198">
        <f>'részletező tábla módosíto ei '!Q110</f>
        <v>63332693</v>
      </c>
      <c r="M20" s="198">
        <f>'2m cofog szerinti teljesítés'!Q110</f>
        <v>56221306</v>
      </c>
      <c r="N20" s="257">
        <f t="shared" si="5"/>
        <v>0.88771380683275225</v>
      </c>
      <c r="O20" s="256">
        <f>'részletező tábla eredeti ei Bag'!AY110</f>
        <v>35036393</v>
      </c>
      <c r="P20" s="198">
        <f>'részletező tábla módosíto ei '!AY110</f>
        <v>35507528</v>
      </c>
      <c r="Q20" s="198">
        <f>'2m cofog szerinti teljesítés'!AY110</f>
        <v>35956157</v>
      </c>
      <c r="R20" s="257">
        <f t="shared" si="0"/>
        <v>1.012634757339345</v>
      </c>
      <c r="S20" s="256">
        <f t="shared" si="1"/>
        <v>194011004</v>
      </c>
      <c r="T20" s="198">
        <f t="shared" si="2"/>
        <v>202835725</v>
      </c>
      <c r="U20" s="198">
        <f t="shared" si="3"/>
        <v>186218278</v>
      </c>
      <c r="V20" s="257">
        <f t="shared" si="4"/>
        <v>0.91807435795642012</v>
      </c>
    </row>
    <row r="21" spans="1:22" s="55" customFormat="1" ht="30" customHeight="1" x14ac:dyDescent="0.3">
      <c r="A21" s="53"/>
      <c r="B21" s="51"/>
      <c r="C21" s="258"/>
      <c r="D21" s="259"/>
      <c r="E21" s="259"/>
      <c r="F21" s="260"/>
      <c r="G21" s="258"/>
      <c r="H21" s="259"/>
      <c r="I21" s="259"/>
      <c r="J21" s="260"/>
      <c r="K21" s="256"/>
      <c r="L21" s="259"/>
      <c r="M21" s="259"/>
      <c r="N21" s="260"/>
      <c r="O21" s="258"/>
      <c r="P21" s="259"/>
      <c r="Q21" s="259"/>
      <c r="R21" s="260"/>
      <c r="S21" s="258"/>
      <c r="T21" s="259"/>
      <c r="U21" s="259"/>
      <c r="V21" s="260"/>
    </row>
    <row r="22" spans="1:22" s="55" customFormat="1" ht="30" customHeight="1" x14ac:dyDescent="0.3">
      <c r="A22" s="53" t="s">
        <v>239</v>
      </c>
      <c r="B22" s="252" t="s">
        <v>499</v>
      </c>
      <c r="C22" s="261">
        <f>'részletező tábla eredeti ei Bag'!H112</f>
        <v>19034261</v>
      </c>
      <c r="D22" s="228">
        <f>'részletező tábla módosíto ei '!H112</f>
        <v>19052837</v>
      </c>
      <c r="E22" s="228">
        <f>'2m cofog szerinti teljesítés'!H112</f>
        <v>16307145</v>
      </c>
      <c r="F22" s="262">
        <f t="shared" si="6"/>
        <v>0.85589064767624889</v>
      </c>
      <c r="G22" s="261">
        <f>'részletező tábla eredeti ei Bag'!M112</f>
        <v>80839109</v>
      </c>
      <c r="H22" s="228">
        <f>'részletező tábla módosíto ei '!M112</f>
        <v>86711717</v>
      </c>
      <c r="I22" s="228">
        <f>'2m cofog szerinti teljesítés'!M112</f>
        <v>79584019</v>
      </c>
      <c r="J22" s="262">
        <f t="shared" si="7"/>
        <v>0.91780005924689512</v>
      </c>
      <c r="K22" s="261">
        <f>'részletező tábla eredeti ei Bag'!Q112</f>
        <v>61060291</v>
      </c>
      <c r="L22" s="228">
        <f>'részletező tábla módosíto ei '!Q112</f>
        <v>63522693</v>
      </c>
      <c r="M22" s="228">
        <f>'2m cofog szerinti teljesítés'!Q112</f>
        <v>56740266</v>
      </c>
      <c r="N22" s="262">
        <f t="shared" si="5"/>
        <v>0.89322828300116308</v>
      </c>
      <c r="O22" s="261">
        <f>'részletező tábla eredeti ei Bag'!AY112</f>
        <v>369895481</v>
      </c>
      <c r="P22" s="228">
        <f>'részletező tábla módosíto ei '!AY112</f>
        <v>465793880</v>
      </c>
      <c r="Q22" s="228">
        <f>'2m cofog szerinti teljesítés'!AY112</f>
        <v>459419365</v>
      </c>
      <c r="R22" s="262">
        <f t="shared" si="0"/>
        <v>0.98631473002607939</v>
      </c>
      <c r="S22" s="261">
        <f t="shared" si="1"/>
        <v>530829142</v>
      </c>
      <c r="T22" s="228">
        <f t="shared" si="2"/>
        <v>635081127</v>
      </c>
      <c r="U22" s="228">
        <f t="shared" si="3"/>
        <v>612050795</v>
      </c>
      <c r="V22" s="262">
        <f t="shared" si="4"/>
        <v>0.96373639363400576</v>
      </c>
    </row>
    <row r="23" spans="1:22" s="55" customFormat="1" ht="30" customHeight="1" x14ac:dyDescent="0.3">
      <c r="A23" s="53"/>
      <c r="B23" s="51"/>
      <c r="C23" s="258"/>
      <c r="D23" s="259"/>
      <c r="E23" s="259"/>
      <c r="F23" s="260"/>
      <c r="G23" s="258"/>
      <c r="H23" s="259"/>
      <c r="I23" s="259"/>
      <c r="J23" s="260"/>
      <c r="K23" s="256"/>
      <c r="L23" s="259"/>
      <c r="M23" s="259"/>
      <c r="N23" s="260"/>
      <c r="O23" s="258"/>
      <c r="P23" s="259"/>
      <c r="Q23" s="259"/>
      <c r="R23" s="260"/>
      <c r="S23" s="258"/>
      <c r="T23" s="259"/>
      <c r="U23" s="259"/>
      <c r="V23" s="260"/>
    </row>
    <row r="24" spans="1:22" s="55" customFormat="1" ht="30" customHeight="1" x14ac:dyDescent="0.3">
      <c r="A24" s="54"/>
      <c r="B24" s="252" t="s">
        <v>503</v>
      </c>
      <c r="C24" s="261">
        <f>'részletező tábla eredeti ei Bag'!H114</f>
        <v>1866310</v>
      </c>
      <c r="D24" s="228">
        <f>'részletező tábla módosíto ei '!H114</f>
        <v>1866310</v>
      </c>
      <c r="E24" s="228">
        <f>'2m cofog szerinti teljesítés'!H114</f>
        <v>1934501</v>
      </c>
      <c r="F24" s="262">
        <f t="shared" si="6"/>
        <v>1.0365378742009634</v>
      </c>
      <c r="G24" s="261">
        <f>'részletező tábla eredeti ei Bag'!M114</f>
        <v>146852</v>
      </c>
      <c r="H24" s="228">
        <f>'részletező tábla módosíto ei '!M114</f>
        <v>146852</v>
      </c>
      <c r="I24" s="228">
        <f>'2m cofog szerinti teljesítés'!M114</f>
        <v>159958</v>
      </c>
      <c r="J24" s="262">
        <f t="shared" si="7"/>
        <v>1.0892463160188488</v>
      </c>
      <c r="K24" s="261">
        <f>'részletező tábla eredeti ei Bag'!Q114</f>
        <v>306765</v>
      </c>
      <c r="L24" s="228">
        <f>'részletező tábla módosíto ei '!Q114</f>
        <v>313940</v>
      </c>
      <c r="M24" s="228">
        <f>'2m cofog szerinti teljesítés'!Q114</f>
        <v>642900</v>
      </c>
      <c r="N24" s="262">
        <f t="shared" si="5"/>
        <v>2.0478435369815888</v>
      </c>
      <c r="O24" s="261">
        <f>'részletező tábla eredeti ei Bag'!AY114</f>
        <v>369895481</v>
      </c>
      <c r="P24" s="228">
        <f>'részletező tábla módosíto ei '!AY114</f>
        <v>465793880</v>
      </c>
      <c r="Q24" s="228">
        <f>'2m cofog szerinti teljesítés'!AY114</f>
        <v>459419365</v>
      </c>
      <c r="R24" s="262">
        <f t="shared" si="0"/>
        <v>0.98631473002607939</v>
      </c>
      <c r="S24" s="261">
        <f t="shared" si="1"/>
        <v>372215408</v>
      </c>
      <c r="T24" s="228">
        <f t="shared" si="2"/>
        <v>468120982</v>
      </c>
      <c r="U24" s="228">
        <f t="shared" si="3"/>
        <v>462156724</v>
      </c>
      <c r="V24" s="262">
        <f t="shared" si="4"/>
        <v>0.98725915259231001</v>
      </c>
    </row>
    <row r="25" spans="1:22" s="55" customFormat="1" ht="30" customHeight="1" x14ac:dyDescent="0.3">
      <c r="A25" s="53"/>
      <c r="B25" s="51"/>
      <c r="C25" s="258"/>
      <c r="D25" s="259"/>
      <c r="E25" s="259"/>
      <c r="F25" s="260"/>
      <c r="G25" s="258"/>
      <c r="H25" s="259"/>
      <c r="I25" s="259"/>
      <c r="J25" s="260"/>
      <c r="K25" s="258"/>
      <c r="L25" s="259"/>
      <c r="M25" s="259"/>
      <c r="N25" s="260"/>
      <c r="O25" s="258"/>
      <c r="P25" s="259"/>
      <c r="Q25" s="259"/>
      <c r="R25" s="260"/>
      <c r="S25" s="258"/>
      <c r="T25" s="259"/>
      <c r="U25" s="259"/>
      <c r="V25" s="260"/>
    </row>
    <row r="26" spans="1:22" s="55" customFormat="1" ht="30" customHeight="1" x14ac:dyDescent="0.3">
      <c r="A26" s="53"/>
      <c r="B26" s="253" t="s">
        <v>500</v>
      </c>
      <c r="C26" s="263">
        <f>'részletező tábla eredeti ei Bag'!H116</f>
        <v>1769050</v>
      </c>
      <c r="D26" s="229">
        <f>'részletező tábla módosíto ei '!H116</f>
        <v>1769050</v>
      </c>
      <c r="E26" s="229">
        <f>'2m cofog szerinti teljesítés'!H116</f>
        <v>1837241</v>
      </c>
      <c r="F26" s="264">
        <f>E26/D26</f>
        <v>1.0385466775953196</v>
      </c>
      <c r="G26" s="263">
        <f>'részletező tábla eredeti ei Bag'!M116</f>
        <v>0</v>
      </c>
      <c r="H26" s="229">
        <f>'részletező tábla módosíto ei '!M116</f>
        <v>0</v>
      </c>
      <c r="I26" s="229">
        <f>'2m cofog szerinti teljesítés'!M116</f>
        <v>13108</v>
      </c>
      <c r="J26" s="264">
        <v>0</v>
      </c>
      <c r="K26" s="263">
        <f>'részletező tábla eredeti ei Bag'!Q116</f>
        <v>190000</v>
      </c>
      <c r="L26" s="229">
        <f>'részletező tábla módosíto ei '!Q116</f>
        <v>190000</v>
      </c>
      <c r="M26" s="229">
        <f>'2m cofog szerinti teljesítés'!Q116</f>
        <v>518960</v>
      </c>
      <c r="N26" s="264">
        <f t="shared" si="5"/>
        <v>2.7313684210526317</v>
      </c>
      <c r="O26" s="263">
        <f>'részletező tábla eredeti ei Bag'!AY116</f>
        <v>334859088</v>
      </c>
      <c r="P26" s="229">
        <f>'részletező tábla módosíto ei '!AY116</f>
        <v>430286352</v>
      </c>
      <c r="Q26" s="229">
        <f>'2m cofog szerinti teljesítés'!AY116</f>
        <v>423463208</v>
      </c>
      <c r="R26" s="264">
        <f t="shared" si="0"/>
        <v>0.98414278312968662</v>
      </c>
      <c r="S26" s="263">
        <f t="shared" si="1"/>
        <v>336818138</v>
      </c>
      <c r="T26" s="229">
        <f t="shared" si="2"/>
        <v>432245402</v>
      </c>
      <c r="U26" s="229">
        <f t="shared" si="3"/>
        <v>425832517</v>
      </c>
      <c r="V26" s="264">
        <f t="shared" si="4"/>
        <v>0.98516378665839455</v>
      </c>
    </row>
    <row r="27" spans="1:22" s="55" customFormat="1" ht="30" customHeight="1" x14ac:dyDescent="0.3">
      <c r="A27" s="56"/>
      <c r="B27" s="58"/>
      <c r="C27" s="258"/>
      <c r="D27" s="259"/>
      <c r="E27" s="259"/>
      <c r="F27" s="260"/>
      <c r="G27" s="258"/>
      <c r="H27" s="259"/>
      <c r="I27" s="259"/>
      <c r="J27" s="260"/>
      <c r="K27" s="258"/>
      <c r="L27" s="259"/>
      <c r="M27" s="259"/>
      <c r="N27" s="260"/>
      <c r="O27" s="258"/>
      <c r="P27" s="259"/>
      <c r="Q27" s="259"/>
      <c r="R27" s="260"/>
      <c r="S27" s="258"/>
      <c r="T27" s="259"/>
      <c r="U27" s="259"/>
      <c r="V27" s="260"/>
    </row>
    <row r="28" spans="1:22" s="55" customFormat="1" ht="30" customHeight="1" x14ac:dyDescent="0.3">
      <c r="A28" s="52" t="s">
        <v>244</v>
      </c>
      <c r="B28" s="250" t="s">
        <v>245</v>
      </c>
      <c r="C28" s="256">
        <f>'részletező tábla eredeti ei Bag'!H121</f>
        <v>8739300</v>
      </c>
      <c r="D28" s="198">
        <f>'részletező tábla módosíto ei '!H121</f>
        <v>8757876</v>
      </c>
      <c r="E28" s="198">
        <f>'2m cofog szerinti teljesítés'!H121</f>
        <v>7559930</v>
      </c>
      <c r="F28" s="257">
        <f t="shared" si="6"/>
        <v>0.86321500783980043</v>
      </c>
      <c r="G28" s="256">
        <f>'részletező tábla eredeti ei Bag'!M121</f>
        <v>61149455</v>
      </c>
      <c r="H28" s="198">
        <f>'részletező tábla módosíto ei '!M121</f>
        <v>65872355</v>
      </c>
      <c r="I28" s="198">
        <f>'2m cofog szerinti teljesítés'!M121</f>
        <v>60822441</v>
      </c>
      <c r="J28" s="257">
        <f t="shared" si="7"/>
        <v>0.92333788582478948</v>
      </c>
      <c r="K28" s="256">
        <f>'részletező tábla eredeti ei Bag'!Q121</f>
        <v>39424800</v>
      </c>
      <c r="L28" s="198">
        <f>'részletező tábla módosíto ei '!Q121</f>
        <v>40910027</v>
      </c>
      <c r="M28" s="198">
        <f>'2m cofog szerinti teljesítés'!Q121</f>
        <v>38902777</v>
      </c>
      <c r="N28" s="257">
        <f t="shared" si="5"/>
        <v>0.95093501160485672</v>
      </c>
      <c r="O28" s="256">
        <f>'részletező tábla eredeti ei Bag'!AY121</f>
        <v>68841414</v>
      </c>
      <c r="P28" s="198">
        <f>'részletező tábla módosíto ei '!AY121</f>
        <v>67568492</v>
      </c>
      <c r="Q28" s="198">
        <f>'2m cofog szerinti teljesítés'!AY121</f>
        <v>57100445</v>
      </c>
      <c r="R28" s="257">
        <f t="shared" si="0"/>
        <v>0.84507502402155132</v>
      </c>
      <c r="S28" s="256">
        <f t="shared" si="1"/>
        <v>178154969</v>
      </c>
      <c r="T28" s="198">
        <f t="shared" si="2"/>
        <v>183108750</v>
      </c>
      <c r="U28" s="198">
        <f t="shared" si="3"/>
        <v>164385593</v>
      </c>
      <c r="V28" s="257">
        <f t="shared" si="4"/>
        <v>0.89774843091878465</v>
      </c>
    </row>
    <row r="29" spans="1:22" s="55" customFormat="1" ht="30" customHeight="1" x14ac:dyDescent="0.3">
      <c r="A29" s="52" t="s">
        <v>282</v>
      </c>
      <c r="B29" s="250" t="s">
        <v>283</v>
      </c>
      <c r="C29" s="256">
        <f>'részletező tábla eredeti ei Bag'!H140</f>
        <v>1888361</v>
      </c>
      <c r="D29" s="198">
        <f>'részletező tábla módosíto ei '!H140</f>
        <v>1888361</v>
      </c>
      <c r="E29" s="198">
        <f>'2m cofog szerinti teljesítés'!H140</f>
        <v>1681221</v>
      </c>
      <c r="F29" s="257">
        <f t="shared" si="6"/>
        <v>0.89030699108909794</v>
      </c>
      <c r="G29" s="256">
        <f>'részletező tábla eredeti ei Bag'!M140</f>
        <v>13205954</v>
      </c>
      <c r="H29" s="198">
        <f>'részletező tábla módosíto ei '!M140</f>
        <v>14246729</v>
      </c>
      <c r="I29" s="198">
        <f>'2m cofog szerinti teljesítés'!M140</f>
        <v>13897003</v>
      </c>
      <c r="J29" s="257">
        <f t="shared" si="7"/>
        <v>0.97545218976229564</v>
      </c>
      <c r="K29" s="256">
        <f>'részletező tábla eredeti ei Bag'!Q140</f>
        <v>7841491</v>
      </c>
      <c r="L29" s="198">
        <f>'részletező tábla módosíto ei '!Q140</f>
        <v>8811491</v>
      </c>
      <c r="M29" s="198">
        <f>'2m cofog szerinti teljesítés'!Q140</f>
        <v>8810837</v>
      </c>
      <c r="N29" s="257">
        <f t="shared" si="5"/>
        <v>0.99992577873597099</v>
      </c>
      <c r="O29" s="256">
        <f>'részletező tábla eredeti ei Bag'!AY140</f>
        <v>11625540</v>
      </c>
      <c r="P29" s="198">
        <f>'részletező tábla módosíto ei '!AY140</f>
        <v>11747310</v>
      </c>
      <c r="Q29" s="198">
        <f>'2m cofog szerinti teljesítés'!AY140</f>
        <v>10638878</v>
      </c>
      <c r="R29" s="257">
        <f t="shared" si="0"/>
        <v>0.90564376014593984</v>
      </c>
      <c r="S29" s="256">
        <f t="shared" si="1"/>
        <v>34561346</v>
      </c>
      <c r="T29" s="198">
        <f t="shared" si="2"/>
        <v>36693891</v>
      </c>
      <c r="U29" s="198">
        <f t="shared" si="3"/>
        <v>35027939</v>
      </c>
      <c r="V29" s="257">
        <f t="shared" si="4"/>
        <v>0.9545986551276342</v>
      </c>
    </row>
    <row r="30" spans="1:22" s="55" customFormat="1" ht="30" customHeight="1" x14ac:dyDescent="0.3">
      <c r="A30" s="52" t="s">
        <v>284</v>
      </c>
      <c r="B30" s="250" t="s">
        <v>285</v>
      </c>
      <c r="C30" s="256">
        <f>'részletező tábla eredeti ei Bag'!H141</f>
        <v>8406600</v>
      </c>
      <c r="D30" s="198">
        <f>'részletező tábla módosíto ei '!H141</f>
        <v>8030620</v>
      </c>
      <c r="E30" s="198">
        <f>'2m cofog szerinti teljesítés'!H141</f>
        <v>6278671</v>
      </c>
      <c r="F30" s="257">
        <f t="shared" si="6"/>
        <v>0.78184137712903856</v>
      </c>
      <c r="G30" s="256">
        <f>'részletező tábla eredeti ei Bag'!M141</f>
        <v>6280500</v>
      </c>
      <c r="H30" s="198">
        <f>'részletező tábla módosíto ei '!M141</f>
        <v>6265733</v>
      </c>
      <c r="I30" s="198">
        <f>'2m cofog szerinti teljesítés'!M141</f>
        <v>4297293</v>
      </c>
      <c r="J30" s="257">
        <f t="shared" si="7"/>
        <v>0.68584042760838992</v>
      </c>
      <c r="K30" s="256">
        <f>'részletező tábla eredeti ei Bag'!Q141</f>
        <v>13540000</v>
      </c>
      <c r="L30" s="198">
        <f>'részletező tábla módosíto ei '!Q141</f>
        <v>13547175</v>
      </c>
      <c r="M30" s="198">
        <f>'2m cofog szerinti teljesítés'!Q141</f>
        <v>8785342</v>
      </c>
      <c r="N30" s="257">
        <f t="shared" si="5"/>
        <v>0.64849992710657389</v>
      </c>
      <c r="O30" s="256">
        <f>'részletező tábla eredeti ei Bag'!AY141</f>
        <v>76782833</v>
      </c>
      <c r="P30" s="198">
        <f>'részletező tábla módosíto ei '!AY141</f>
        <v>91515600</v>
      </c>
      <c r="Q30" s="198">
        <f>'2m cofog szerinti teljesítés'!AY141</f>
        <v>84762723</v>
      </c>
      <c r="R30" s="257">
        <f t="shared" si="0"/>
        <v>0.92621064605378756</v>
      </c>
      <c r="S30" s="256">
        <f t="shared" si="1"/>
        <v>105009933</v>
      </c>
      <c r="T30" s="198">
        <f t="shared" si="2"/>
        <v>119359128</v>
      </c>
      <c r="U30" s="198">
        <f t="shared" si="3"/>
        <v>104124029</v>
      </c>
      <c r="V30" s="257">
        <f t="shared" si="4"/>
        <v>0.87235916301265204</v>
      </c>
    </row>
    <row r="31" spans="1:22" s="55" customFormat="1" ht="30" customHeight="1" x14ac:dyDescent="0.3">
      <c r="A31" s="52" t="s">
        <v>334</v>
      </c>
      <c r="B31" s="250" t="s">
        <v>335</v>
      </c>
      <c r="C31" s="256">
        <f>'részletező tábla eredeti ei Bag'!H166</f>
        <v>0</v>
      </c>
      <c r="D31" s="198">
        <f>'részletező tábla módosíto ei '!H166</f>
        <v>0</v>
      </c>
      <c r="E31" s="198">
        <f>'2m cofog szerinti teljesítés'!H166</f>
        <v>0</v>
      </c>
      <c r="F31" s="257">
        <v>0</v>
      </c>
      <c r="G31" s="256">
        <f>'részletező tábla eredeti ei Bag'!M166</f>
        <v>0</v>
      </c>
      <c r="H31" s="198">
        <f>'részletező tábla módosíto ei '!M166</f>
        <v>0</v>
      </c>
      <c r="I31" s="198">
        <f>'2m cofog szerinti teljesítés'!M166</f>
        <v>0</v>
      </c>
      <c r="J31" s="257">
        <v>0</v>
      </c>
      <c r="K31" s="256">
        <f>'részletező tábla eredeti ei Bag'!Q166</f>
        <v>0</v>
      </c>
      <c r="L31" s="198">
        <f>'részletező tábla módosíto ei '!Q166</f>
        <v>0</v>
      </c>
      <c r="M31" s="198">
        <f>'2m cofog szerinti teljesítés'!Q166</f>
        <v>0</v>
      </c>
      <c r="N31" s="257">
        <v>0</v>
      </c>
      <c r="O31" s="256">
        <f>'részletező tábla eredeti ei Bag'!AY166</f>
        <v>20725487</v>
      </c>
      <c r="P31" s="198">
        <f>'részletező tábla módosíto ei '!AY166</f>
        <v>20248387</v>
      </c>
      <c r="Q31" s="198">
        <f>'2m cofog szerinti teljesítés'!AY166</f>
        <v>20223804</v>
      </c>
      <c r="R31" s="257">
        <f t="shared" si="0"/>
        <v>0.9987859279852761</v>
      </c>
      <c r="S31" s="256">
        <f t="shared" si="1"/>
        <v>20725487</v>
      </c>
      <c r="T31" s="198">
        <f t="shared" si="2"/>
        <v>20248387</v>
      </c>
      <c r="U31" s="198">
        <f t="shared" si="3"/>
        <v>20223804</v>
      </c>
      <c r="V31" s="257">
        <f t="shared" si="4"/>
        <v>0.9987859279852761</v>
      </c>
    </row>
    <row r="32" spans="1:22" s="55" customFormat="1" ht="30" customHeight="1" x14ac:dyDescent="0.3">
      <c r="A32" s="52" t="s">
        <v>352</v>
      </c>
      <c r="B32" s="250" t="s">
        <v>353</v>
      </c>
      <c r="C32" s="256">
        <f>'részletező tábla eredeti ei Bag'!H175</f>
        <v>0</v>
      </c>
      <c r="D32" s="198">
        <f>'részletező tábla módosíto ei '!H175</f>
        <v>0</v>
      </c>
      <c r="E32" s="198">
        <f>'2m cofog szerinti teljesítés'!H175</f>
        <v>0</v>
      </c>
      <c r="F32" s="257">
        <v>0</v>
      </c>
      <c r="G32" s="256">
        <f>'részletező tábla eredeti ei Bag'!M175</f>
        <v>0</v>
      </c>
      <c r="H32" s="198">
        <f>'részletező tábla módosíto ei '!M175</f>
        <v>0</v>
      </c>
      <c r="I32" s="198">
        <f>'2m cofog szerinti teljesítés'!M175</f>
        <v>0</v>
      </c>
      <c r="J32" s="257">
        <v>0</v>
      </c>
      <c r="K32" s="256">
        <f>'részletező tábla eredeti ei Bag'!Q175</f>
        <v>0</v>
      </c>
      <c r="L32" s="198">
        <f>'részletező tábla módosíto ei '!Q175</f>
        <v>0</v>
      </c>
      <c r="M32" s="198">
        <f>'2m cofog szerinti teljesítés'!Q175</f>
        <v>0</v>
      </c>
      <c r="N32" s="257">
        <v>0</v>
      </c>
      <c r="O32" s="256">
        <f>'részletező tábla eredeti ei Bag'!AY175</f>
        <v>13967473</v>
      </c>
      <c r="P32" s="198">
        <f>'részletező tábla módosíto ei '!AY175</f>
        <v>12149540</v>
      </c>
      <c r="Q32" s="198">
        <f>'2m cofog szerinti teljesítés'!AY175</f>
        <v>11830518</v>
      </c>
      <c r="R32" s="257">
        <f t="shared" si="0"/>
        <v>0.97374205113938472</v>
      </c>
      <c r="S32" s="256">
        <f t="shared" si="1"/>
        <v>13967473</v>
      </c>
      <c r="T32" s="198">
        <f t="shared" si="2"/>
        <v>12149540</v>
      </c>
      <c r="U32" s="198">
        <f t="shared" si="3"/>
        <v>11830518</v>
      </c>
      <c r="V32" s="257">
        <f t="shared" si="4"/>
        <v>0.97374205113938472</v>
      </c>
    </row>
    <row r="33" spans="1:22" s="55" customFormat="1" ht="30" customHeight="1" x14ac:dyDescent="0.3">
      <c r="A33" s="52"/>
      <c r="B33" s="250" t="s">
        <v>480</v>
      </c>
      <c r="C33" s="256"/>
      <c r="D33" s="230"/>
      <c r="E33" s="230"/>
      <c r="F33" s="257"/>
      <c r="G33" s="256"/>
      <c r="H33" s="230"/>
      <c r="I33" s="230"/>
      <c r="J33" s="257"/>
      <c r="K33" s="268"/>
      <c r="L33" s="230"/>
      <c r="M33" s="230"/>
      <c r="N33" s="257"/>
      <c r="O33" s="268"/>
      <c r="P33" s="230"/>
      <c r="Q33" s="230"/>
      <c r="R33" s="257"/>
      <c r="S33" s="268"/>
      <c r="T33" s="230"/>
      <c r="U33" s="230"/>
      <c r="V33" s="257"/>
    </row>
    <row r="34" spans="1:22" s="55" customFormat="1" ht="30" customHeight="1" x14ac:dyDescent="0.3">
      <c r="A34" s="52"/>
      <c r="B34" s="251" t="s">
        <v>378</v>
      </c>
      <c r="C34" s="256">
        <f>'részletező tábla eredeti ei Bag'!H188</f>
        <v>0</v>
      </c>
      <c r="D34" s="198">
        <f>'részletező tábla módosíto ei '!H188</f>
        <v>0</v>
      </c>
      <c r="E34" s="198">
        <f>'2m cofog szerinti teljesítés'!H188</f>
        <v>0</v>
      </c>
      <c r="F34" s="257">
        <v>0</v>
      </c>
      <c r="G34" s="256">
        <f>'részletező tábla eredeti ei Bag'!M188</f>
        <v>0</v>
      </c>
      <c r="H34" s="198">
        <f>'részletező tábla módosíto ei '!M188</f>
        <v>0</v>
      </c>
      <c r="I34" s="198">
        <f>'2m cofog szerinti teljesítés'!M188</f>
        <v>0</v>
      </c>
      <c r="J34" s="257">
        <v>0</v>
      </c>
      <c r="K34" s="256">
        <f>'részletező tábla eredeti ei Bag'!Q188</f>
        <v>0</v>
      </c>
      <c r="L34" s="198">
        <f>'részletező tábla módosíto ei '!Q188</f>
        <v>0</v>
      </c>
      <c r="M34" s="198">
        <f>'2m cofog szerinti teljesítés'!Q188</f>
        <v>0</v>
      </c>
      <c r="N34" s="257">
        <v>0</v>
      </c>
      <c r="O34" s="256">
        <f>'részletező tábla eredeti ei Bag'!AY188</f>
        <v>0</v>
      </c>
      <c r="P34" s="198">
        <f>'részletező tábla módosíto ei '!AY188</f>
        <v>0</v>
      </c>
      <c r="Q34" s="198">
        <f>'2m cofog szerinti teljesítés'!AY188</f>
        <v>0</v>
      </c>
      <c r="R34" s="257">
        <v>0</v>
      </c>
      <c r="S34" s="256">
        <f t="shared" ref="S34:U39" si="8">O34+K34+G34+C34</f>
        <v>0</v>
      </c>
      <c r="T34" s="198">
        <f t="shared" si="8"/>
        <v>0</v>
      </c>
      <c r="U34" s="198">
        <f t="shared" si="8"/>
        <v>0</v>
      </c>
      <c r="V34" s="257">
        <v>0</v>
      </c>
    </row>
    <row r="35" spans="1:22" s="55" customFormat="1" ht="30" customHeight="1" x14ac:dyDescent="0.3">
      <c r="A35" s="52"/>
      <c r="B35" s="251" t="s">
        <v>379</v>
      </c>
      <c r="C35" s="256">
        <f>'részletező tábla eredeti ei Bag'!H189</f>
        <v>0</v>
      </c>
      <c r="D35" s="198">
        <f>'részletező tábla módosíto ei '!H189</f>
        <v>0</v>
      </c>
      <c r="E35" s="198">
        <f>'2m cofog szerinti teljesítés'!H189</f>
        <v>0</v>
      </c>
      <c r="F35" s="257">
        <v>0</v>
      </c>
      <c r="G35" s="256">
        <f>'részletező tábla eredeti ei Bag'!M189</f>
        <v>0</v>
      </c>
      <c r="H35" s="198">
        <f>'részletező tábla módosíto ei '!M189</f>
        <v>0</v>
      </c>
      <c r="I35" s="198">
        <f>'2m cofog szerinti teljesítés'!M189</f>
        <v>0</v>
      </c>
      <c r="J35" s="257">
        <v>0</v>
      </c>
      <c r="K35" s="256">
        <f>'részletező tábla eredeti ei Bag'!Q189</f>
        <v>0</v>
      </c>
      <c r="L35" s="198">
        <f>'részletező tábla módosíto ei '!Q189</f>
        <v>0</v>
      </c>
      <c r="M35" s="198">
        <f>'2m cofog szerinti teljesítés'!Q189</f>
        <v>0</v>
      </c>
      <c r="N35" s="257">
        <v>0</v>
      </c>
      <c r="O35" s="256">
        <f>'részletező tábla eredeti ei Bag'!AY189</f>
        <v>0</v>
      </c>
      <c r="P35" s="198">
        <f>'részletező tábla módosíto ei '!AY189</f>
        <v>0</v>
      </c>
      <c r="Q35" s="198">
        <f>'2m cofog szerinti teljesítés'!AY189</f>
        <v>0</v>
      </c>
      <c r="R35" s="257">
        <v>0</v>
      </c>
      <c r="S35" s="256">
        <f t="shared" si="8"/>
        <v>0</v>
      </c>
      <c r="T35" s="198">
        <f t="shared" si="8"/>
        <v>0</v>
      </c>
      <c r="U35" s="198">
        <f t="shared" si="8"/>
        <v>0</v>
      </c>
      <c r="V35" s="257">
        <v>0</v>
      </c>
    </row>
    <row r="36" spans="1:22" s="55" customFormat="1" ht="30" customHeight="1" x14ac:dyDescent="0.3">
      <c r="A36" s="52" t="s">
        <v>380</v>
      </c>
      <c r="B36" s="250" t="s">
        <v>381</v>
      </c>
      <c r="C36" s="256">
        <f>'részletező tábla eredeti ei Bag'!H190</f>
        <v>0</v>
      </c>
      <c r="D36" s="198">
        <f>'részletező tábla módosíto ei '!H190</f>
        <v>375980</v>
      </c>
      <c r="E36" s="198">
        <f>'2m cofog szerinti teljesítés'!H190</f>
        <v>375240</v>
      </c>
      <c r="F36" s="257">
        <f t="shared" ref="F36" si="9">E36/D36</f>
        <v>0.9980318102026704</v>
      </c>
      <c r="G36" s="256">
        <f>'részletező tábla eredeti ei Bag'!M190</f>
        <v>203200</v>
      </c>
      <c r="H36" s="198">
        <f>'részletező tábla módosíto ei '!M190</f>
        <v>326900</v>
      </c>
      <c r="I36" s="198">
        <f>'2m cofog szerinti teljesítés'!M190</f>
        <v>325890</v>
      </c>
      <c r="J36" s="257">
        <f>I36/H36</f>
        <v>0.99691037014377482</v>
      </c>
      <c r="K36" s="256">
        <f>'részletező tábla eredeti ei Bag'!Q190</f>
        <v>254000</v>
      </c>
      <c r="L36" s="198">
        <f>'részletező tábla módosíto ei '!Q190</f>
        <v>254000</v>
      </c>
      <c r="M36" s="198">
        <f>'2m cofog szerinti teljesítés'!Q190</f>
        <v>85899</v>
      </c>
      <c r="N36" s="257">
        <f t="shared" ref="N36" si="10">M36/L36</f>
        <v>0.33818503937007877</v>
      </c>
      <c r="O36" s="256">
        <f>'részletező tábla eredeti ei Bag'!AY190</f>
        <v>10180000</v>
      </c>
      <c r="P36" s="198">
        <f>'részletező tábla módosíto ei '!AY190</f>
        <v>13103801</v>
      </c>
      <c r="Q36" s="198">
        <f>'2m cofog szerinti teljesítés'!AY190</f>
        <v>12784154</v>
      </c>
      <c r="R36" s="257">
        <f t="shared" ref="R36:R39" si="11">Q36/P36</f>
        <v>0.97560654347543896</v>
      </c>
      <c r="S36" s="256">
        <f t="shared" si="8"/>
        <v>10637200</v>
      </c>
      <c r="T36" s="198">
        <f t="shared" si="8"/>
        <v>14060681</v>
      </c>
      <c r="U36" s="198">
        <f t="shared" si="8"/>
        <v>13571183</v>
      </c>
      <c r="V36" s="257">
        <f t="shared" ref="V36:V37" si="12">U36/T36</f>
        <v>0.96518675020079037</v>
      </c>
    </row>
    <row r="37" spans="1:22" s="55" customFormat="1" ht="30" customHeight="1" x14ac:dyDescent="0.3">
      <c r="A37" s="52" t="s">
        <v>396</v>
      </c>
      <c r="B37" s="250" t="s">
        <v>397</v>
      </c>
      <c r="C37" s="256">
        <f>'részletező tábla eredeti ei Bag'!H198</f>
        <v>0</v>
      </c>
      <c r="D37" s="198">
        <f>'részletező tábla módosíto ei '!H198</f>
        <v>0</v>
      </c>
      <c r="E37" s="198">
        <f>'2m cofog szerinti teljesítés'!H198</f>
        <v>0</v>
      </c>
      <c r="F37" s="257">
        <v>0</v>
      </c>
      <c r="G37" s="256">
        <f>'részletező tábla eredeti ei Bag'!M198</f>
        <v>0</v>
      </c>
      <c r="H37" s="198">
        <f>'részletező tábla módosíto ei '!M198</f>
        <v>0</v>
      </c>
      <c r="I37" s="198">
        <f>'2m cofog szerinti teljesítés'!M198</f>
        <v>0</v>
      </c>
      <c r="J37" s="257">
        <v>0</v>
      </c>
      <c r="K37" s="256">
        <f>'részletező tábla eredeti ei Bag'!Q198</f>
        <v>0</v>
      </c>
      <c r="L37" s="198">
        <f>'részletező tábla módosíto ei '!Q198</f>
        <v>0</v>
      </c>
      <c r="M37" s="198">
        <f>'2m cofog szerinti teljesítés'!Q198</f>
        <v>0</v>
      </c>
      <c r="N37" s="257">
        <v>0</v>
      </c>
      <c r="O37" s="256">
        <f>'részletező tábla eredeti ei Bag'!AY198</f>
        <v>2159000</v>
      </c>
      <c r="P37" s="198">
        <f>'részletező tábla módosíto ei '!AY198</f>
        <v>74786625</v>
      </c>
      <c r="Q37" s="198">
        <f>'2m cofog szerinti teljesítés'!AY198</f>
        <v>74785537</v>
      </c>
      <c r="R37" s="257">
        <f t="shared" si="11"/>
        <v>0.99998545194411437</v>
      </c>
      <c r="S37" s="256">
        <f t="shared" si="8"/>
        <v>2159000</v>
      </c>
      <c r="T37" s="198">
        <f t="shared" si="8"/>
        <v>74786625</v>
      </c>
      <c r="U37" s="198">
        <f t="shared" si="8"/>
        <v>74785537</v>
      </c>
      <c r="V37" s="257">
        <f t="shared" si="12"/>
        <v>0.99998545194411437</v>
      </c>
    </row>
    <row r="38" spans="1:22" s="55" customFormat="1" ht="30" customHeight="1" x14ac:dyDescent="0.3">
      <c r="A38" s="52" t="s">
        <v>406</v>
      </c>
      <c r="B38" s="250" t="s">
        <v>407</v>
      </c>
      <c r="C38" s="256">
        <f>'részletező tábla eredeti ei Bag'!H203</f>
        <v>0</v>
      </c>
      <c r="D38" s="198">
        <f>'részletező tábla módosíto ei '!H203</f>
        <v>0</v>
      </c>
      <c r="E38" s="198">
        <f>'2m cofog szerinti teljesítés'!H203</f>
        <v>0</v>
      </c>
      <c r="F38" s="257">
        <v>0</v>
      </c>
      <c r="G38" s="256">
        <f>'részletező tábla eredeti ei Bag'!M203</f>
        <v>0</v>
      </c>
      <c r="H38" s="198">
        <f>'részletező tábla módosíto ei '!M203</f>
        <v>0</v>
      </c>
      <c r="I38" s="198">
        <f>'2m cofog szerinti teljesítés'!M203</f>
        <v>0</v>
      </c>
      <c r="J38" s="257">
        <v>0</v>
      </c>
      <c r="K38" s="256">
        <f>'részletező tábla eredeti ei Bag'!Q203</f>
        <v>0</v>
      </c>
      <c r="L38" s="198">
        <f>'részletező tábla módosíto ei '!Q203</f>
        <v>0</v>
      </c>
      <c r="M38" s="198">
        <f>'2m cofog szerinti teljesítés'!Q203</f>
        <v>0</v>
      </c>
      <c r="N38" s="257">
        <v>0</v>
      </c>
      <c r="O38" s="256">
        <f>'részletező tábla eredeti ei Bag'!AY203</f>
        <v>0</v>
      </c>
      <c r="P38" s="198">
        <f>'részletező tábla módosíto ei '!AY203</f>
        <v>0</v>
      </c>
      <c r="Q38" s="198">
        <f>'2m cofog szerinti teljesítés'!AY203</f>
        <v>0</v>
      </c>
      <c r="R38" s="257">
        <v>0</v>
      </c>
      <c r="S38" s="256">
        <f t="shared" si="8"/>
        <v>0</v>
      </c>
      <c r="T38" s="198">
        <f t="shared" si="8"/>
        <v>0</v>
      </c>
      <c r="U38" s="198">
        <f t="shared" si="8"/>
        <v>0</v>
      </c>
      <c r="V38" s="257">
        <v>0</v>
      </c>
    </row>
    <row r="39" spans="1:22" s="55" customFormat="1" ht="30" customHeight="1" x14ac:dyDescent="0.3">
      <c r="A39" s="52" t="s">
        <v>424</v>
      </c>
      <c r="B39" s="250" t="s">
        <v>481</v>
      </c>
      <c r="C39" s="256">
        <f>'részletező tábla eredeti ei Bag'!H225</f>
        <v>0</v>
      </c>
      <c r="D39" s="198">
        <f>'részletező tábla módosíto ei '!H225</f>
        <v>0</v>
      </c>
      <c r="E39" s="198">
        <f>'2m cofog szerinti teljesítés'!H225</f>
        <v>0</v>
      </c>
      <c r="F39" s="257">
        <v>0</v>
      </c>
      <c r="G39" s="256">
        <f>'részletező tábla eredeti ei Bag'!M225</f>
        <v>0</v>
      </c>
      <c r="H39" s="198">
        <f>'részletező tábla módosíto ei '!M225</f>
        <v>0</v>
      </c>
      <c r="I39" s="198">
        <f>'2m cofog szerinti teljesítés'!M225</f>
        <v>0</v>
      </c>
      <c r="J39" s="257">
        <v>0</v>
      </c>
      <c r="K39" s="256">
        <f>'részletező tábla eredeti ei Bag'!Q225</f>
        <v>0</v>
      </c>
      <c r="L39" s="198">
        <f>'részletező tábla módosíto ei '!Q225</f>
        <v>0</v>
      </c>
      <c r="M39" s="198">
        <f>'2m cofog szerinti teljesítés'!Q225</f>
        <v>0</v>
      </c>
      <c r="N39" s="257">
        <v>0</v>
      </c>
      <c r="O39" s="256">
        <f>'részletező tábla eredeti ei Bag'!AY225</f>
        <v>158613734</v>
      </c>
      <c r="P39" s="198">
        <f>'részletező tábla módosíto ei '!AY212</f>
        <v>174674125</v>
      </c>
      <c r="Q39" s="198">
        <f>'2m cofog szerinti teljesítés'!AY212</f>
        <v>157608051</v>
      </c>
      <c r="R39" s="257">
        <f t="shared" si="11"/>
        <v>0.90229764139365232</v>
      </c>
      <c r="S39" s="256">
        <f t="shared" si="8"/>
        <v>158613734</v>
      </c>
      <c r="T39" s="198">
        <f t="shared" si="8"/>
        <v>174674125</v>
      </c>
      <c r="U39" s="198">
        <f t="shared" si="8"/>
        <v>157608051</v>
      </c>
      <c r="V39" s="257">
        <f t="shared" ref="V39" si="13">U39/T39</f>
        <v>0.90229764139365232</v>
      </c>
    </row>
    <row r="40" spans="1:22" s="55" customFormat="1" ht="30" customHeight="1" x14ac:dyDescent="0.3">
      <c r="A40" s="53"/>
      <c r="B40" s="51"/>
      <c r="C40" s="258"/>
      <c r="D40" s="259"/>
      <c r="E40" s="259"/>
      <c r="F40" s="260"/>
      <c r="G40" s="258"/>
      <c r="H40" s="259"/>
      <c r="I40" s="259"/>
      <c r="J40" s="260"/>
      <c r="K40" s="258"/>
      <c r="L40" s="259"/>
      <c r="M40" s="259"/>
      <c r="N40" s="260"/>
      <c r="O40" s="258"/>
      <c r="P40" s="259"/>
      <c r="Q40" s="259"/>
      <c r="R40" s="260"/>
      <c r="S40" s="258"/>
      <c r="T40" s="259"/>
      <c r="U40" s="259"/>
      <c r="V40" s="260"/>
    </row>
    <row r="41" spans="1:22" s="55" customFormat="1" ht="30" customHeight="1" x14ac:dyDescent="0.3">
      <c r="A41" s="53"/>
      <c r="B41" s="251" t="s">
        <v>496</v>
      </c>
      <c r="C41" s="256">
        <f>'részletező tábla eredeti ei Bag'!H236</f>
        <v>19034261</v>
      </c>
      <c r="D41" s="198">
        <f>'részletező tábla módosíto ei '!H236</f>
        <v>18676857</v>
      </c>
      <c r="E41" s="198">
        <f>'2m cofog szerinti teljesítés'!H236</f>
        <v>15519822</v>
      </c>
      <c r="F41" s="257">
        <f t="shared" ref="F41" si="14">E41/D41</f>
        <v>0.83096540279769771</v>
      </c>
      <c r="G41" s="256">
        <f>'részletező tábla eredeti ei Bag'!M236</f>
        <v>80635909</v>
      </c>
      <c r="H41" s="198">
        <f>'részletező tábla módosíto ei '!M236</f>
        <v>86384817</v>
      </c>
      <c r="I41" s="198">
        <f>'2m cofog szerinti teljesítés'!M236</f>
        <v>79016737</v>
      </c>
      <c r="J41" s="257">
        <f t="shared" ref="J41" si="15">I41/H41</f>
        <v>0.9147063077068277</v>
      </c>
      <c r="K41" s="256">
        <f>'részletező tábla eredeti ei Bag'!Q236</f>
        <v>60806291</v>
      </c>
      <c r="L41" s="198">
        <f>'részletező tábla módosíto ei '!Q236</f>
        <v>63268693</v>
      </c>
      <c r="M41" s="198">
        <f>'2m cofog szerinti teljesítés'!Q236</f>
        <v>56498956</v>
      </c>
      <c r="N41" s="257">
        <f t="shared" ref="N41" si="16">M41/L41</f>
        <v>0.8930002078595175</v>
      </c>
      <c r="O41" s="256">
        <f>'részletező tábla eredeti ei Bag'!AY236</f>
        <v>191942747</v>
      </c>
      <c r="P41" s="198">
        <f>'részletező tábla módosíto ei '!AY236</f>
        <v>203229329</v>
      </c>
      <c r="Q41" s="198">
        <f>'2m cofog szerinti teljesítés'!AY236</f>
        <v>184556368</v>
      </c>
      <c r="R41" s="257">
        <f t="shared" ref="R41" si="17">Q41/P41</f>
        <v>0.90811876862517216</v>
      </c>
      <c r="S41" s="256">
        <f t="shared" ref="S41:U41" si="18">O41+K41+G41+C41</f>
        <v>352419208</v>
      </c>
      <c r="T41" s="198">
        <f t="shared" si="18"/>
        <v>371559696</v>
      </c>
      <c r="U41" s="198">
        <f t="shared" si="18"/>
        <v>335591883</v>
      </c>
      <c r="V41" s="257">
        <f t="shared" ref="V41" si="19">U41/T41</f>
        <v>0.90319775425803983</v>
      </c>
    </row>
    <row r="42" spans="1:22" s="55" customFormat="1" ht="30" customHeight="1" x14ac:dyDescent="0.3">
      <c r="A42" s="53"/>
      <c r="B42" s="57"/>
      <c r="C42" s="258"/>
      <c r="D42" s="259"/>
      <c r="E42" s="259"/>
      <c r="F42" s="260"/>
      <c r="G42" s="258"/>
      <c r="H42" s="259"/>
      <c r="I42" s="259"/>
      <c r="J42" s="260"/>
      <c r="K42" s="258"/>
      <c r="L42" s="259"/>
      <c r="M42" s="259"/>
      <c r="N42" s="260"/>
      <c r="O42" s="258"/>
      <c r="P42" s="259"/>
      <c r="Q42" s="259"/>
      <c r="R42" s="260"/>
      <c r="S42" s="258"/>
      <c r="T42" s="259"/>
      <c r="U42" s="259"/>
      <c r="V42" s="260"/>
    </row>
    <row r="43" spans="1:22" s="55" customFormat="1" ht="30" customHeight="1" x14ac:dyDescent="0.3">
      <c r="A43" s="53"/>
      <c r="B43" s="251" t="s">
        <v>497</v>
      </c>
      <c r="C43" s="256">
        <f>'részletező tábla eredeti ei Bag'!H238</f>
        <v>0</v>
      </c>
      <c r="D43" s="198">
        <f>'részletező tábla módosíto ei '!H238</f>
        <v>375980</v>
      </c>
      <c r="E43" s="198">
        <f>'2m cofog szerinti teljesítés'!H238</f>
        <v>375240</v>
      </c>
      <c r="F43" s="257">
        <f t="shared" ref="F43" si="20">E43/D43</f>
        <v>0.9980318102026704</v>
      </c>
      <c r="G43" s="256">
        <f>'részletező tábla eredeti ei Bag'!M238</f>
        <v>203200</v>
      </c>
      <c r="H43" s="198">
        <f>'részletező tábla módosíto ei '!M238</f>
        <v>326900</v>
      </c>
      <c r="I43" s="198">
        <f>'2m cofog szerinti teljesítés'!M238</f>
        <v>325890</v>
      </c>
      <c r="J43" s="257">
        <f>I43/H43</f>
        <v>0.99691037014377482</v>
      </c>
      <c r="K43" s="256">
        <f>'részletező tábla eredeti ei Bag'!Q238</f>
        <v>254000</v>
      </c>
      <c r="L43" s="198">
        <f>'részletező tábla módosíto ei '!Q238</f>
        <v>254000</v>
      </c>
      <c r="M43" s="198">
        <f>'2m cofog szerinti teljesítés'!Q238</f>
        <v>85899</v>
      </c>
      <c r="N43" s="257">
        <f t="shared" ref="N43" si="21">M43/L43</f>
        <v>0.33818503937007877</v>
      </c>
      <c r="O43" s="256">
        <f>'részletező tábla eredeti ei Bag'!AY238</f>
        <v>12339000</v>
      </c>
      <c r="P43" s="198">
        <f>'részletező tábla módosíto ei '!AY238</f>
        <v>87890426</v>
      </c>
      <c r="Q43" s="198">
        <f>'2m cofog szerinti teljesítés'!AY238</f>
        <v>87569691</v>
      </c>
      <c r="R43" s="257">
        <f t="shared" ref="R43:R45" si="22">Q43/P43</f>
        <v>0.99635074018187142</v>
      </c>
      <c r="S43" s="256">
        <f t="shared" ref="S43:U51" si="23">O43+K43+G43+C43</f>
        <v>12796200</v>
      </c>
      <c r="T43" s="198">
        <f t="shared" si="23"/>
        <v>88847306</v>
      </c>
      <c r="U43" s="198">
        <f t="shared" si="23"/>
        <v>88356720</v>
      </c>
      <c r="V43" s="257">
        <f t="shared" ref="V43:V45" si="24">U43/T43</f>
        <v>0.9944783244187505</v>
      </c>
    </row>
    <row r="44" spans="1:22" s="55" customFormat="1" ht="30" customHeight="1" x14ac:dyDescent="0.3">
      <c r="A44" s="53"/>
      <c r="B44" s="57"/>
      <c r="C44" s="258"/>
      <c r="D44" s="259"/>
      <c r="E44" s="259"/>
      <c r="F44" s="260"/>
      <c r="G44" s="258"/>
      <c r="H44" s="259"/>
      <c r="I44" s="259"/>
      <c r="J44" s="260"/>
      <c r="K44" s="258"/>
      <c r="L44" s="259"/>
      <c r="M44" s="259"/>
      <c r="N44" s="260"/>
      <c r="O44" s="258"/>
      <c r="P44" s="259"/>
      <c r="Q44" s="259"/>
      <c r="R44" s="260"/>
      <c r="S44" s="258"/>
      <c r="T44" s="259"/>
      <c r="U44" s="259"/>
      <c r="V44" s="260"/>
    </row>
    <row r="45" spans="1:22" s="55" customFormat="1" ht="30" customHeight="1" x14ac:dyDescent="0.3">
      <c r="A45" s="53"/>
      <c r="B45" s="251" t="s">
        <v>498</v>
      </c>
      <c r="C45" s="256">
        <f>'részletező tábla eredeti ei Bag'!H240</f>
        <v>0</v>
      </c>
      <c r="D45" s="198">
        <f>'részletező tábla módosíto ei '!H240</f>
        <v>0</v>
      </c>
      <c r="E45" s="198">
        <f>'2m cofog szerinti teljesítés'!H240</f>
        <v>0</v>
      </c>
      <c r="F45" s="257">
        <v>0</v>
      </c>
      <c r="G45" s="256">
        <f>'részletező tábla eredeti ei Bag'!M240</f>
        <v>0</v>
      </c>
      <c r="H45" s="198">
        <f>'részletező tábla módosíto ei '!M240</f>
        <v>0</v>
      </c>
      <c r="I45" s="198">
        <f>'2m cofog szerinti teljesítés'!M240</f>
        <v>0</v>
      </c>
      <c r="J45" s="257">
        <v>0</v>
      </c>
      <c r="K45" s="256">
        <f>'részletező tábla eredeti ei Bag'!Q240</f>
        <v>0</v>
      </c>
      <c r="L45" s="198">
        <f>'részletező tábla módosíto ei '!Q240</f>
        <v>0</v>
      </c>
      <c r="M45" s="198">
        <f>'2m cofog szerinti teljesítés'!Q240</f>
        <v>0</v>
      </c>
      <c r="N45" s="257">
        <v>0</v>
      </c>
      <c r="O45" s="256">
        <f>'részletező tábla eredeti ei Bag'!AY240</f>
        <v>165613734</v>
      </c>
      <c r="P45" s="198">
        <f>'részletező tábla módosíto ei '!AY240</f>
        <v>174674125</v>
      </c>
      <c r="Q45" s="198">
        <f>'2m cofog szerinti teljesítés'!AY240</f>
        <v>157608051</v>
      </c>
      <c r="R45" s="257">
        <f t="shared" si="22"/>
        <v>0.90229764139365232</v>
      </c>
      <c r="S45" s="256">
        <f t="shared" si="23"/>
        <v>165613734</v>
      </c>
      <c r="T45" s="198">
        <f t="shared" si="23"/>
        <v>174674125</v>
      </c>
      <c r="U45" s="198">
        <f t="shared" si="23"/>
        <v>157608051</v>
      </c>
      <c r="V45" s="257">
        <f t="shared" si="24"/>
        <v>0.90229764139365232</v>
      </c>
    </row>
    <row r="46" spans="1:22" s="55" customFormat="1" ht="30" customHeight="1" x14ac:dyDescent="0.3">
      <c r="A46" s="53"/>
      <c r="B46" s="51"/>
      <c r="C46" s="258"/>
      <c r="D46" s="259"/>
      <c r="E46" s="259"/>
      <c r="F46" s="260"/>
      <c r="G46" s="258"/>
      <c r="H46" s="259"/>
      <c r="I46" s="259"/>
      <c r="J46" s="260"/>
      <c r="K46" s="258"/>
      <c r="L46" s="259"/>
      <c r="M46" s="259"/>
      <c r="N46" s="260"/>
      <c r="O46" s="258"/>
      <c r="P46" s="259"/>
      <c r="Q46" s="259"/>
      <c r="R46" s="260"/>
      <c r="S46" s="256"/>
      <c r="T46" s="259"/>
      <c r="U46" s="259"/>
      <c r="V46" s="260"/>
    </row>
    <row r="47" spans="1:22" s="55" customFormat="1" ht="30" customHeight="1" x14ac:dyDescent="0.3">
      <c r="A47" s="53" t="s">
        <v>473</v>
      </c>
      <c r="B47" s="252" t="s">
        <v>504</v>
      </c>
      <c r="C47" s="261">
        <f>'részletező tábla eredeti ei Bag'!H242</f>
        <v>19034261</v>
      </c>
      <c r="D47" s="228">
        <f>'részletező tábla módosíto ei '!H242</f>
        <v>19052837</v>
      </c>
      <c r="E47" s="228">
        <f>'2m cofog szerinti teljesítés'!H242</f>
        <v>15895062</v>
      </c>
      <c r="F47" s="262">
        <f t="shared" ref="F47" si="25">E47/D47</f>
        <v>0.83426221512313359</v>
      </c>
      <c r="G47" s="261">
        <f>'részletező tábla eredeti ei Bag'!M242</f>
        <v>80839109</v>
      </c>
      <c r="H47" s="228">
        <f>'részletező tábla módosíto ei '!M242</f>
        <v>86711717</v>
      </c>
      <c r="I47" s="228">
        <f>'2m cofog szerinti teljesítés'!M242</f>
        <v>79342627</v>
      </c>
      <c r="J47" s="262">
        <f t="shared" ref="J47" si="26">I47/H47</f>
        <v>0.91501621401407607</v>
      </c>
      <c r="K47" s="261">
        <f>'részletező tábla eredeti ei Bag'!Q242</f>
        <v>61060291</v>
      </c>
      <c r="L47" s="228">
        <f>'részletező tábla módosíto ei '!Q242</f>
        <v>63522693</v>
      </c>
      <c r="M47" s="228">
        <f>'2m cofog szerinti teljesítés'!Q242</f>
        <v>56584855</v>
      </c>
      <c r="N47" s="262">
        <f t="shared" ref="N47" si="27">M47/L47</f>
        <v>0.89078173999959354</v>
      </c>
      <c r="O47" s="261">
        <f>'részletező tábla eredeti ei Bag'!AY242</f>
        <v>369895481</v>
      </c>
      <c r="P47" s="228">
        <f>'részletező tábla módosíto ei '!AY242</f>
        <v>465793880</v>
      </c>
      <c r="Q47" s="228">
        <f>'2m cofog szerinti teljesítés'!AY242</f>
        <v>429734110</v>
      </c>
      <c r="R47" s="262">
        <f t="shared" ref="R47" si="28">Q47/P47</f>
        <v>0.9225842769767606</v>
      </c>
      <c r="S47" s="261">
        <f t="shared" si="23"/>
        <v>530829142</v>
      </c>
      <c r="T47" s="228">
        <f t="shared" si="23"/>
        <v>635081127</v>
      </c>
      <c r="U47" s="228">
        <f t="shared" si="23"/>
        <v>581556654</v>
      </c>
      <c r="V47" s="262">
        <f t="shared" ref="V47" si="29">U47/T47</f>
        <v>0.91572025883867902</v>
      </c>
    </row>
    <row r="48" spans="1:22" s="55" customFormat="1" ht="30" customHeight="1" x14ac:dyDescent="0.3">
      <c r="A48" s="53"/>
      <c r="B48" s="51"/>
      <c r="C48" s="258"/>
      <c r="D48" s="259"/>
      <c r="E48" s="259"/>
      <c r="F48" s="260"/>
      <c r="G48" s="258"/>
      <c r="H48" s="259"/>
      <c r="I48" s="259"/>
      <c r="J48" s="260"/>
      <c r="K48" s="258"/>
      <c r="L48" s="259"/>
      <c r="M48" s="259"/>
      <c r="N48" s="260"/>
      <c r="O48" s="258"/>
      <c r="P48" s="259"/>
      <c r="Q48" s="259"/>
      <c r="R48" s="260"/>
      <c r="S48" s="256"/>
      <c r="T48" s="259"/>
      <c r="U48" s="259"/>
      <c r="V48" s="260"/>
    </row>
    <row r="49" spans="1:22" s="55" customFormat="1" ht="30" customHeight="1" x14ac:dyDescent="0.3">
      <c r="A49" s="54"/>
      <c r="B49" s="252" t="s">
        <v>505</v>
      </c>
      <c r="C49" s="261">
        <f>'részletező tábla eredeti ei Bag'!H244</f>
        <v>19034261</v>
      </c>
      <c r="D49" s="228">
        <f>'részletező tábla módosíto ei '!H244</f>
        <v>19052837</v>
      </c>
      <c r="E49" s="228">
        <f>'2m cofog szerinti teljesítés'!H244</f>
        <v>15895062</v>
      </c>
      <c r="F49" s="262">
        <f t="shared" ref="F49" si="30">E49/D49</f>
        <v>0.83426221512313359</v>
      </c>
      <c r="G49" s="261">
        <f>'részletező tábla eredeti ei Bag'!M244</f>
        <v>80839109</v>
      </c>
      <c r="H49" s="228">
        <f>'részletező tábla módosíto ei '!M244</f>
        <v>86711717</v>
      </c>
      <c r="I49" s="228">
        <f>'2m cofog szerinti teljesítés'!M244</f>
        <v>79342627</v>
      </c>
      <c r="J49" s="262">
        <f t="shared" ref="J49" si="31">I49/H49</f>
        <v>0.91501621401407607</v>
      </c>
      <c r="K49" s="261">
        <f>'részletező tábla eredeti ei Bag'!Q244</f>
        <v>61060291</v>
      </c>
      <c r="L49" s="228">
        <f>'részletező tábla módosíto ei '!Q244</f>
        <v>63522693</v>
      </c>
      <c r="M49" s="228">
        <f>'2m cofog szerinti teljesítés'!Q244</f>
        <v>56584855</v>
      </c>
      <c r="N49" s="262">
        <f t="shared" ref="N49" si="32">M49/L49</f>
        <v>0.89078173999959354</v>
      </c>
      <c r="O49" s="261">
        <f>'részletező tábla eredeti ei Bag'!AY244</f>
        <v>211281747</v>
      </c>
      <c r="P49" s="228">
        <f>'részletező tábla módosíto ei '!AY244</f>
        <v>298833735</v>
      </c>
      <c r="Q49" s="228">
        <f>'2m cofog szerinti teljesítés'!AY244</f>
        <v>279840039</v>
      </c>
      <c r="R49" s="262">
        <f t="shared" ref="R49" si="33">Q49/P49</f>
        <v>0.93644058961415455</v>
      </c>
      <c r="S49" s="261">
        <f t="shared" si="23"/>
        <v>372215408</v>
      </c>
      <c r="T49" s="228">
        <f t="shared" si="23"/>
        <v>468120982</v>
      </c>
      <c r="U49" s="228">
        <f t="shared" si="23"/>
        <v>431662583</v>
      </c>
      <c r="V49" s="262">
        <f t="shared" ref="V49" si="34">U49/T49</f>
        <v>0.92211757130766681</v>
      </c>
    </row>
    <row r="50" spans="1:22" s="55" customFormat="1" ht="30" customHeight="1" x14ac:dyDescent="0.3">
      <c r="A50" s="53"/>
      <c r="B50" s="51"/>
      <c r="C50" s="258"/>
      <c r="D50" s="259"/>
      <c r="E50" s="259"/>
      <c r="F50" s="260"/>
      <c r="G50" s="258"/>
      <c r="H50" s="259"/>
      <c r="I50" s="259"/>
      <c r="J50" s="260"/>
      <c r="K50" s="258"/>
      <c r="L50" s="259"/>
      <c r="M50" s="259"/>
      <c r="N50" s="260"/>
      <c r="O50" s="258"/>
      <c r="P50" s="259"/>
      <c r="Q50" s="259"/>
      <c r="R50" s="260"/>
      <c r="S50" s="256"/>
      <c r="T50" s="259"/>
      <c r="U50" s="259"/>
      <c r="V50" s="260"/>
    </row>
    <row r="51" spans="1:22" s="55" customFormat="1" ht="30" customHeight="1" thickBot="1" x14ac:dyDescent="0.35">
      <c r="A51" s="53"/>
      <c r="B51" s="253" t="s">
        <v>501</v>
      </c>
      <c r="C51" s="265">
        <f>'részletező tábla eredeti ei Bag'!H246</f>
        <v>19034261</v>
      </c>
      <c r="D51" s="266">
        <f>'részletező tábla módosíto ei '!H246</f>
        <v>19052837</v>
      </c>
      <c r="E51" s="266">
        <f>'2m cofog szerinti teljesítés'!H246</f>
        <v>15895062</v>
      </c>
      <c r="F51" s="267">
        <f t="shared" ref="F51" si="35">E51/D51</f>
        <v>0.83426221512313359</v>
      </c>
      <c r="G51" s="265">
        <f>'részletező tábla eredeti ei Bag'!M246</f>
        <v>80839109</v>
      </c>
      <c r="H51" s="266">
        <f>'részletező tábla módosíto ei '!M246</f>
        <v>86711717</v>
      </c>
      <c r="I51" s="266">
        <f>'2m cofog szerinti teljesítés'!M246</f>
        <v>79342627</v>
      </c>
      <c r="J51" s="267">
        <f t="shared" ref="J51" si="36">I51/H51</f>
        <v>0.91501621401407607</v>
      </c>
      <c r="K51" s="265">
        <f>'részletező tábla eredeti ei Bag'!Q246</f>
        <v>61060291</v>
      </c>
      <c r="L51" s="266">
        <f>'részletező tábla módosíto ei '!Q246</f>
        <v>63522693</v>
      </c>
      <c r="M51" s="266">
        <f>'2m cofog szerinti teljesítés'!Q246</f>
        <v>56584855</v>
      </c>
      <c r="N51" s="267">
        <f t="shared" ref="N51" si="37">M51/L51</f>
        <v>0.89078173999959354</v>
      </c>
      <c r="O51" s="265">
        <f>'részletező tábla eredeti ei Bag'!AY246</f>
        <v>204281747</v>
      </c>
      <c r="P51" s="266">
        <f>'részletező tábla módosíto ei '!AY246</f>
        <v>291119755</v>
      </c>
      <c r="Q51" s="266">
        <f>'2m cofog szerinti teljesítés'!AY246</f>
        <v>272126059</v>
      </c>
      <c r="R51" s="267">
        <f t="shared" ref="R51" si="38">Q51/P51</f>
        <v>0.93475641665059794</v>
      </c>
      <c r="S51" s="265">
        <f t="shared" si="23"/>
        <v>365215408</v>
      </c>
      <c r="T51" s="266">
        <f t="shared" si="23"/>
        <v>460407002</v>
      </c>
      <c r="U51" s="266">
        <f t="shared" si="23"/>
        <v>423948603</v>
      </c>
      <c r="V51" s="267">
        <f t="shared" ref="V51" si="39">U51/T51</f>
        <v>0.92081267478203987</v>
      </c>
    </row>
    <row r="52" spans="1:22" ht="15.75" x14ac:dyDescent="0.25">
      <c r="B52" s="50"/>
    </row>
    <row r="54" spans="1:22" x14ac:dyDescent="0.25">
      <c r="L54" s="145"/>
    </row>
    <row r="55" spans="1:22" x14ac:dyDescent="0.25">
      <c r="D55" s="145"/>
      <c r="H55" s="145"/>
    </row>
  </sheetData>
  <mergeCells count="10">
    <mergeCell ref="O2:R2"/>
    <mergeCell ref="O3:R3"/>
    <mergeCell ref="S2:V2"/>
    <mergeCell ref="S3:V3"/>
    <mergeCell ref="C2:F2"/>
    <mergeCell ref="C3:F3"/>
    <mergeCell ref="G2:J2"/>
    <mergeCell ref="G3:J3"/>
    <mergeCell ref="K2:N2"/>
    <mergeCell ref="K3:N3"/>
  </mergeCells>
  <printOptions horizontalCentered="1"/>
  <pageMargins left="0.23622047244094491" right="0.23622047244094491" top="0.74803149606299213" bottom="0.74803149606299213" header="0.31496062992125984" footer="0.31496062992125984"/>
  <pageSetup paperSize="8" scale="42" orientation="landscape" r:id="rId1"/>
  <headerFooter>
    <oddHeader>&amp;RBag Nagyközség Önkormányzata Képviselő-testületének .../2018. (IV...) rendelet 1. számú melléklet</oddHead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D39"/>
  <sheetViews>
    <sheetView topLeftCell="A22" zoomScaleNormal="100" workbookViewId="0">
      <selection sqref="A1:D1"/>
    </sheetView>
  </sheetViews>
  <sheetFormatPr defaultRowHeight="12.75" x14ac:dyDescent="0.2"/>
  <cols>
    <col min="1" max="1" width="60.42578125" style="135" customWidth="1"/>
    <col min="2" max="2" width="17.28515625" style="135" customWidth="1"/>
    <col min="3" max="3" width="16" style="234" customWidth="1"/>
    <col min="4" max="4" width="14.42578125" style="135" customWidth="1"/>
    <col min="5" max="16384" width="9.140625" style="135"/>
  </cols>
  <sheetData>
    <row r="1" spans="1:4" ht="18" x14ac:dyDescent="0.25">
      <c r="A1" s="899" t="s">
        <v>1523</v>
      </c>
      <c r="B1" s="899"/>
      <c r="C1" s="899"/>
      <c r="D1" s="899"/>
    </row>
    <row r="3" spans="1:4" x14ac:dyDescent="0.2">
      <c r="D3" s="135" t="s">
        <v>620</v>
      </c>
    </row>
    <row r="4" spans="1:4" ht="60" x14ac:dyDescent="0.2">
      <c r="A4" s="136" t="s">
        <v>915</v>
      </c>
      <c r="B4" s="136" t="s">
        <v>1312</v>
      </c>
      <c r="C4" s="136" t="s">
        <v>674</v>
      </c>
      <c r="D4" s="136" t="s">
        <v>871</v>
      </c>
    </row>
    <row r="5" spans="1:4" s="138" customFormat="1" ht="31.5" x14ac:dyDescent="0.2">
      <c r="A5" s="280" t="s">
        <v>583</v>
      </c>
      <c r="B5" s="281">
        <f>SUM(B6:B9)</f>
        <v>187601</v>
      </c>
      <c r="C5" s="281">
        <f>SUM(C6:C9)</f>
        <v>0</v>
      </c>
      <c r="D5" s="281">
        <f>SUM(D6:D9)</f>
        <v>0</v>
      </c>
    </row>
    <row r="6" spans="1:4" ht="24.95" customHeight="1" x14ac:dyDescent="0.2">
      <c r="A6" s="139" t="s">
        <v>584</v>
      </c>
      <c r="B6" s="140">
        <v>0</v>
      </c>
      <c r="C6" s="140">
        <v>0</v>
      </c>
      <c r="D6" s="140">
        <f>B6+C6</f>
        <v>0</v>
      </c>
    </row>
    <row r="7" spans="1:4" ht="24.95" customHeight="1" x14ac:dyDescent="0.2">
      <c r="A7" s="139" t="s">
        <v>585</v>
      </c>
      <c r="B7" s="140">
        <v>187601</v>
      </c>
      <c r="C7" s="140">
        <v>0</v>
      </c>
      <c r="D7" s="140">
        <v>0</v>
      </c>
    </row>
    <row r="8" spans="1:4" ht="24.95" customHeight="1" x14ac:dyDescent="0.2">
      <c r="A8" s="139" t="s">
        <v>586</v>
      </c>
      <c r="B8" s="140">
        <v>0</v>
      </c>
      <c r="C8" s="140">
        <v>0</v>
      </c>
      <c r="D8" s="140">
        <f t="shared" ref="D8:D19" si="0">B8+C8</f>
        <v>0</v>
      </c>
    </row>
    <row r="9" spans="1:4" ht="18" x14ac:dyDescent="0.2">
      <c r="A9" s="139" t="s">
        <v>587</v>
      </c>
      <c r="B9" s="140">
        <v>0</v>
      </c>
      <c r="C9" s="140">
        <v>0</v>
      </c>
      <c r="D9" s="140">
        <f t="shared" si="0"/>
        <v>0</v>
      </c>
    </row>
    <row r="10" spans="1:4" s="138" customFormat="1" ht="31.5" x14ac:dyDescent="0.2">
      <c r="A10" s="280" t="s">
        <v>588</v>
      </c>
      <c r="B10" s="281">
        <f>SUM(B11:B12)</f>
        <v>0</v>
      </c>
      <c r="C10" s="281">
        <f>SUM(C11:C12)</f>
        <v>0</v>
      </c>
      <c r="D10" s="281">
        <f>SUM(D11:D12)</f>
        <v>0</v>
      </c>
    </row>
    <row r="11" spans="1:4" ht="24.95" customHeight="1" x14ac:dyDescent="0.2">
      <c r="A11" s="139" t="s">
        <v>589</v>
      </c>
      <c r="B11" s="140">
        <v>0</v>
      </c>
      <c r="C11" s="140">
        <v>0</v>
      </c>
      <c r="D11" s="140">
        <f t="shared" si="0"/>
        <v>0</v>
      </c>
    </row>
    <row r="12" spans="1:4" ht="24.95" customHeight="1" x14ac:dyDescent="0.2">
      <c r="A12" s="139" t="s">
        <v>590</v>
      </c>
      <c r="B12" s="140">
        <v>0</v>
      </c>
      <c r="C12" s="140">
        <v>0</v>
      </c>
      <c r="D12" s="140">
        <f t="shared" si="0"/>
        <v>0</v>
      </c>
    </row>
    <row r="13" spans="1:4" ht="24.95" customHeight="1" x14ac:dyDescent="0.2">
      <c r="A13" s="280" t="s">
        <v>591</v>
      </c>
      <c r="B13" s="281">
        <f>SUM(B14:B15)</f>
        <v>97260</v>
      </c>
      <c r="C13" s="281">
        <f>SUM(C14:C15)</f>
        <v>0</v>
      </c>
      <c r="D13" s="281">
        <f>SUM(D14:D15)</f>
        <v>412083</v>
      </c>
    </row>
    <row r="14" spans="1:4" ht="24.95" customHeight="1" x14ac:dyDescent="0.2">
      <c r="A14" s="139" t="s">
        <v>592</v>
      </c>
      <c r="B14" s="140">
        <v>0</v>
      </c>
      <c r="C14" s="140">
        <v>0</v>
      </c>
      <c r="D14" s="140">
        <f t="shared" si="0"/>
        <v>0</v>
      </c>
    </row>
    <row r="15" spans="1:4" ht="24.95" customHeight="1" x14ac:dyDescent="0.2">
      <c r="A15" s="139" t="s">
        <v>593</v>
      </c>
      <c r="B15" s="140">
        <v>97260</v>
      </c>
      <c r="C15" s="140">
        <v>0</v>
      </c>
      <c r="D15" s="140">
        <v>412083</v>
      </c>
    </row>
    <row r="16" spans="1:4" ht="24.95" customHeight="1" x14ac:dyDescent="0.2">
      <c r="A16" s="280" t="s">
        <v>594</v>
      </c>
      <c r="B16" s="281">
        <f>SUM(B17:B19)</f>
        <v>0</v>
      </c>
      <c r="C16" s="281">
        <f>SUM(C17:C19)</f>
        <v>0</v>
      </c>
      <c r="D16" s="281">
        <f>SUM(D17:D19)</f>
        <v>0</v>
      </c>
    </row>
    <row r="17" spans="1:4" ht="24.95" customHeight="1" x14ac:dyDescent="0.2">
      <c r="A17" s="139" t="s">
        <v>595</v>
      </c>
      <c r="B17" s="140">
        <v>0</v>
      </c>
      <c r="C17" s="140">
        <v>0</v>
      </c>
      <c r="D17" s="140">
        <f t="shared" si="0"/>
        <v>0</v>
      </c>
    </row>
    <row r="18" spans="1:4" ht="24.95" customHeight="1" x14ac:dyDescent="0.2">
      <c r="A18" s="139" t="s">
        <v>596</v>
      </c>
      <c r="B18" s="140">
        <v>0</v>
      </c>
      <c r="C18" s="140">
        <v>0</v>
      </c>
      <c r="D18" s="140">
        <f t="shared" si="0"/>
        <v>0</v>
      </c>
    </row>
    <row r="19" spans="1:4" ht="24.95" customHeight="1" x14ac:dyDescent="0.2">
      <c r="A19" s="141" t="s">
        <v>597</v>
      </c>
      <c r="B19" s="140">
        <v>0</v>
      </c>
      <c r="C19" s="140">
        <v>0</v>
      </c>
      <c r="D19" s="140">
        <f t="shared" si="0"/>
        <v>0</v>
      </c>
    </row>
    <row r="20" spans="1:4" ht="31.5" x14ac:dyDescent="0.2">
      <c r="A20" s="282" t="s">
        <v>598</v>
      </c>
      <c r="B20" s="281">
        <v>-246940</v>
      </c>
      <c r="C20" s="281">
        <v>0</v>
      </c>
      <c r="D20" s="281">
        <v>-178384</v>
      </c>
    </row>
    <row r="21" spans="1:4" ht="24.95" customHeight="1" x14ac:dyDescent="0.2">
      <c r="A21" s="282" t="s">
        <v>599</v>
      </c>
      <c r="B21" s="281">
        <v>0</v>
      </c>
      <c r="C21" s="281">
        <v>0</v>
      </c>
      <c r="D21" s="281">
        <f>B21+C21</f>
        <v>0</v>
      </c>
    </row>
    <row r="22" spans="1:4" s="138" customFormat="1" ht="24.95" customHeight="1" x14ac:dyDescent="0.2">
      <c r="A22" s="142" t="s">
        <v>600</v>
      </c>
      <c r="B22" s="143">
        <f>B5+B10+B13+B16+B20+B21</f>
        <v>37921</v>
      </c>
      <c r="C22" s="143">
        <f>C5+C10+C13+C16+C20+C21</f>
        <v>0</v>
      </c>
      <c r="D22" s="143">
        <f>D5+D10+D13+D16+D20+D21</f>
        <v>233699</v>
      </c>
    </row>
    <row r="23" spans="1:4" ht="24.95" customHeight="1" x14ac:dyDescent="0.2">
      <c r="A23" s="280" t="s">
        <v>601</v>
      </c>
      <c r="B23" s="281">
        <f>SUM(B24:B29)</f>
        <v>-460439</v>
      </c>
      <c r="C23" s="281">
        <f>SUM(C24:C29)</f>
        <v>0</v>
      </c>
      <c r="D23" s="281">
        <f>SUM(D24:D29)</f>
        <v>-589679</v>
      </c>
    </row>
    <row r="24" spans="1:4" ht="24.95" customHeight="1" x14ac:dyDescent="0.2">
      <c r="A24" s="139" t="s">
        <v>602</v>
      </c>
      <c r="B24" s="140">
        <v>0</v>
      </c>
      <c r="C24" s="140">
        <v>0</v>
      </c>
      <c r="D24" s="140">
        <f t="shared" ref="D24:D28" si="1">B24+C24</f>
        <v>0</v>
      </c>
    </row>
    <row r="25" spans="1:4" ht="24.95" customHeight="1" x14ac:dyDescent="0.2">
      <c r="A25" s="139" t="s">
        <v>603</v>
      </c>
      <c r="B25" s="140">
        <v>0</v>
      </c>
      <c r="C25" s="140">
        <v>0</v>
      </c>
      <c r="D25" s="140">
        <f t="shared" si="1"/>
        <v>0</v>
      </c>
    </row>
    <row r="26" spans="1:4" s="138" customFormat="1" ht="24.95" customHeight="1" x14ac:dyDescent="0.2">
      <c r="A26" s="139" t="s">
        <v>604</v>
      </c>
      <c r="B26" s="140">
        <v>107304</v>
      </c>
      <c r="C26" s="140">
        <v>0</v>
      </c>
      <c r="D26" s="140">
        <f t="shared" si="1"/>
        <v>107304</v>
      </c>
    </row>
    <row r="27" spans="1:4" ht="24.95" customHeight="1" x14ac:dyDescent="0.2">
      <c r="A27" s="139" t="s">
        <v>605</v>
      </c>
      <c r="B27" s="140">
        <v>-484454</v>
      </c>
      <c r="C27" s="140">
        <v>0</v>
      </c>
      <c r="D27" s="140">
        <v>-567743</v>
      </c>
    </row>
    <row r="28" spans="1:4" ht="24.95" customHeight="1" x14ac:dyDescent="0.2">
      <c r="A28" s="139" t="s">
        <v>606</v>
      </c>
      <c r="B28" s="140">
        <v>0</v>
      </c>
      <c r="C28" s="140">
        <v>0</v>
      </c>
      <c r="D28" s="140">
        <f t="shared" si="1"/>
        <v>0</v>
      </c>
    </row>
    <row r="29" spans="1:4" s="138" customFormat="1" ht="24.95" customHeight="1" x14ac:dyDescent="0.2">
      <c r="A29" s="139" t="s">
        <v>607</v>
      </c>
      <c r="B29" s="140">
        <v>-83289</v>
      </c>
      <c r="C29" s="140">
        <v>0</v>
      </c>
      <c r="D29" s="140">
        <v>-129240</v>
      </c>
    </row>
    <row r="30" spans="1:4" ht="24.95" customHeight="1" x14ac:dyDescent="0.2">
      <c r="A30" s="280" t="s">
        <v>608</v>
      </c>
      <c r="B30" s="281">
        <f>SUM(B31:B33)</f>
        <v>5779</v>
      </c>
      <c r="C30" s="281">
        <f>SUM(C31:C33)</f>
        <v>0</v>
      </c>
      <c r="D30" s="281">
        <f>SUM(D31:D33)</f>
        <v>0</v>
      </c>
    </row>
    <row r="31" spans="1:4" ht="24.95" customHeight="1" x14ac:dyDescent="0.2">
      <c r="A31" s="139" t="s">
        <v>609</v>
      </c>
      <c r="B31" s="140">
        <v>5779</v>
      </c>
      <c r="C31" s="140">
        <v>0</v>
      </c>
      <c r="D31" s="140">
        <v>0</v>
      </c>
    </row>
    <row r="32" spans="1:4" ht="30" x14ac:dyDescent="0.2">
      <c r="A32" s="139" t="s">
        <v>610</v>
      </c>
      <c r="B32" s="140">
        <v>0</v>
      </c>
      <c r="C32" s="140">
        <v>0</v>
      </c>
      <c r="D32" s="140">
        <f t="shared" ref="D32:D33" si="2">B32+C32</f>
        <v>0</v>
      </c>
    </row>
    <row r="33" spans="1:4" ht="24.95" customHeight="1" x14ac:dyDescent="0.2">
      <c r="A33" s="141" t="s">
        <v>611</v>
      </c>
      <c r="B33" s="140">
        <v>0</v>
      </c>
      <c r="C33" s="140">
        <v>0</v>
      </c>
      <c r="D33" s="140">
        <f t="shared" si="2"/>
        <v>0</v>
      </c>
    </row>
    <row r="34" spans="1:4" s="234" customFormat="1" ht="31.5" x14ac:dyDescent="0.2">
      <c r="A34" s="282" t="s">
        <v>653</v>
      </c>
      <c r="B34" s="283">
        <v>0</v>
      </c>
      <c r="C34" s="283">
        <v>0</v>
      </c>
      <c r="D34" s="283">
        <v>0</v>
      </c>
    </row>
    <row r="35" spans="1:4" ht="24.95" customHeight="1" x14ac:dyDescent="0.2">
      <c r="A35" s="282" t="s">
        <v>654</v>
      </c>
      <c r="B35" s="281">
        <f>SUM(B36:B38)</f>
        <v>492581</v>
      </c>
      <c r="C35" s="281">
        <f>SUM(C36:C38)</f>
        <v>0</v>
      </c>
      <c r="D35" s="281">
        <f>SUM(D36:D38)</f>
        <v>823378</v>
      </c>
    </row>
    <row r="36" spans="1:4" s="234" customFormat="1" ht="30" x14ac:dyDescent="0.2">
      <c r="A36" s="141" t="s">
        <v>657</v>
      </c>
      <c r="B36" s="137">
        <v>0</v>
      </c>
      <c r="C36" s="137">
        <v>0</v>
      </c>
      <c r="D36" s="140">
        <f t="shared" ref="D36:D38" si="3">B36+C36</f>
        <v>0</v>
      </c>
    </row>
    <row r="37" spans="1:4" ht="24.95" customHeight="1" x14ac:dyDescent="0.2">
      <c r="A37" s="141" t="s">
        <v>655</v>
      </c>
      <c r="B37" s="140">
        <v>492581</v>
      </c>
      <c r="C37" s="140">
        <v>0</v>
      </c>
      <c r="D37" s="140">
        <v>823378</v>
      </c>
    </row>
    <row r="38" spans="1:4" ht="24.95" customHeight="1" x14ac:dyDescent="0.2">
      <c r="A38" s="141" t="s">
        <v>656</v>
      </c>
      <c r="B38" s="140">
        <v>0</v>
      </c>
      <c r="C38" s="140">
        <v>0</v>
      </c>
      <c r="D38" s="140">
        <f t="shared" si="3"/>
        <v>0</v>
      </c>
    </row>
    <row r="39" spans="1:4" ht="24.95" customHeight="1" x14ac:dyDescent="0.2">
      <c r="A39" s="142" t="s">
        <v>612</v>
      </c>
      <c r="B39" s="143">
        <f>B23+B30+B34+B35</f>
        <v>37921</v>
      </c>
      <c r="C39" s="143">
        <f>C23+C30+C34+C35</f>
        <v>0</v>
      </c>
      <c r="D39" s="143">
        <f>D23+D30+D34+D35</f>
        <v>233699</v>
      </c>
    </row>
  </sheetData>
  <mergeCells count="1">
    <mergeCell ref="A1:D1"/>
  </mergeCells>
  <printOptions horizontalCentered="1"/>
  <pageMargins left="0.23622047244094491" right="0.23622047244094491" top="0.74803149606299213" bottom="0.74803149606299213" header="0.31496062992125984" footer="0.31496062992125984"/>
  <pageSetup scale="70" orientation="portrait" horizontalDpi="300" verticalDpi="300" r:id="rId1"/>
  <headerFooter alignWithMargins="0">
    <oddHeader>&amp;RBag Nagyközség Önkormányzata Képviselő-testületének .../2017. (IV...) rendelet 11b. számú melléklet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pageSetUpPr fitToPage="1"/>
  </sheetPr>
  <dimension ref="A1:D39"/>
  <sheetViews>
    <sheetView topLeftCell="A22" zoomScaleNormal="100" workbookViewId="0">
      <selection activeCell="E13" sqref="E13"/>
    </sheetView>
  </sheetViews>
  <sheetFormatPr defaultRowHeight="12.75" x14ac:dyDescent="0.2"/>
  <cols>
    <col min="1" max="1" width="60.42578125" style="135" customWidth="1"/>
    <col min="2" max="2" width="17.28515625" style="135" customWidth="1"/>
    <col min="3" max="3" width="15.140625" style="234" customWidth="1"/>
    <col min="4" max="4" width="16.85546875" style="135" customWidth="1"/>
    <col min="5" max="16384" width="9.140625" style="135"/>
  </cols>
  <sheetData>
    <row r="1" spans="1:4" ht="18" x14ac:dyDescent="0.25">
      <c r="A1" s="899" t="s">
        <v>1524</v>
      </c>
      <c r="B1" s="899"/>
      <c r="C1" s="899"/>
      <c r="D1" s="899"/>
    </row>
    <row r="3" spans="1:4" x14ac:dyDescent="0.2">
      <c r="D3" s="135" t="s">
        <v>620</v>
      </c>
    </row>
    <row r="4" spans="1:4" ht="60" x14ac:dyDescent="0.2">
      <c r="A4" s="136" t="s">
        <v>915</v>
      </c>
      <c r="B4" s="136" t="s">
        <v>870</v>
      </c>
      <c r="C4" s="136" t="s">
        <v>674</v>
      </c>
      <c r="D4" s="136" t="s">
        <v>871</v>
      </c>
    </row>
    <row r="5" spans="1:4" s="138" customFormat="1" ht="31.5" x14ac:dyDescent="0.2">
      <c r="A5" s="280" t="s">
        <v>583</v>
      </c>
      <c r="B5" s="281">
        <f>SUM(B6:B9)</f>
        <v>1282136</v>
      </c>
      <c r="C5" s="281">
        <f>SUM(C6:C9)</f>
        <v>0</v>
      </c>
      <c r="D5" s="281">
        <f>SUM(D6:D9)</f>
        <v>932947</v>
      </c>
    </row>
    <row r="6" spans="1:4" ht="24.95" customHeight="1" x14ac:dyDescent="0.2">
      <c r="A6" s="139" t="s">
        <v>584</v>
      </c>
      <c r="B6" s="140">
        <v>0</v>
      </c>
      <c r="C6" s="140">
        <v>0</v>
      </c>
      <c r="D6" s="140">
        <f>B6+C6</f>
        <v>0</v>
      </c>
    </row>
    <row r="7" spans="1:4" ht="24.95" customHeight="1" x14ac:dyDescent="0.2">
      <c r="A7" s="139" t="s">
        <v>585</v>
      </c>
      <c r="B7" s="140">
        <v>1282136</v>
      </c>
      <c r="C7" s="140">
        <v>0</v>
      </c>
      <c r="D7" s="140">
        <v>932947</v>
      </c>
    </row>
    <row r="8" spans="1:4" ht="24.95" customHeight="1" x14ac:dyDescent="0.2">
      <c r="A8" s="139" t="s">
        <v>586</v>
      </c>
      <c r="B8" s="140">
        <v>0</v>
      </c>
      <c r="C8" s="140">
        <v>0</v>
      </c>
      <c r="D8" s="140">
        <f t="shared" ref="D8:D21" si="0">B8+C8</f>
        <v>0</v>
      </c>
    </row>
    <row r="9" spans="1:4" ht="24.95" customHeight="1" x14ac:dyDescent="0.2">
      <c r="A9" s="139" t="s">
        <v>587</v>
      </c>
      <c r="B9" s="140">
        <v>0</v>
      </c>
      <c r="C9" s="140">
        <v>0</v>
      </c>
      <c r="D9" s="140">
        <f t="shared" si="0"/>
        <v>0</v>
      </c>
    </row>
    <row r="10" spans="1:4" s="138" customFormat="1" ht="31.5" x14ac:dyDescent="0.2">
      <c r="A10" s="280" t="s">
        <v>588</v>
      </c>
      <c r="B10" s="281">
        <f>SUM(B11:B12)</f>
        <v>0</v>
      </c>
      <c r="C10" s="281">
        <f>SUM(C11:C12)</f>
        <v>0</v>
      </c>
      <c r="D10" s="281">
        <f>SUM(D11:D12)</f>
        <v>0</v>
      </c>
    </row>
    <row r="11" spans="1:4" ht="24.95" customHeight="1" x14ac:dyDescent="0.2">
      <c r="A11" s="139" t="s">
        <v>589</v>
      </c>
      <c r="B11" s="140">
        <v>0</v>
      </c>
      <c r="C11" s="140">
        <v>0</v>
      </c>
      <c r="D11" s="140">
        <f t="shared" si="0"/>
        <v>0</v>
      </c>
    </row>
    <row r="12" spans="1:4" ht="24.95" customHeight="1" x14ac:dyDescent="0.2">
      <c r="A12" s="139" t="s">
        <v>590</v>
      </c>
      <c r="B12" s="140">
        <v>0</v>
      </c>
      <c r="C12" s="140">
        <v>0</v>
      </c>
      <c r="D12" s="140">
        <f t="shared" si="0"/>
        <v>0</v>
      </c>
    </row>
    <row r="13" spans="1:4" ht="24.95" customHeight="1" x14ac:dyDescent="0.2">
      <c r="A13" s="280" t="s">
        <v>591</v>
      </c>
      <c r="B13" s="281">
        <f>SUM(B14:B15)</f>
        <v>146852</v>
      </c>
      <c r="C13" s="281">
        <f>SUM(C14:C15)</f>
        <v>0</v>
      </c>
      <c r="D13" s="281">
        <f>SUM(D14:D15)</f>
        <v>116401</v>
      </c>
    </row>
    <row r="14" spans="1:4" ht="24.95" customHeight="1" x14ac:dyDescent="0.2">
      <c r="A14" s="139" t="s">
        <v>592</v>
      </c>
      <c r="B14" s="140">
        <v>0</v>
      </c>
      <c r="C14" s="140">
        <v>0</v>
      </c>
      <c r="D14" s="140">
        <f t="shared" si="0"/>
        <v>0</v>
      </c>
    </row>
    <row r="15" spans="1:4" ht="24.95" customHeight="1" x14ac:dyDescent="0.2">
      <c r="A15" s="139" t="s">
        <v>593</v>
      </c>
      <c r="B15" s="140">
        <v>146852</v>
      </c>
      <c r="C15" s="140">
        <v>0</v>
      </c>
      <c r="D15" s="140">
        <v>116401</v>
      </c>
    </row>
    <row r="16" spans="1:4" ht="24.95" customHeight="1" x14ac:dyDescent="0.2">
      <c r="A16" s="280" t="s">
        <v>594</v>
      </c>
      <c r="B16" s="281">
        <f>SUM(B17:B19)</f>
        <v>7</v>
      </c>
      <c r="C16" s="281">
        <f>SUM(C17:C19)</f>
        <v>0</v>
      </c>
      <c r="D16" s="281">
        <f>SUM(D17:D19)</f>
        <v>125000</v>
      </c>
    </row>
    <row r="17" spans="1:4" ht="24.95" customHeight="1" x14ac:dyDescent="0.2">
      <c r="A17" s="139" t="s">
        <v>595</v>
      </c>
      <c r="B17" s="140">
        <v>0</v>
      </c>
      <c r="C17" s="140">
        <v>0</v>
      </c>
      <c r="D17" s="140">
        <f t="shared" si="0"/>
        <v>0</v>
      </c>
    </row>
    <row r="18" spans="1:4" ht="24.95" customHeight="1" x14ac:dyDescent="0.2">
      <c r="A18" s="139" t="s">
        <v>596</v>
      </c>
      <c r="B18" s="140">
        <v>0</v>
      </c>
      <c r="C18" s="140">
        <v>0</v>
      </c>
      <c r="D18" s="140">
        <f t="shared" si="0"/>
        <v>0</v>
      </c>
    </row>
    <row r="19" spans="1:4" ht="24.95" customHeight="1" x14ac:dyDescent="0.2">
      <c r="A19" s="141" t="s">
        <v>597</v>
      </c>
      <c r="B19" s="140">
        <v>7</v>
      </c>
      <c r="C19" s="140">
        <v>0</v>
      </c>
      <c r="D19" s="140">
        <v>125000</v>
      </c>
    </row>
    <row r="20" spans="1:4" ht="31.5" x14ac:dyDescent="0.2">
      <c r="A20" s="282" t="s">
        <v>598</v>
      </c>
      <c r="B20" s="281">
        <v>0</v>
      </c>
      <c r="C20" s="281">
        <v>0</v>
      </c>
      <c r="D20" s="281">
        <f>B20+C20</f>
        <v>0</v>
      </c>
    </row>
    <row r="21" spans="1:4" ht="24.95" customHeight="1" x14ac:dyDescent="0.2">
      <c r="A21" s="282" t="s">
        <v>599</v>
      </c>
      <c r="B21" s="281">
        <v>0</v>
      </c>
      <c r="C21" s="281">
        <v>0</v>
      </c>
      <c r="D21" s="140">
        <f t="shared" si="0"/>
        <v>0</v>
      </c>
    </row>
    <row r="22" spans="1:4" s="138" customFormat="1" ht="24.95" customHeight="1" x14ac:dyDescent="0.2">
      <c r="A22" s="142" t="s">
        <v>600</v>
      </c>
      <c r="B22" s="143">
        <f>B5+B10+B13+B16+B20+B21</f>
        <v>1428995</v>
      </c>
      <c r="C22" s="143">
        <f>C5+C10+C13+C16+C20+C21</f>
        <v>0</v>
      </c>
      <c r="D22" s="143">
        <f>D5+D10+D13+D16+D20+D21</f>
        <v>1174348</v>
      </c>
    </row>
    <row r="23" spans="1:4" ht="24.95" customHeight="1" x14ac:dyDescent="0.2">
      <c r="A23" s="280" t="s">
        <v>601</v>
      </c>
      <c r="B23" s="281">
        <f>SUM(B24:B29)</f>
        <v>-4475998</v>
      </c>
      <c r="C23" s="281">
        <f>SUM(C24:C29)</f>
        <v>0</v>
      </c>
      <c r="D23" s="281">
        <f>SUM(D24:D29)</f>
        <v>-5341619</v>
      </c>
    </row>
    <row r="24" spans="1:4" ht="24.95" customHeight="1" x14ac:dyDescent="0.2">
      <c r="A24" s="139" t="s">
        <v>602</v>
      </c>
      <c r="B24" s="140">
        <v>0</v>
      </c>
      <c r="C24" s="140">
        <v>0</v>
      </c>
      <c r="D24" s="140">
        <f>B24+C24</f>
        <v>0</v>
      </c>
    </row>
    <row r="25" spans="1:4" ht="24.95" customHeight="1" x14ac:dyDescent="0.2">
      <c r="A25" s="139" t="s">
        <v>603</v>
      </c>
      <c r="B25" s="140">
        <v>0</v>
      </c>
      <c r="C25" s="140">
        <v>0</v>
      </c>
      <c r="D25" s="140">
        <f t="shared" ref="D25:D33" si="1">B25+C25</f>
        <v>0</v>
      </c>
    </row>
    <row r="26" spans="1:4" s="138" customFormat="1" ht="24.95" customHeight="1" x14ac:dyDescent="0.2">
      <c r="A26" s="139" t="s">
        <v>604</v>
      </c>
      <c r="B26" s="140">
        <v>46596</v>
      </c>
      <c r="C26" s="140">
        <v>0</v>
      </c>
      <c r="D26" s="140">
        <f t="shared" si="1"/>
        <v>46596</v>
      </c>
    </row>
    <row r="27" spans="1:4" ht="24.95" customHeight="1" x14ac:dyDescent="0.2">
      <c r="A27" s="139" t="s">
        <v>605</v>
      </c>
      <c r="B27" s="140">
        <v>-5036923</v>
      </c>
      <c r="C27" s="140">
        <v>0</v>
      </c>
      <c r="D27" s="140">
        <v>-4522594</v>
      </c>
    </row>
    <row r="28" spans="1:4" ht="24.95" customHeight="1" x14ac:dyDescent="0.2">
      <c r="A28" s="139" t="s">
        <v>606</v>
      </c>
      <c r="B28" s="140">
        <v>0</v>
      </c>
      <c r="C28" s="140">
        <v>0</v>
      </c>
      <c r="D28" s="140">
        <f t="shared" si="1"/>
        <v>0</v>
      </c>
    </row>
    <row r="29" spans="1:4" s="138" customFormat="1" ht="24.95" customHeight="1" x14ac:dyDescent="0.2">
      <c r="A29" s="139" t="s">
        <v>607</v>
      </c>
      <c r="B29" s="140">
        <v>514329</v>
      </c>
      <c r="C29" s="140">
        <v>0</v>
      </c>
      <c r="D29" s="140">
        <v>-865621</v>
      </c>
    </row>
    <row r="30" spans="1:4" ht="24.95" customHeight="1" x14ac:dyDescent="0.2">
      <c r="A30" s="280" t="s">
        <v>608</v>
      </c>
      <c r="B30" s="281">
        <f>SUM(B31:B33)</f>
        <v>42929</v>
      </c>
      <c r="C30" s="281">
        <f>SUM(C31:C33)</f>
        <v>0</v>
      </c>
      <c r="D30" s="281">
        <f>SUM(D31:D33)</f>
        <v>0</v>
      </c>
    </row>
    <row r="31" spans="1:4" ht="24.95" customHeight="1" x14ac:dyDescent="0.2">
      <c r="A31" s="139" t="s">
        <v>609</v>
      </c>
      <c r="B31" s="140">
        <v>42929</v>
      </c>
      <c r="C31" s="140">
        <v>0</v>
      </c>
      <c r="D31" s="140">
        <v>0</v>
      </c>
    </row>
    <row r="32" spans="1:4" ht="30" x14ac:dyDescent="0.2">
      <c r="A32" s="139" t="s">
        <v>610</v>
      </c>
      <c r="B32" s="140">
        <v>0</v>
      </c>
      <c r="C32" s="140">
        <v>0</v>
      </c>
      <c r="D32" s="140">
        <f t="shared" si="1"/>
        <v>0</v>
      </c>
    </row>
    <row r="33" spans="1:4" ht="24.95" customHeight="1" x14ac:dyDescent="0.2">
      <c r="A33" s="141" t="s">
        <v>611</v>
      </c>
      <c r="B33" s="140">
        <v>0</v>
      </c>
      <c r="C33" s="140">
        <v>0</v>
      </c>
      <c r="D33" s="140">
        <f t="shared" si="1"/>
        <v>0</v>
      </c>
    </row>
    <row r="34" spans="1:4" ht="31.5" x14ac:dyDescent="0.2">
      <c r="A34" s="282" t="s">
        <v>653</v>
      </c>
      <c r="B34" s="283">
        <v>0</v>
      </c>
      <c r="C34" s="283">
        <v>0</v>
      </c>
      <c r="D34" s="283">
        <v>0</v>
      </c>
    </row>
    <row r="35" spans="1:4" ht="24.95" customHeight="1" x14ac:dyDescent="0.2">
      <c r="A35" s="282" t="s">
        <v>654</v>
      </c>
      <c r="B35" s="281">
        <f>SUM(B36:B38)</f>
        <v>5862064</v>
      </c>
      <c r="C35" s="281">
        <f>SUM(C36:C38)</f>
        <v>0</v>
      </c>
      <c r="D35" s="281">
        <f>SUM(D36:D38)</f>
        <v>6515967</v>
      </c>
    </row>
    <row r="36" spans="1:4" ht="30" x14ac:dyDescent="0.2">
      <c r="A36" s="141" t="s">
        <v>657</v>
      </c>
      <c r="B36" s="137">
        <v>0</v>
      </c>
      <c r="C36" s="137">
        <v>0</v>
      </c>
      <c r="D36" s="140">
        <f t="shared" ref="D36:D38" si="2">B36+C36</f>
        <v>0</v>
      </c>
    </row>
    <row r="37" spans="1:4" ht="24.95" customHeight="1" x14ac:dyDescent="0.2">
      <c r="A37" s="141" t="s">
        <v>655</v>
      </c>
      <c r="B37" s="140">
        <v>5862064</v>
      </c>
      <c r="C37" s="140">
        <v>0</v>
      </c>
      <c r="D37" s="140">
        <v>6515967</v>
      </c>
    </row>
    <row r="38" spans="1:4" ht="18" x14ac:dyDescent="0.2">
      <c r="A38" s="141" t="s">
        <v>656</v>
      </c>
      <c r="B38" s="140">
        <v>0</v>
      </c>
      <c r="C38" s="140">
        <v>0</v>
      </c>
      <c r="D38" s="140">
        <f t="shared" si="2"/>
        <v>0</v>
      </c>
    </row>
    <row r="39" spans="1:4" ht="18" x14ac:dyDescent="0.2">
      <c r="A39" s="142" t="s">
        <v>612</v>
      </c>
      <c r="B39" s="143">
        <f>B23+B30+B34+B35</f>
        <v>1428995</v>
      </c>
      <c r="C39" s="143">
        <f>C23+C30+C34+C35</f>
        <v>0</v>
      </c>
      <c r="D39" s="143">
        <f>D23+D30+D34+D35</f>
        <v>1174348</v>
      </c>
    </row>
  </sheetData>
  <mergeCells count="1">
    <mergeCell ref="A1:D1"/>
  </mergeCells>
  <printOptions horizontalCentered="1"/>
  <pageMargins left="0.23622047244094491" right="0.23622047244094491" top="0.74803149606299213" bottom="0.74803149606299213" header="0.31496062992125984" footer="0.31496062992125984"/>
  <pageSetup scale="70" orientation="portrait" horizontalDpi="300" verticalDpi="300" r:id="rId1"/>
  <headerFooter alignWithMargins="0">
    <oddHeader>&amp;RBag Nagyközség Önkormányzata Képviselő-testületének .../2017. (IV....) rendelet 11c. számú melléklet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D39"/>
  <sheetViews>
    <sheetView topLeftCell="A22" zoomScaleNormal="100" workbookViewId="0">
      <selection activeCell="F11" sqref="F11"/>
    </sheetView>
  </sheetViews>
  <sheetFormatPr defaultRowHeight="12.75" x14ac:dyDescent="0.2"/>
  <cols>
    <col min="1" max="1" width="60.42578125" style="135" customWidth="1"/>
    <col min="2" max="2" width="17.28515625" style="135" customWidth="1"/>
    <col min="3" max="3" width="14.85546875" style="234" customWidth="1"/>
    <col min="4" max="4" width="14.42578125" style="135" customWidth="1"/>
    <col min="5" max="16384" width="9.140625" style="135"/>
  </cols>
  <sheetData>
    <row r="1" spans="1:4" ht="18" x14ac:dyDescent="0.25">
      <c r="A1" s="899" t="s">
        <v>1525</v>
      </c>
      <c r="B1" s="899"/>
      <c r="C1" s="899"/>
      <c r="D1" s="899"/>
    </row>
    <row r="3" spans="1:4" x14ac:dyDescent="0.2">
      <c r="D3" s="135" t="s">
        <v>620</v>
      </c>
    </row>
    <row r="4" spans="1:4" ht="60" x14ac:dyDescent="0.2">
      <c r="A4" s="136" t="s">
        <v>915</v>
      </c>
      <c r="B4" s="136" t="s">
        <v>1312</v>
      </c>
      <c r="C4" s="136" t="s">
        <v>674</v>
      </c>
      <c r="D4" s="136" t="s">
        <v>871</v>
      </c>
    </row>
    <row r="5" spans="1:4" s="138" customFormat="1" ht="31.5" x14ac:dyDescent="0.2">
      <c r="A5" s="280" t="s">
        <v>583</v>
      </c>
      <c r="B5" s="281">
        <f>SUM(B6:B9)</f>
        <v>1921833</v>
      </c>
      <c r="C5" s="281">
        <f>SUM(C6:C9)</f>
        <v>0</v>
      </c>
      <c r="D5" s="281">
        <f>SUM(D6:D9)</f>
        <v>737189</v>
      </c>
    </row>
    <row r="6" spans="1:4" ht="24.95" customHeight="1" x14ac:dyDescent="0.2">
      <c r="A6" s="139" t="s">
        <v>584</v>
      </c>
      <c r="B6" s="140">
        <v>173922</v>
      </c>
      <c r="C6" s="140">
        <v>0</v>
      </c>
      <c r="D6" s="140">
        <v>0</v>
      </c>
    </row>
    <row r="7" spans="1:4" ht="24.95" customHeight="1" x14ac:dyDescent="0.2">
      <c r="A7" s="139" t="s">
        <v>585</v>
      </c>
      <c r="B7" s="140">
        <v>1747911</v>
      </c>
      <c r="C7" s="140">
        <v>0</v>
      </c>
      <c r="D7" s="140">
        <v>737189</v>
      </c>
    </row>
    <row r="8" spans="1:4" ht="24.95" customHeight="1" x14ac:dyDescent="0.2">
      <c r="A8" s="139" t="s">
        <v>586</v>
      </c>
      <c r="B8" s="140">
        <v>0</v>
      </c>
      <c r="C8" s="140">
        <v>0</v>
      </c>
      <c r="D8" s="140">
        <f t="shared" ref="D8:D21" si="0">B8+C8</f>
        <v>0</v>
      </c>
    </row>
    <row r="9" spans="1:4" ht="24.95" customHeight="1" x14ac:dyDescent="0.2">
      <c r="A9" s="139" t="s">
        <v>587</v>
      </c>
      <c r="B9" s="140">
        <v>0</v>
      </c>
      <c r="C9" s="140">
        <v>0</v>
      </c>
      <c r="D9" s="140">
        <f t="shared" si="0"/>
        <v>0</v>
      </c>
    </row>
    <row r="10" spans="1:4" s="138" customFormat="1" ht="31.5" x14ac:dyDescent="0.2">
      <c r="A10" s="280" t="s">
        <v>588</v>
      </c>
      <c r="B10" s="281">
        <f>SUM(B11:B12)</f>
        <v>0</v>
      </c>
      <c r="C10" s="281">
        <f>SUM(C11:C12)</f>
        <v>0</v>
      </c>
      <c r="D10" s="281">
        <f>SUM(D11:D12)</f>
        <v>0</v>
      </c>
    </row>
    <row r="11" spans="1:4" ht="24.95" customHeight="1" x14ac:dyDescent="0.2">
      <c r="A11" s="139" t="s">
        <v>589</v>
      </c>
      <c r="B11" s="140">
        <v>0</v>
      </c>
      <c r="C11" s="140">
        <v>0</v>
      </c>
      <c r="D11" s="140">
        <f t="shared" si="0"/>
        <v>0</v>
      </c>
    </row>
    <row r="12" spans="1:4" ht="24.95" customHeight="1" x14ac:dyDescent="0.2">
      <c r="A12" s="139" t="s">
        <v>590</v>
      </c>
      <c r="B12" s="140">
        <v>0</v>
      </c>
      <c r="C12" s="140">
        <v>0</v>
      </c>
      <c r="D12" s="140">
        <f t="shared" si="0"/>
        <v>0</v>
      </c>
    </row>
    <row r="13" spans="1:4" ht="24.95" customHeight="1" x14ac:dyDescent="0.2">
      <c r="A13" s="280" t="s">
        <v>591</v>
      </c>
      <c r="B13" s="281">
        <f>SUM(B14:B15)</f>
        <v>116765</v>
      </c>
      <c r="C13" s="281">
        <f>SUM(C14:C15)</f>
        <v>0</v>
      </c>
      <c r="D13" s="281">
        <f>SUM(D14:D15)</f>
        <v>121569</v>
      </c>
    </row>
    <row r="14" spans="1:4" ht="24.95" customHeight="1" x14ac:dyDescent="0.2">
      <c r="A14" s="139" t="s">
        <v>592</v>
      </c>
      <c r="B14" s="140">
        <v>0</v>
      </c>
      <c r="C14" s="140">
        <v>0</v>
      </c>
      <c r="D14" s="140">
        <f t="shared" si="0"/>
        <v>0</v>
      </c>
    </row>
    <row r="15" spans="1:4" ht="24.95" customHeight="1" x14ac:dyDescent="0.2">
      <c r="A15" s="139" t="s">
        <v>593</v>
      </c>
      <c r="B15" s="140">
        <v>116765</v>
      </c>
      <c r="C15" s="140">
        <v>0</v>
      </c>
      <c r="D15" s="140">
        <v>121569</v>
      </c>
    </row>
    <row r="16" spans="1:4" ht="24.95" customHeight="1" x14ac:dyDescent="0.2">
      <c r="A16" s="280" t="s">
        <v>594</v>
      </c>
      <c r="B16" s="281">
        <f>SUM(B17:B19)</f>
        <v>0</v>
      </c>
      <c r="C16" s="281">
        <f>SUM(C17:C19)</f>
        <v>0</v>
      </c>
      <c r="D16" s="281">
        <f>SUM(D17:D19)</f>
        <v>26667</v>
      </c>
    </row>
    <row r="17" spans="1:4" ht="24.95" customHeight="1" x14ac:dyDescent="0.2">
      <c r="A17" s="139" t="s">
        <v>595</v>
      </c>
      <c r="B17" s="140">
        <v>0</v>
      </c>
      <c r="C17" s="140">
        <v>0</v>
      </c>
      <c r="D17" s="140">
        <f t="shared" si="0"/>
        <v>0</v>
      </c>
    </row>
    <row r="18" spans="1:4" ht="24.95" customHeight="1" x14ac:dyDescent="0.2">
      <c r="A18" s="139" t="s">
        <v>596</v>
      </c>
      <c r="B18" s="140">
        <v>0</v>
      </c>
      <c r="C18" s="140">
        <v>0</v>
      </c>
      <c r="D18" s="140">
        <f t="shared" si="0"/>
        <v>0</v>
      </c>
    </row>
    <row r="19" spans="1:4" ht="24.95" customHeight="1" x14ac:dyDescent="0.2">
      <c r="A19" s="141" t="s">
        <v>597</v>
      </c>
      <c r="B19" s="140">
        <v>0</v>
      </c>
      <c r="C19" s="140">
        <v>0</v>
      </c>
      <c r="D19" s="140">
        <v>26667</v>
      </c>
    </row>
    <row r="20" spans="1:4" ht="31.5" x14ac:dyDescent="0.2">
      <c r="A20" s="282" t="s">
        <v>598</v>
      </c>
      <c r="B20" s="281">
        <v>-71903</v>
      </c>
      <c r="C20" s="281">
        <v>0</v>
      </c>
      <c r="D20" s="281">
        <v>-244959</v>
      </c>
    </row>
    <row r="21" spans="1:4" ht="24.95" customHeight="1" x14ac:dyDescent="0.2">
      <c r="A21" s="282" t="s">
        <v>599</v>
      </c>
      <c r="B21" s="281">
        <v>0</v>
      </c>
      <c r="C21" s="281">
        <v>0</v>
      </c>
      <c r="D21" s="140">
        <f t="shared" si="0"/>
        <v>0</v>
      </c>
    </row>
    <row r="22" spans="1:4" s="138" customFormat="1" ht="24.95" customHeight="1" x14ac:dyDescent="0.2">
      <c r="A22" s="142" t="s">
        <v>600</v>
      </c>
      <c r="B22" s="143">
        <f>B5+B10+B13+B16+B20+B21</f>
        <v>1966695</v>
      </c>
      <c r="C22" s="143">
        <f>C5+C10+C13+C16+C20+C21</f>
        <v>0</v>
      </c>
      <c r="D22" s="143">
        <f>D5+D10+D13+D16+D20+D21</f>
        <v>640466</v>
      </c>
    </row>
    <row r="23" spans="1:4" ht="24.95" customHeight="1" x14ac:dyDescent="0.2">
      <c r="A23" s="280" t="s">
        <v>601</v>
      </c>
      <c r="B23" s="281">
        <f>SUM(B24:B29)</f>
        <v>-1405701</v>
      </c>
      <c r="C23" s="281">
        <f>SUM(C24:C29)</f>
        <v>0</v>
      </c>
      <c r="D23" s="281">
        <f>SUM(D24:D29)</f>
        <v>-3422552</v>
      </c>
    </row>
    <row r="24" spans="1:4" ht="24.95" customHeight="1" x14ac:dyDescent="0.2">
      <c r="A24" s="139" t="s">
        <v>602</v>
      </c>
      <c r="B24" s="140">
        <v>0</v>
      </c>
      <c r="C24" s="140">
        <v>0</v>
      </c>
      <c r="D24" s="140">
        <f>B24+C24</f>
        <v>0</v>
      </c>
    </row>
    <row r="25" spans="1:4" ht="24.95" customHeight="1" x14ac:dyDescent="0.2">
      <c r="A25" s="139" t="s">
        <v>603</v>
      </c>
      <c r="B25" s="140">
        <v>0</v>
      </c>
      <c r="C25" s="140">
        <v>0</v>
      </c>
      <c r="D25" s="140">
        <f t="shared" ref="D25:D33" si="1">B25+C25</f>
        <v>0</v>
      </c>
    </row>
    <row r="26" spans="1:4" s="138" customFormat="1" ht="24.95" customHeight="1" x14ac:dyDescent="0.2">
      <c r="A26" s="139" t="s">
        <v>604</v>
      </c>
      <c r="B26" s="140">
        <v>79126</v>
      </c>
      <c r="C26" s="140">
        <v>0</v>
      </c>
      <c r="D26" s="140">
        <f t="shared" si="1"/>
        <v>79126</v>
      </c>
    </row>
    <row r="27" spans="1:4" ht="24.95" customHeight="1" x14ac:dyDescent="0.2">
      <c r="A27" s="139" t="s">
        <v>605</v>
      </c>
      <c r="B27" s="140">
        <v>-1682017</v>
      </c>
      <c r="C27" s="140">
        <v>0</v>
      </c>
      <c r="D27" s="140">
        <v>-1484827</v>
      </c>
    </row>
    <row r="28" spans="1:4" ht="24.95" customHeight="1" x14ac:dyDescent="0.2">
      <c r="A28" s="139" t="s">
        <v>606</v>
      </c>
      <c r="B28" s="140">
        <v>0</v>
      </c>
      <c r="C28" s="140">
        <v>0</v>
      </c>
      <c r="D28" s="140">
        <f t="shared" si="1"/>
        <v>0</v>
      </c>
    </row>
    <row r="29" spans="1:4" s="138" customFormat="1" ht="24.95" customHeight="1" x14ac:dyDescent="0.2">
      <c r="A29" s="139" t="s">
        <v>607</v>
      </c>
      <c r="B29" s="140">
        <v>197190</v>
      </c>
      <c r="C29" s="140">
        <v>0</v>
      </c>
      <c r="D29" s="140">
        <v>-2016851</v>
      </c>
    </row>
    <row r="30" spans="1:4" ht="24.95" customHeight="1" x14ac:dyDescent="0.2">
      <c r="A30" s="280" t="s">
        <v>608</v>
      </c>
      <c r="B30" s="281">
        <f>SUM(B31:B33)</f>
        <v>0</v>
      </c>
      <c r="C30" s="281">
        <f>SUM(C31:C33)</f>
        <v>0</v>
      </c>
      <c r="D30" s="281">
        <f>SUM(D31:D33)</f>
        <v>378821</v>
      </c>
    </row>
    <row r="31" spans="1:4" ht="24.95" customHeight="1" x14ac:dyDescent="0.2">
      <c r="A31" s="139" t="s">
        <v>609</v>
      </c>
      <c r="B31" s="140">
        <v>0</v>
      </c>
      <c r="C31" s="140">
        <v>0</v>
      </c>
      <c r="D31" s="140">
        <v>378821</v>
      </c>
    </row>
    <row r="32" spans="1:4" ht="30" x14ac:dyDescent="0.2">
      <c r="A32" s="139" t="s">
        <v>610</v>
      </c>
      <c r="B32" s="140">
        <v>0</v>
      </c>
      <c r="C32" s="140">
        <v>0</v>
      </c>
      <c r="D32" s="140">
        <f t="shared" si="1"/>
        <v>0</v>
      </c>
    </row>
    <row r="33" spans="1:4" ht="24.95" customHeight="1" x14ac:dyDescent="0.2">
      <c r="A33" s="141" t="s">
        <v>611</v>
      </c>
      <c r="B33" s="140">
        <v>0</v>
      </c>
      <c r="C33" s="140">
        <v>0</v>
      </c>
      <c r="D33" s="140">
        <f t="shared" si="1"/>
        <v>0</v>
      </c>
    </row>
    <row r="34" spans="1:4" ht="31.5" x14ac:dyDescent="0.2">
      <c r="A34" s="282" t="s">
        <v>653</v>
      </c>
      <c r="B34" s="283">
        <v>0</v>
      </c>
      <c r="C34" s="283">
        <v>0</v>
      </c>
      <c r="D34" s="283">
        <v>0</v>
      </c>
    </row>
    <row r="35" spans="1:4" ht="24.95" customHeight="1" x14ac:dyDescent="0.2">
      <c r="A35" s="282" t="s">
        <v>654</v>
      </c>
      <c r="B35" s="281">
        <f>SUM(B36:B38)</f>
        <v>3372396</v>
      </c>
      <c r="C35" s="281">
        <f>SUM(C36:C38)</f>
        <v>0</v>
      </c>
      <c r="D35" s="281">
        <f>SUM(D36:D38)</f>
        <v>3684197</v>
      </c>
    </row>
    <row r="36" spans="1:4" ht="30" x14ac:dyDescent="0.2">
      <c r="A36" s="141" t="s">
        <v>657</v>
      </c>
      <c r="B36" s="137">
        <v>0</v>
      </c>
      <c r="C36" s="137">
        <v>0</v>
      </c>
      <c r="D36" s="140">
        <f t="shared" ref="D36:D38" si="2">B36+C36</f>
        <v>0</v>
      </c>
    </row>
    <row r="37" spans="1:4" ht="24.95" customHeight="1" x14ac:dyDescent="0.2">
      <c r="A37" s="141" t="s">
        <v>655</v>
      </c>
      <c r="B37" s="140">
        <v>3372396</v>
      </c>
      <c r="C37" s="140">
        <v>0</v>
      </c>
      <c r="D37" s="140">
        <v>3684197</v>
      </c>
    </row>
    <row r="38" spans="1:4" ht="18" x14ac:dyDescent="0.2">
      <c r="A38" s="141" t="s">
        <v>656</v>
      </c>
      <c r="B38" s="140">
        <v>0</v>
      </c>
      <c r="C38" s="140">
        <v>0</v>
      </c>
      <c r="D38" s="140">
        <f t="shared" si="2"/>
        <v>0</v>
      </c>
    </row>
    <row r="39" spans="1:4" ht="18" x14ac:dyDescent="0.2">
      <c r="A39" s="142" t="s">
        <v>612</v>
      </c>
      <c r="B39" s="143">
        <f>B23+B30+B34+B35</f>
        <v>1966695</v>
      </c>
      <c r="C39" s="143">
        <f>C23+C30+C34+C35</f>
        <v>0</v>
      </c>
      <c r="D39" s="143">
        <f>D23+D30+D34+D35</f>
        <v>640466</v>
      </c>
    </row>
  </sheetData>
  <mergeCells count="1">
    <mergeCell ref="A1:D1"/>
  </mergeCells>
  <printOptions horizontalCentered="1"/>
  <pageMargins left="0.23622047244094491" right="0.23622047244094491" top="0.74803149606299213" bottom="0.74803149606299213" header="0.31496062992125984" footer="0.31496062992125984"/>
  <pageSetup scale="70" orientation="portrait" horizontalDpi="300" verticalDpi="300" r:id="rId1"/>
  <headerFooter alignWithMargins="0">
    <oddHeader>&amp;RBag Nagyközség Önkormányzata Képviselő-testületének .../2017. (IV...) rendelet 11d. számú melléklet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pageSetUpPr fitToPage="1"/>
  </sheetPr>
  <dimension ref="A1:D39"/>
  <sheetViews>
    <sheetView topLeftCell="A16" zoomScaleNormal="100" workbookViewId="0">
      <selection activeCell="B43" sqref="B43"/>
    </sheetView>
  </sheetViews>
  <sheetFormatPr defaultRowHeight="12.75" x14ac:dyDescent="0.2"/>
  <cols>
    <col min="1" max="1" width="60.42578125" style="135" customWidth="1"/>
    <col min="2" max="2" width="19.42578125" style="135" bestFit="1" customWidth="1"/>
    <col min="3" max="3" width="18" style="234" bestFit="1" customWidth="1"/>
    <col min="4" max="4" width="19.42578125" style="135" bestFit="1" customWidth="1"/>
    <col min="5" max="16384" width="9.140625" style="135"/>
  </cols>
  <sheetData>
    <row r="1" spans="1:4" ht="18" x14ac:dyDescent="0.25">
      <c r="A1" s="899" t="s">
        <v>1526</v>
      </c>
      <c r="B1" s="899"/>
      <c r="C1" s="899"/>
      <c r="D1" s="899"/>
    </row>
    <row r="3" spans="1:4" x14ac:dyDescent="0.2">
      <c r="D3" s="135" t="s">
        <v>620</v>
      </c>
    </row>
    <row r="4" spans="1:4" ht="60" x14ac:dyDescent="0.2">
      <c r="A4" s="136" t="s">
        <v>915</v>
      </c>
      <c r="B4" s="136" t="s">
        <v>1312</v>
      </c>
      <c r="C4" s="136" t="s">
        <v>674</v>
      </c>
      <c r="D4" s="136" t="s">
        <v>871</v>
      </c>
    </row>
    <row r="5" spans="1:4" s="138" customFormat="1" ht="31.5" x14ac:dyDescent="0.2">
      <c r="A5" s="280" t="s">
        <v>583</v>
      </c>
      <c r="B5" s="281">
        <f>SUM(B6:B9)</f>
        <v>2716166671</v>
      </c>
      <c r="C5" s="281">
        <f>SUM(C6:C9)</f>
        <v>0</v>
      </c>
      <c r="D5" s="281">
        <f>SUM(D6:D9)</f>
        <v>2477838641</v>
      </c>
    </row>
    <row r="6" spans="1:4" ht="24.95" customHeight="1" x14ac:dyDescent="0.2">
      <c r="A6" s="139" t="s">
        <v>584</v>
      </c>
      <c r="B6" s="140">
        <v>16591</v>
      </c>
      <c r="C6" s="140">
        <v>0</v>
      </c>
      <c r="D6" s="140">
        <v>33030</v>
      </c>
    </row>
    <row r="7" spans="1:4" ht="24.95" customHeight="1" x14ac:dyDescent="0.2">
      <c r="A7" s="139" t="s">
        <v>585</v>
      </c>
      <c r="B7" s="140">
        <v>2714690080</v>
      </c>
      <c r="C7" s="140">
        <v>0</v>
      </c>
      <c r="D7" s="140">
        <v>2476345611</v>
      </c>
    </row>
    <row r="8" spans="1:4" ht="24.95" customHeight="1" x14ac:dyDescent="0.2">
      <c r="A8" s="139" t="s">
        <v>586</v>
      </c>
      <c r="B8" s="140">
        <v>1460000</v>
      </c>
      <c r="C8" s="140">
        <v>0</v>
      </c>
      <c r="D8" s="140">
        <f t="shared" ref="D8:D21" si="0">B8+C8</f>
        <v>1460000</v>
      </c>
    </row>
    <row r="9" spans="1:4" ht="18" x14ac:dyDescent="0.2">
      <c r="A9" s="139" t="s">
        <v>587</v>
      </c>
      <c r="B9" s="140">
        <v>0</v>
      </c>
      <c r="C9" s="140">
        <v>0</v>
      </c>
      <c r="D9" s="140">
        <f t="shared" si="0"/>
        <v>0</v>
      </c>
    </row>
    <row r="10" spans="1:4" s="138" customFormat="1" ht="31.5" x14ac:dyDescent="0.2">
      <c r="A10" s="280" t="s">
        <v>588</v>
      </c>
      <c r="B10" s="281">
        <f>SUM(B11:B12)</f>
        <v>0</v>
      </c>
      <c r="C10" s="281">
        <f>SUM(C11:C12)</f>
        <v>0</v>
      </c>
      <c r="D10" s="281">
        <f>SUM(D11:D12)</f>
        <v>0</v>
      </c>
    </row>
    <row r="11" spans="1:4" ht="24.95" customHeight="1" x14ac:dyDescent="0.2">
      <c r="A11" s="139" t="s">
        <v>589</v>
      </c>
      <c r="B11" s="140">
        <v>0</v>
      </c>
      <c r="C11" s="140">
        <v>0</v>
      </c>
      <c r="D11" s="140">
        <f t="shared" si="0"/>
        <v>0</v>
      </c>
    </row>
    <row r="12" spans="1:4" ht="24.95" customHeight="1" x14ac:dyDescent="0.2">
      <c r="A12" s="139" t="s">
        <v>590</v>
      </c>
      <c r="B12" s="140">
        <v>0</v>
      </c>
      <c r="C12" s="140">
        <v>0</v>
      </c>
      <c r="D12" s="140">
        <f t="shared" si="0"/>
        <v>0</v>
      </c>
    </row>
    <row r="13" spans="1:4" ht="24.95" customHeight="1" x14ac:dyDescent="0.2">
      <c r="A13" s="280" t="s">
        <v>591</v>
      </c>
      <c r="B13" s="281">
        <f>SUM(B14:B15)</f>
        <v>21153073</v>
      </c>
      <c r="C13" s="281">
        <f>SUM(C14:C15)</f>
        <v>0</v>
      </c>
      <c r="D13" s="281">
        <f>SUM(D14:D15)</f>
        <v>23079901</v>
      </c>
    </row>
    <row r="14" spans="1:4" ht="24.95" customHeight="1" x14ac:dyDescent="0.2">
      <c r="A14" s="139" t="s">
        <v>592</v>
      </c>
      <c r="B14" s="140">
        <v>0</v>
      </c>
      <c r="C14" s="140">
        <v>0</v>
      </c>
      <c r="D14" s="140">
        <f>B14+C14</f>
        <v>0</v>
      </c>
    </row>
    <row r="15" spans="1:4" ht="24.95" customHeight="1" x14ac:dyDescent="0.2">
      <c r="A15" s="139" t="s">
        <v>593</v>
      </c>
      <c r="B15" s="140">
        <v>21153073</v>
      </c>
      <c r="C15" s="140">
        <v>0</v>
      </c>
      <c r="D15" s="140">
        <v>23079901</v>
      </c>
    </row>
    <row r="16" spans="1:4" ht="24.95" customHeight="1" x14ac:dyDescent="0.2">
      <c r="A16" s="280" t="s">
        <v>594</v>
      </c>
      <c r="B16" s="281">
        <f>SUM(B17:B19)</f>
        <v>35279425</v>
      </c>
      <c r="C16" s="281">
        <f>SUM(C17:C19)</f>
        <v>0</v>
      </c>
      <c r="D16" s="281">
        <f>SUM(D17:D19)</f>
        <v>31042896</v>
      </c>
    </row>
    <row r="17" spans="1:4" ht="18" x14ac:dyDescent="0.2">
      <c r="A17" s="139" t="s">
        <v>595</v>
      </c>
      <c r="B17" s="140">
        <v>22201345</v>
      </c>
      <c r="C17" s="140">
        <v>0</v>
      </c>
      <c r="D17" s="140">
        <v>18033969</v>
      </c>
    </row>
    <row r="18" spans="1:4" ht="24.95" customHeight="1" x14ac:dyDescent="0.2">
      <c r="A18" s="139" t="s">
        <v>596</v>
      </c>
      <c r="B18" s="140">
        <v>0</v>
      </c>
      <c r="C18" s="140">
        <v>0</v>
      </c>
      <c r="D18" s="140">
        <f t="shared" si="0"/>
        <v>0</v>
      </c>
    </row>
    <row r="19" spans="1:4" ht="24.95" customHeight="1" x14ac:dyDescent="0.2">
      <c r="A19" s="141" t="s">
        <v>597</v>
      </c>
      <c r="B19" s="140">
        <v>13078080</v>
      </c>
      <c r="C19" s="140">
        <v>0</v>
      </c>
      <c r="D19" s="140">
        <v>13008927</v>
      </c>
    </row>
    <row r="20" spans="1:4" ht="31.5" x14ac:dyDescent="0.2">
      <c r="A20" s="282" t="s">
        <v>598</v>
      </c>
      <c r="B20" s="281">
        <v>-3766719</v>
      </c>
      <c r="C20" s="281">
        <v>0</v>
      </c>
      <c r="D20" s="281">
        <v>-2248528</v>
      </c>
    </row>
    <row r="21" spans="1:4" ht="24.95" customHeight="1" x14ac:dyDescent="0.2">
      <c r="A21" s="282" t="s">
        <v>599</v>
      </c>
      <c r="B21" s="281">
        <v>0</v>
      </c>
      <c r="C21" s="281">
        <v>0</v>
      </c>
      <c r="D21" s="281">
        <f t="shared" si="0"/>
        <v>0</v>
      </c>
    </row>
    <row r="22" spans="1:4" s="138" customFormat="1" ht="24.95" customHeight="1" x14ac:dyDescent="0.2">
      <c r="A22" s="142" t="s">
        <v>600</v>
      </c>
      <c r="B22" s="143">
        <f>B5+B10+B13+B16+B20+B21</f>
        <v>2768832450</v>
      </c>
      <c r="C22" s="143">
        <f>C5+C10+C13+C16+C20+C21</f>
        <v>0</v>
      </c>
      <c r="D22" s="143">
        <f>D5+D10+D13+D16+D20+D21</f>
        <v>2529712910</v>
      </c>
    </row>
    <row r="23" spans="1:4" ht="24.95" customHeight="1" x14ac:dyDescent="0.2">
      <c r="A23" s="280" t="s">
        <v>601</v>
      </c>
      <c r="B23" s="281">
        <f>SUM(B24:B29)</f>
        <v>2730418269</v>
      </c>
      <c r="C23" s="281">
        <v>0</v>
      </c>
      <c r="D23" s="281">
        <f>SUM(D24:D29)</f>
        <v>2502964319</v>
      </c>
    </row>
    <row r="24" spans="1:4" ht="24.95" customHeight="1" x14ac:dyDescent="0.2">
      <c r="A24" s="139" t="s">
        <v>602</v>
      </c>
      <c r="B24" s="140">
        <v>3649306201</v>
      </c>
      <c r="C24" s="140">
        <v>0</v>
      </c>
      <c r="D24" s="140">
        <f>B24+C24</f>
        <v>3649306201</v>
      </c>
    </row>
    <row r="25" spans="1:4" ht="24.95" customHeight="1" x14ac:dyDescent="0.2">
      <c r="A25" s="139" t="s">
        <v>603</v>
      </c>
      <c r="B25" s="140">
        <v>0</v>
      </c>
      <c r="C25" s="140">
        <v>0</v>
      </c>
      <c r="D25" s="140">
        <v>-230781670</v>
      </c>
    </row>
    <row r="26" spans="1:4" s="138" customFormat="1" ht="24.95" customHeight="1" x14ac:dyDescent="0.2">
      <c r="A26" s="139" t="s">
        <v>604</v>
      </c>
      <c r="B26" s="140">
        <v>18495109</v>
      </c>
      <c r="C26" s="140">
        <v>0</v>
      </c>
      <c r="D26" s="140">
        <f t="shared" ref="D26:D28" si="1">B26+C26</f>
        <v>18495109</v>
      </c>
    </row>
    <row r="27" spans="1:4" ht="24.95" customHeight="1" x14ac:dyDescent="0.2">
      <c r="A27" s="139" t="s">
        <v>605</v>
      </c>
      <c r="B27" s="140">
        <v>-831774300</v>
      </c>
      <c r="C27" s="140">
        <v>0</v>
      </c>
      <c r="D27" s="140">
        <v>-937383041</v>
      </c>
    </row>
    <row r="28" spans="1:4" ht="24.95" customHeight="1" x14ac:dyDescent="0.2">
      <c r="A28" s="139" t="s">
        <v>606</v>
      </c>
      <c r="B28" s="140">
        <v>0</v>
      </c>
      <c r="C28" s="140">
        <v>0</v>
      </c>
      <c r="D28" s="140">
        <f t="shared" si="1"/>
        <v>0</v>
      </c>
    </row>
    <row r="29" spans="1:4" s="138" customFormat="1" ht="24.95" customHeight="1" x14ac:dyDescent="0.2">
      <c r="A29" s="139" t="s">
        <v>607</v>
      </c>
      <c r="B29" s="140">
        <v>-105608741</v>
      </c>
      <c r="C29" s="140">
        <v>0</v>
      </c>
      <c r="D29" s="140">
        <v>3327720</v>
      </c>
    </row>
    <row r="30" spans="1:4" ht="24.95" customHeight="1" x14ac:dyDescent="0.2">
      <c r="A30" s="280" t="s">
        <v>608</v>
      </c>
      <c r="B30" s="281">
        <f>SUM(B31:B33)</f>
        <v>22997560</v>
      </c>
      <c r="C30" s="281">
        <v>0</v>
      </c>
      <c r="D30" s="281">
        <f>SUM(D31:D33)</f>
        <v>14241339</v>
      </c>
    </row>
    <row r="31" spans="1:4" ht="24.95" customHeight="1" x14ac:dyDescent="0.2">
      <c r="A31" s="139" t="s">
        <v>609</v>
      </c>
      <c r="B31" s="140">
        <v>9540321</v>
      </c>
      <c r="C31" s="140">
        <v>0</v>
      </c>
      <c r="D31" s="140">
        <v>369503</v>
      </c>
    </row>
    <row r="32" spans="1:4" ht="30" x14ac:dyDescent="0.2">
      <c r="A32" s="139" t="s">
        <v>610</v>
      </c>
      <c r="B32" s="140">
        <v>7034032</v>
      </c>
      <c r="C32" s="140">
        <v>0</v>
      </c>
      <c r="D32" s="140">
        <v>7448629</v>
      </c>
    </row>
    <row r="33" spans="1:4" ht="24.95" customHeight="1" x14ac:dyDescent="0.2">
      <c r="A33" s="141" t="s">
        <v>611</v>
      </c>
      <c r="B33" s="140">
        <v>6423207</v>
      </c>
      <c r="C33" s="140">
        <v>0</v>
      </c>
      <c r="D33" s="140">
        <v>6423207</v>
      </c>
    </row>
    <row r="34" spans="1:4" ht="31.5" x14ac:dyDescent="0.2">
      <c r="A34" s="282" t="s">
        <v>653</v>
      </c>
      <c r="B34" s="283">
        <v>0</v>
      </c>
      <c r="C34" s="283">
        <v>0</v>
      </c>
      <c r="D34" s="283">
        <v>0</v>
      </c>
    </row>
    <row r="35" spans="1:4" ht="24.95" customHeight="1" x14ac:dyDescent="0.2">
      <c r="A35" s="282" t="s">
        <v>654</v>
      </c>
      <c r="B35" s="281">
        <f>SUM(B36:B38)</f>
        <v>15416621</v>
      </c>
      <c r="C35" s="281">
        <f>SUM(C36:C38)</f>
        <v>0</v>
      </c>
      <c r="D35" s="281">
        <f>SUM(D36:D38)</f>
        <v>12507252</v>
      </c>
    </row>
    <row r="36" spans="1:4" ht="30" x14ac:dyDescent="0.2">
      <c r="A36" s="141" t="s">
        <v>657</v>
      </c>
      <c r="B36" s="137">
        <v>0</v>
      </c>
      <c r="C36" s="137">
        <v>0</v>
      </c>
      <c r="D36" s="140">
        <f t="shared" ref="D36" si="2">B36+C36</f>
        <v>0</v>
      </c>
    </row>
    <row r="37" spans="1:4" ht="24.95" customHeight="1" x14ac:dyDescent="0.2">
      <c r="A37" s="141" t="s">
        <v>655</v>
      </c>
      <c r="B37" s="140">
        <v>15416621</v>
      </c>
      <c r="C37" s="140">
        <v>0</v>
      </c>
      <c r="D37" s="140">
        <v>5344653</v>
      </c>
    </row>
    <row r="38" spans="1:4" ht="18" x14ac:dyDescent="0.2">
      <c r="A38" s="141" t="s">
        <v>656</v>
      </c>
      <c r="B38" s="140">
        <v>0</v>
      </c>
      <c r="C38" s="140">
        <v>0</v>
      </c>
      <c r="D38" s="140">
        <v>7162599</v>
      </c>
    </row>
    <row r="39" spans="1:4" ht="18" x14ac:dyDescent="0.2">
      <c r="A39" s="142" t="s">
        <v>612</v>
      </c>
      <c r="B39" s="143">
        <f>B23+B30+B34+B35</f>
        <v>2768832450</v>
      </c>
      <c r="C39" s="143">
        <f>C23+C30+C34+C35</f>
        <v>0</v>
      </c>
      <c r="D39" s="143">
        <f>D23+D30+D34+D35</f>
        <v>2529712910</v>
      </c>
    </row>
  </sheetData>
  <mergeCells count="1">
    <mergeCell ref="A1:D1"/>
  </mergeCells>
  <printOptions horizontalCentered="1"/>
  <pageMargins left="0.23622047244094491" right="0.23622047244094491" top="0.74803149606299213" bottom="0.74803149606299213" header="0.31496062992125984" footer="0.31496062992125984"/>
  <pageSetup scale="71" orientation="portrait" horizontalDpi="300" verticalDpi="300" r:id="rId1"/>
  <headerFooter alignWithMargins="0">
    <oddHeader>&amp;RBag Nagyközség Önkormányzata Képviselő-testületének .../2017. (IV...) rendelet 11e. számú melléklet</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E46"/>
  <sheetViews>
    <sheetView zoomScaleNormal="100" workbookViewId="0">
      <selection activeCell="G25" sqref="G25"/>
    </sheetView>
  </sheetViews>
  <sheetFormatPr defaultRowHeight="12.75" x14ac:dyDescent="0.2"/>
  <cols>
    <col min="1" max="1" width="8.140625" style="298" customWidth="1"/>
    <col min="2" max="2" width="82" style="298" customWidth="1"/>
    <col min="3" max="5" width="19.140625" style="298" customWidth="1"/>
    <col min="6" max="256" width="9.140625" style="298"/>
    <col min="257" max="257" width="8.140625" style="298" customWidth="1"/>
    <col min="258" max="258" width="82" style="298" customWidth="1"/>
    <col min="259" max="261" width="19.140625" style="298" customWidth="1"/>
    <col min="262" max="512" width="9.140625" style="298"/>
    <col min="513" max="513" width="8.140625" style="298" customWidth="1"/>
    <col min="514" max="514" width="82" style="298" customWidth="1"/>
    <col min="515" max="517" width="19.140625" style="298" customWidth="1"/>
    <col min="518" max="768" width="9.140625" style="298"/>
    <col min="769" max="769" width="8.140625" style="298" customWidth="1"/>
    <col min="770" max="770" width="82" style="298" customWidth="1"/>
    <col min="771" max="773" width="19.140625" style="298" customWidth="1"/>
    <col min="774" max="1024" width="9.140625" style="298"/>
    <col min="1025" max="1025" width="8.140625" style="298" customWidth="1"/>
    <col min="1026" max="1026" width="82" style="298" customWidth="1"/>
    <col min="1027" max="1029" width="19.140625" style="298" customWidth="1"/>
    <col min="1030" max="1280" width="9.140625" style="298"/>
    <col min="1281" max="1281" width="8.140625" style="298" customWidth="1"/>
    <col min="1282" max="1282" width="82" style="298" customWidth="1"/>
    <col min="1283" max="1285" width="19.140625" style="298" customWidth="1"/>
    <col min="1286" max="1536" width="9.140625" style="298"/>
    <col min="1537" max="1537" width="8.140625" style="298" customWidth="1"/>
    <col min="1538" max="1538" width="82" style="298" customWidth="1"/>
    <col min="1539" max="1541" width="19.140625" style="298" customWidth="1"/>
    <col min="1542" max="1792" width="9.140625" style="298"/>
    <col min="1793" max="1793" width="8.140625" style="298" customWidth="1"/>
    <col min="1794" max="1794" width="82" style="298" customWidth="1"/>
    <col min="1795" max="1797" width="19.140625" style="298" customWidth="1"/>
    <col min="1798" max="2048" width="9.140625" style="298"/>
    <col min="2049" max="2049" width="8.140625" style="298" customWidth="1"/>
    <col min="2050" max="2050" width="82" style="298" customWidth="1"/>
    <col min="2051" max="2053" width="19.140625" style="298" customWidth="1"/>
    <col min="2054" max="2304" width="9.140625" style="298"/>
    <col min="2305" max="2305" width="8.140625" style="298" customWidth="1"/>
    <col min="2306" max="2306" width="82" style="298" customWidth="1"/>
    <col min="2307" max="2309" width="19.140625" style="298" customWidth="1"/>
    <col min="2310" max="2560" width="9.140625" style="298"/>
    <col min="2561" max="2561" width="8.140625" style="298" customWidth="1"/>
    <col min="2562" max="2562" width="82" style="298" customWidth="1"/>
    <col min="2563" max="2565" width="19.140625" style="298" customWidth="1"/>
    <col min="2566" max="2816" width="9.140625" style="298"/>
    <col min="2817" max="2817" width="8.140625" style="298" customWidth="1"/>
    <col min="2818" max="2818" width="82" style="298" customWidth="1"/>
    <col min="2819" max="2821" width="19.140625" style="298" customWidth="1"/>
    <col min="2822" max="3072" width="9.140625" style="298"/>
    <col min="3073" max="3073" width="8.140625" style="298" customWidth="1"/>
    <col min="3074" max="3074" width="82" style="298" customWidth="1"/>
    <col min="3075" max="3077" width="19.140625" style="298" customWidth="1"/>
    <col min="3078" max="3328" width="9.140625" style="298"/>
    <col min="3329" max="3329" width="8.140625" style="298" customWidth="1"/>
    <col min="3330" max="3330" width="82" style="298" customWidth="1"/>
    <col min="3331" max="3333" width="19.140625" style="298" customWidth="1"/>
    <col min="3334" max="3584" width="9.140625" style="298"/>
    <col min="3585" max="3585" width="8.140625" style="298" customWidth="1"/>
    <col min="3586" max="3586" width="82" style="298" customWidth="1"/>
    <col min="3587" max="3589" width="19.140625" style="298" customWidth="1"/>
    <col min="3590" max="3840" width="9.140625" style="298"/>
    <col min="3841" max="3841" width="8.140625" style="298" customWidth="1"/>
    <col min="3842" max="3842" width="82" style="298" customWidth="1"/>
    <col min="3843" max="3845" width="19.140625" style="298" customWidth="1"/>
    <col min="3846" max="4096" width="9.140625" style="298"/>
    <col min="4097" max="4097" width="8.140625" style="298" customWidth="1"/>
    <col min="4098" max="4098" width="82" style="298" customWidth="1"/>
    <col min="4099" max="4101" width="19.140625" style="298" customWidth="1"/>
    <col min="4102" max="4352" width="9.140625" style="298"/>
    <col min="4353" max="4353" width="8.140625" style="298" customWidth="1"/>
    <col min="4354" max="4354" width="82" style="298" customWidth="1"/>
    <col min="4355" max="4357" width="19.140625" style="298" customWidth="1"/>
    <col min="4358" max="4608" width="9.140625" style="298"/>
    <col min="4609" max="4609" width="8.140625" style="298" customWidth="1"/>
    <col min="4610" max="4610" width="82" style="298" customWidth="1"/>
    <col min="4611" max="4613" width="19.140625" style="298" customWidth="1"/>
    <col min="4614" max="4864" width="9.140625" style="298"/>
    <col min="4865" max="4865" width="8.140625" style="298" customWidth="1"/>
    <col min="4866" max="4866" width="82" style="298" customWidth="1"/>
    <col min="4867" max="4869" width="19.140625" style="298" customWidth="1"/>
    <col min="4870" max="5120" width="9.140625" style="298"/>
    <col min="5121" max="5121" width="8.140625" style="298" customWidth="1"/>
    <col min="5122" max="5122" width="82" style="298" customWidth="1"/>
    <col min="5123" max="5125" width="19.140625" style="298" customWidth="1"/>
    <col min="5126" max="5376" width="9.140625" style="298"/>
    <col min="5377" max="5377" width="8.140625" style="298" customWidth="1"/>
    <col min="5378" max="5378" width="82" style="298" customWidth="1"/>
    <col min="5379" max="5381" width="19.140625" style="298" customWidth="1"/>
    <col min="5382" max="5632" width="9.140625" style="298"/>
    <col min="5633" max="5633" width="8.140625" style="298" customWidth="1"/>
    <col min="5634" max="5634" width="82" style="298" customWidth="1"/>
    <col min="5635" max="5637" width="19.140625" style="298" customWidth="1"/>
    <col min="5638" max="5888" width="9.140625" style="298"/>
    <col min="5889" max="5889" width="8.140625" style="298" customWidth="1"/>
    <col min="5890" max="5890" width="82" style="298" customWidth="1"/>
    <col min="5891" max="5893" width="19.140625" style="298" customWidth="1"/>
    <col min="5894" max="6144" width="9.140625" style="298"/>
    <col min="6145" max="6145" width="8.140625" style="298" customWidth="1"/>
    <col min="6146" max="6146" width="82" style="298" customWidth="1"/>
    <col min="6147" max="6149" width="19.140625" style="298" customWidth="1"/>
    <col min="6150" max="6400" width="9.140625" style="298"/>
    <col min="6401" max="6401" width="8.140625" style="298" customWidth="1"/>
    <col min="6402" max="6402" width="82" style="298" customWidth="1"/>
    <col min="6403" max="6405" width="19.140625" style="298" customWidth="1"/>
    <col min="6406" max="6656" width="9.140625" style="298"/>
    <col min="6657" max="6657" width="8.140625" style="298" customWidth="1"/>
    <col min="6658" max="6658" width="82" style="298" customWidth="1"/>
    <col min="6659" max="6661" width="19.140625" style="298" customWidth="1"/>
    <col min="6662" max="6912" width="9.140625" style="298"/>
    <col min="6913" max="6913" width="8.140625" style="298" customWidth="1"/>
    <col min="6914" max="6914" width="82" style="298" customWidth="1"/>
    <col min="6915" max="6917" width="19.140625" style="298" customWidth="1"/>
    <col min="6918" max="7168" width="9.140625" style="298"/>
    <col min="7169" max="7169" width="8.140625" style="298" customWidth="1"/>
    <col min="7170" max="7170" width="82" style="298" customWidth="1"/>
    <col min="7171" max="7173" width="19.140625" style="298" customWidth="1"/>
    <col min="7174" max="7424" width="9.140625" style="298"/>
    <col min="7425" max="7425" width="8.140625" style="298" customWidth="1"/>
    <col min="7426" max="7426" width="82" style="298" customWidth="1"/>
    <col min="7427" max="7429" width="19.140625" style="298" customWidth="1"/>
    <col min="7430" max="7680" width="9.140625" style="298"/>
    <col min="7681" max="7681" width="8.140625" style="298" customWidth="1"/>
    <col min="7682" max="7682" width="82" style="298" customWidth="1"/>
    <col min="7683" max="7685" width="19.140625" style="298" customWidth="1"/>
    <col min="7686" max="7936" width="9.140625" style="298"/>
    <col min="7937" max="7937" width="8.140625" style="298" customWidth="1"/>
    <col min="7938" max="7938" width="82" style="298" customWidth="1"/>
    <col min="7939" max="7941" width="19.140625" style="298" customWidth="1"/>
    <col min="7942" max="8192" width="9.140625" style="298"/>
    <col min="8193" max="8193" width="8.140625" style="298" customWidth="1"/>
    <col min="8194" max="8194" width="82" style="298" customWidth="1"/>
    <col min="8195" max="8197" width="19.140625" style="298" customWidth="1"/>
    <col min="8198" max="8448" width="9.140625" style="298"/>
    <col min="8449" max="8449" width="8.140625" style="298" customWidth="1"/>
    <col min="8450" max="8450" width="82" style="298" customWidth="1"/>
    <col min="8451" max="8453" width="19.140625" style="298" customWidth="1"/>
    <col min="8454" max="8704" width="9.140625" style="298"/>
    <col min="8705" max="8705" width="8.140625" style="298" customWidth="1"/>
    <col min="8706" max="8706" width="82" style="298" customWidth="1"/>
    <col min="8707" max="8709" width="19.140625" style="298" customWidth="1"/>
    <col min="8710" max="8960" width="9.140625" style="298"/>
    <col min="8961" max="8961" width="8.140625" style="298" customWidth="1"/>
    <col min="8962" max="8962" width="82" style="298" customWidth="1"/>
    <col min="8963" max="8965" width="19.140625" style="298" customWidth="1"/>
    <col min="8966" max="9216" width="9.140625" style="298"/>
    <col min="9217" max="9217" width="8.140625" style="298" customWidth="1"/>
    <col min="9218" max="9218" width="82" style="298" customWidth="1"/>
    <col min="9219" max="9221" width="19.140625" style="298" customWidth="1"/>
    <col min="9222" max="9472" width="9.140625" style="298"/>
    <col min="9473" max="9473" width="8.140625" style="298" customWidth="1"/>
    <col min="9474" max="9474" width="82" style="298" customWidth="1"/>
    <col min="9475" max="9477" width="19.140625" style="298" customWidth="1"/>
    <col min="9478" max="9728" width="9.140625" style="298"/>
    <col min="9729" max="9729" width="8.140625" style="298" customWidth="1"/>
    <col min="9730" max="9730" width="82" style="298" customWidth="1"/>
    <col min="9731" max="9733" width="19.140625" style="298" customWidth="1"/>
    <col min="9734" max="9984" width="9.140625" style="298"/>
    <col min="9985" max="9985" width="8.140625" style="298" customWidth="1"/>
    <col min="9986" max="9986" width="82" style="298" customWidth="1"/>
    <col min="9987" max="9989" width="19.140625" style="298" customWidth="1"/>
    <col min="9990" max="10240" width="9.140625" style="298"/>
    <col min="10241" max="10241" width="8.140625" style="298" customWidth="1"/>
    <col min="10242" max="10242" width="82" style="298" customWidth="1"/>
    <col min="10243" max="10245" width="19.140625" style="298" customWidth="1"/>
    <col min="10246" max="10496" width="9.140625" style="298"/>
    <col min="10497" max="10497" width="8.140625" style="298" customWidth="1"/>
    <col min="10498" max="10498" width="82" style="298" customWidth="1"/>
    <col min="10499" max="10501" width="19.140625" style="298" customWidth="1"/>
    <col min="10502" max="10752" width="9.140625" style="298"/>
    <col min="10753" max="10753" width="8.140625" style="298" customWidth="1"/>
    <col min="10754" max="10754" width="82" style="298" customWidth="1"/>
    <col min="10755" max="10757" width="19.140625" style="298" customWidth="1"/>
    <col min="10758" max="11008" width="9.140625" style="298"/>
    <col min="11009" max="11009" width="8.140625" style="298" customWidth="1"/>
    <col min="11010" max="11010" width="82" style="298" customWidth="1"/>
    <col min="11011" max="11013" width="19.140625" style="298" customWidth="1"/>
    <col min="11014" max="11264" width="9.140625" style="298"/>
    <col min="11265" max="11265" width="8.140625" style="298" customWidth="1"/>
    <col min="11266" max="11266" width="82" style="298" customWidth="1"/>
    <col min="11267" max="11269" width="19.140625" style="298" customWidth="1"/>
    <col min="11270" max="11520" width="9.140625" style="298"/>
    <col min="11521" max="11521" width="8.140625" style="298" customWidth="1"/>
    <col min="11522" max="11522" width="82" style="298" customWidth="1"/>
    <col min="11523" max="11525" width="19.140625" style="298" customWidth="1"/>
    <col min="11526" max="11776" width="9.140625" style="298"/>
    <col min="11777" max="11777" width="8.140625" style="298" customWidth="1"/>
    <col min="11778" max="11778" width="82" style="298" customWidth="1"/>
    <col min="11779" max="11781" width="19.140625" style="298" customWidth="1"/>
    <col min="11782" max="12032" width="9.140625" style="298"/>
    <col min="12033" max="12033" width="8.140625" style="298" customWidth="1"/>
    <col min="12034" max="12034" width="82" style="298" customWidth="1"/>
    <col min="12035" max="12037" width="19.140625" style="298" customWidth="1"/>
    <col min="12038" max="12288" width="9.140625" style="298"/>
    <col min="12289" max="12289" width="8.140625" style="298" customWidth="1"/>
    <col min="12290" max="12290" width="82" style="298" customWidth="1"/>
    <col min="12291" max="12293" width="19.140625" style="298" customWidth="1"/>
    <col min="12294" max="12544" width="9.140625" style="298"/>
    <col min="12545" max="12545" width="8.140625" style="298" customWidth="1"/>
    <col min="12546" max="12546" width="82" style="298" customWidth="1"/>
    <col min="12547" max="12549" width="19.140625" style="298" customWidth="1"/>
    <col min="12550" max="12800" width="9.140625" style="298"/>
    <col min="12801" max="12801" width="8.140625" style="298" customWidth="1"/>
    <col min="12802" max="12802" width="82" style="298" customWidth="1"/>
    <col min="12803" max="12805" width="19.140625" style="298" customWidth="1"/>
    <col min="12806" max="13056" width="9.140625" style="298"/>
    <col min="13057" max="13057" width="8.140625" style="298" customWidth="1"/>
    <col min="13058" max="13058" width="82" style="298" customWidth="1"/>
    <col min="13059" max="13061" width="19.140625" style="298" customWidth="1"/>
    <col min="13062" max="13312" width="9.140625" style="298"/>
    <col min="13313" max="13313" width="8.140625" style="298" customWidth="1"/>
    <col min="13314" max="13314" width="82" style="298" customWidth="1"/>
    <col min="13315" max="13317" width="19.140625" style="298" customWidth="1"/>
    <col min="13318" max="13568" width="9.140625" style="298"/>
    <col min="13569" max="13569" width="8.140625" style="298" customWidth="1"/>
    <col min="13570" max="13570" width="82" style="298" customWidth="1"/>
    <col min="13571" max="13573" width="19.140625" style="298" customWidth="1"/>
    <col min="13574" max="13824" width="9.140625" style="298"/>
    <col min="13825" max="13825" width="8.140625" style="298" customWidth="1"/>
    <col min="13826" max="13826" width="82" style="298" customWidth="1"/>
    <col min="13827" max="13829" width="19.140625" style="298" customWidth="1"/>
    <col min="13830" max="14080" width="9.140625" style="298"/>
    <col min="14081" max="14081" width="8.140625" style="298" customWidth="1"/>
    <col min="14082" max="14082" width="82" style="298" customWidth="1"/>
    <col min="14083" max="14085" width="19.140625" style="298" customWidth="1"/>
    <col min="14086" max="14336" width="9.140625" style="298"/>
    <col min="14337" max="14337" width="8.140625" style="298" customWidth="1"/>
    <col min="14338" max="14338" width="82" style="298" customWidth="1"/>
    <col min="14339" max="14341" width="19.140625" style="298" customWidth="1"/>
    <col min="14342" max="14592" width="9.140625" style="298"/>
    <col min="14593" max="14593" width="8.140625" style="298" customWidth="1"/>
    <col min="14594" max="14594" width="82" style="298" customWidth="1"/>
    <col min="14595" max="14597" width="19.140625" style="298" customWidth="1"/>
    <col min="14598" max="14848" width="9.140625" style="298"/>
    <col min="14849" max="14849" width="8.140625" style="298" customWidth="1"/>
    <col min="14850" max="14850" width="82" style="298" customWidth="1"/>
    <col min="14851" max="14853" width="19.140625" style="298" customWidth="1"/>
    <col min="14854" max="15104" width="9.140625" style="298"/>
    <col min="15105" max="15105" width="8.140625" style="298" customWidth="1"/>
    <col min="15106" max="15106" width="82" style="298" customWidth="1"/>
    <col min="15107" max="15109" width="19.140625" style="298" customWidth="1"/>
    <col min="15110" max="15360" width="9.140625" style="298"/>
    <col min="15361" max="15361" width="8.140625" style="298" customWidth="1"/>
    <col min="15362" max="15362" width="82" style="298" customWidth="1"/>
    <col min="15363" max="15365" width="19.140625" style="298" customWidth="1"/>
    <col min="15366" max="15616" width="9.140625" style="298"/>
    <col min="15617" max="15617" width="8.140625" style="298" customWidth="1"/>
    <col min="15618" max="15618" width="82" style="298" customWidth="1"/>
    <col min="15619" max="15621" width="19.140625" style="298" customWidth="1"/>
    <col min="15622" max="15872" width="9.140625" style="298"/>
    <col min="15873" max="15873" width="8.140625" style="298" customWidth="1"/>
    <col min="15874" max="15874" width="82" style="298" customWidth="1"/>
    <col min="15875" max="15877" width="19.140625" style="298" customWidth="1"/>
    <col min="15878" max="16128" width="9.140625" style="298"/>
    <col min="16129" max="16129" width="8.140625" style="298" customWidth="1"/>
    <col min="16130" max="16130" width="82" style="298" customWidth="1"/>
    <col min="16131" max="16133" width="19.140625" style="298" customWidth="1"/>
    <col min="16134" max="16384" width="9.140625" style="298"/>
  </cols>
  <sheetData>
    <row r="1" spans="1:5" ht="22.5" customHeight="1" thickBot="1" x14ac:dyDescent="0.25">
      <c r="A1" s="900" t="s">
        <v>1527</v>
      </c>
      <c r="B1" s="901"/>
      <c r="C1" s="901"/>
      <c r="D1" s="901"/>
      <c r="E1" s="902"/>
    </row>
    <row r="2" spans="1:5" ht="15.75" thickBot="1" x14ac:dyDescent="0.25">
      <c r="A2" s="314"/>
      <c r="B2" s="315" t="s">
        <v>519</v>
      </c>
      <c r="C2" s="315" t="s">
        <v>738</v>
      </c>
      <c r="D2" s="315" t="s">
        <v>674</v>
      </c>
      <c r="E2" s="316" t="s">
        <v>739</v>
      </c>
    </row>
    <row r="3" spans="1:5" x14ac:dyDescent="0.2">
      <c r="A3" s="310" t="s">
        <v>766</v>
      </c>
      <c r="B3" s="311" t="s">
        <v>767</v>
      </c>
      <c r="C3" s="408">
        <f>'Eredménykimutatás MH'!C3+'Eredménykimutatás Ovi'!C3+'Eredménykimutatás PH'!C3+'Eredménykimutatás Önk'!C3</f>
        <v>85629676</v>
      </c>
      <c r="D3" s="408">
        <f>'Eredménykimutatás MH'!D3+'Eredménykimutatás Ovi'!D3+'Eredménykimutatás PH'!D3+'Eredménykimutatás Önk'!D3</f>
        <v>0</v>
      </c>
      <c r="E3" s="408">
        <f>'Eredménykimutatás MH'!E3+'Eredménykimutatás Ovi'!E3+'Eredménykimutatás PH'!E3+'Eredménykimutatás Önk'!E3</f>
        <v>47913572</v>
      </c>
    </row>
    <row r="4" spans="1:5" x14ac:dyDescent="0.2">
      <c r="A4" s="304" t="s">
        <v>740</v>
      </c>
      <c r="B4" s="299" t="s">
        <v>741</v>
      </c>
      <c r="C4" s="408">
        <f>'Eredménykimutatás MH'!C4+'Eredménykimutatás Ovi'!C4+'Eredménykimutatás PH'!C4+'Eredménykimutatás Önk'!C4</f>
        <v>12148620</v>
      </c>
      <c r="D4" s="408">
        <f>'Eredménykimutatás MH'!D4+'Eredménykimutatás Ovi'!D4+'Eredménykimutatás PH'!D4+'Eredménykimutatás Önk'!D4</f>
        <v>0</v>
      </c>
      <c r="E4" s="408">
        <f>'Eredménykimutatás MH'!E4+'Eredménykimutatás Ovi'!E4+'Eredménykimutatás PH'!E4+'Eredménykimutatás Önk'!E4</f>
        <v>11120918</v>
      </c>
    </row>
    <row r="5" spans="1:5" x14ac:dyDescent="0.2">
      <c r="A5" s="304" t="s">
        <v>768</v>
      </c>
      <c r="B5" s="299" t="s">
        <v>769</v>
      </c>
      <c r="C5" s="408">
        <f>'Eredménykimutatás MH'!C5+'Eredménykimutatás Ovi'!C5+'Eredménykimutatás PH'!C5+'Eredménykimutatás Önk'!C5</f>
        <v>4869846</v>
      </c>
      <c r="D5" s="408">
        <f>'Eredménykimutatás MH'!D5+'Eredménykimutatás Ovi'!D5+'Eredménykimutatás PH'!D5+'Eredménykimutatás Önk'!D5</f>
        <v>0</v>
      </c>
      <c r="E5" s="408">
        <f>'Eredménykimutatás MH'!E5+'Eredménykimutatás Ovi'!E5+'Eredménykimutatás PH'!E5+'Eredménykimutatás Önk'!E5</f>
        <v>6128190</v>
      </c>
    </row>
    <row r="6" spans="1:5" x14ac:dyDescent="0.2">
      <c r="A6" s="306" t="s">
        <v>742</v>
      </c>
      <c r="B6" s="406" t="s">
        <v>949</v>
      </c>
      <c r="C6" s="409">
        <f>'Eredménykimutatás MH'!C6+'Eredménykimutatás Ovi'!C6+'Eredménykimutatás PH'!C6+'Eredménykimutatás Önk'!C6</f>
        <v>102648142</v>
      </c>
      <c r="D6" s="409">
        <f>'Eredménykimutatás MH'!D6+'Eredménykimutatás Ovi'!D6+'Eredménykimutatás PH'!D6+'Eredménykimutatás Önk'!D6</f>
        <v>0</v>
      </c>
      <c r="E6" s="409">
        <f>'Eredménykimutatás MH'!E6+'Eredménykimutatás Ovi'!E6+'Eredménykimutatás PH'!E6+'Eredménykimutatás Önk'!E6</f>
        <v>65162680</v>
      </c>
    </row>
    <row r="7" spans="1:5" x14ac:dyDescent="0.2">
      <c r="A7" s="304" t="s">
        <v>770</v>
      </c>
      <c r="B7" s="299" t="s">
        <v>771</v>
      </c>
      <c r="C7" s="410">
        <f>'Eredménykimutatás MH'!C7+'Eredménykimutatás Ovi'!C7+'Eredménykimutatás PH'!C7+'Eredménykimutatás Önk'!C7</f>
        <v>0</v>
      </c>
      <c r="D7" s="410">
        <f>'Eredménykimutatás MH'!D7+'Eredménykimutatás Ovi'!D7+'Eredménykimutatás PH'!D7+'Eredménykimutatás Önk'!D7</f>
        <v>0</v>
      </c>
      <c r="E7" s="410">
        <f>'Eredménykimutatás MH'!E7+'Eredménykimutatás Ovi'!E7+'Eredménykimutatás PH'!E7+'Eredménykimutatás Önk'!E7</f>
        <v>0</v>
      </c>
    </row>
    <row r="8" spans="1:5" x14ac:dyDescent="0.2">
      <c r="A8" s="304" t="s">
        <v>772</v>
      </c>
      <c r="B8" s="299" t="s">
        <v>773</v>
      </c>
      <c r="C8" s="410">
        <f>'Eredménykimutatás MH'!C8+'Eredménykimutatás Ovi'!C8+'Eredménykimutatás PH'!C8+'Eredménykimutatás Önk'!C8</f>
        <v>0</v>
      </c>
      <c r="D8" s="410">
        <f>'Eredménykimutatás MH'!D8+'Eredménykimutatás Ovi'!D8+'Eredménykimutatás PH'!D8+'Eredménykimutatás Önk'!D8</f>
        <v>0</v>
      </c>
      <c r="E8" s="410">
        <f>'Eredménykimutatás MH'!E8+'Eredménykimutatás Ovi'!E8+'Eredménykimutatás PH'!E8+'Eredménykimutatás Önk'!E8</f>
        <v>0</v>
      </c>
    </row>
    <row r="9" spans="1:5" x14ac:dyDescent="0.2">
      <c r="A9" s="306" t="s">
        <v>774</v>
      </c>
      <c r="B9" s="406" t="s">
        <v>950</v>
      </c>
      <c r="C9" s="409">
        <f>'Eredménykimutatás MH'!C9+'Eredménykimutatás Ovi'!C9+'Eredménykimutatás PH'!C9+'Eredménykimutatás Önk'!C9</f>
        <v>0</v>
      </c>
      <c r="D9" s="409">
        <f>'Eredménykimutatás MH'!D9+'Eredménykimutatás Ovi'!D9+'Eredménykimutatás PH'!D9+'Eredménykimutatás Önk'!D9</f>
        <v>0</v>
      </c>
      <c r="E9" s="409">
        <f>'Eredménykimutatás MH'!E9+'Eredménykimutatás Ovi'!E9+'Eredménykimutatás PH'!E9+'Eredménykimutatás Önk'!E9</f>
        <v>0</v>
      </c>
    </row>
    <row r="10" spans="1:5" x14ac:dyDescent="0.2">
      <c r="A10" s="304" t="s">
        <v>743</v>
      </c>
      <c r="B10" s="299" t="s">
        <v>744</v>
      </c>
      <c r="C10" s="410">
        <f>'Eredménykimutatás MH'!C10+'Eredménykimutatás Ovi'!C10+'Eredménykimutatás PH'!C10+'Eredménykimutatás Önk'!C10</f>
        <v>348252344</v>
      </c>
      <c r="D10" s="410">
        <f>'Eredménykimutatás MH'!D10+'Eredménykimutatás Ovi'!D10+'Eredménykimutatás PH'!D10+'Eredménykimutatás Önk'!D10</f>
        <v>0</v>
      </c>
      <c r="E10" s="410">
        <f>'Eredménykimutatás MH'!E10+'Eredménykimutatás Ovi'!E10+'Eredménykimutatás PH'!E10+'Eredménykimutatás Önk'!E10</f>
        <v>364317072</v>
      </c>
    </row>
    <row r="11" spans="1:5" x14ac:dyDescent="0.2">
      <c r="A11" s="304" t="s">
        <v>745</v>
      </c>
      <c r="B11" s="299" t="s">
        <v>746</v>
      </c>
      <c r="C11" s="410">
        <f>'Eredménykimutatás MH'!C11+'Eredménykimutatás Ovi'!C11+'Eredménykimutatás PH'!C11+'Eredménykimutatás Önk'!C11</f>
        <v>37564399</v>
      </c>
      <c r="D11" s="410">
        <f>'Eredménykimutatás MH'!D11+'Eredménykimutatás Ovi'!D11+'Eredménykimutatás PH'!D11+'Eredménykimutatás Önk'!D11</f>
        <v>0</v>
      </c>
      <c r="E11" s="410">
        <f>'Eredménykimutatás MH'!E11+'Eredménykimutatás Ovi'!E11+'Eredménykimutatás PH'!E11+'Eredménykimutatás Önk'!E11</f>
        <v>31614039</v>
      </c>
    </row>
    <row r="12" spans="1:5" x14ac:dyDescent="0.2">
      <c r="A12" s="304" t="s">
        <v>775</v>
      </c>
      <c r="B12" s="400" t="s">
        <v>922</v>
      </c>
      <c r="C12" s="411">
        <f>'Eredménykimutatás MH'!C12+'Eredménykimutatás Ovi'!C12+'Eredménykimutatás PH'!C12+'Eredménykimutatás Önk'!C12</f>
        <v>12000</v>
      </c>
      <c r="D12" s="411">
        <f>'Eredménykimutatás MH'!D12+'Eredménykimutatás Ovi'!D12+'Eredménykimutatás PH'!D12+'Eredménykimutatás Önk'!D12</f>
        <v>0</v>
      </c>
      <c r="E12" s="411">
        <f>'Eredménykimutatás MH'!E12+'Eredménykimutatás Ovi'!E12+'Eredménykimutatás PH'!E12+'Eredménykimutatás Önk'!E12</f>
        <v>82195387</v>
      </c>
    </row>
    <row r="13" spans="1:5" x14ac:dyDescent="0.2">
      <c r="A13" s="304" t="s">
        <v>747</v>
      </c>
      <c r="B13" s="400" t="s">
        <v>923</v>
      </c>
      <c r="C13" s="411">
        <f>'Eredménykimutatás MH'!C13+'Eredménykimutatás Ovi'!C13+'Eredménykimutatás PH'!C13+'Eredménykimutatás Önk'!C13</f>
        <v>125209371</v>
      </c>
      <c r="D13" s="411">
        <f>'Eredménykimutatás MH'!D13+'Eredménykimutatás Ovi'!D13+'Eredménykimutatás PH'!D13+'Eredménykimutatás Önk'!D13</f>
        <v>0</v>
      </c>
      <c r="E13" s="411">
        <f>'Eredménykimutatás MH'!E13+'Eredménykimutatás Ovi'!E13+'Eredménykimutatás PH'!E13+'Eredménykimutatás Önk'!E13</f>
        <v>42356603</v>
      </c>
    </row>
    <row r="14" spans="1:5" x14ac:dyDescent="0.2">
      <c r="A14" s="401" t="s">
        <v>748</v>
      </c>
      <c r="B14" s="406" t="s">
        <v>951</v>
      </c>
      <c r="C14" s="409">
        <f>'Eredménykimutatás MH'!C14+'Eredménykimutatás Ovi'!C14+'Eredménykimutatás PH'!C14+'Eredménykimutatás Önk'!C14</f>
        <v>511038114</v>
      </c>
      <c r="D14" s="409">
        <f>'Eredménykimutatás MH'!D14+'Eredménykimutatás Ovi'!D14+'Eredménykimutatás PH'!D14+'Eredménykimutatás Önk'!D14</f>
        <v>0</v>
      </c>
      <c r="E14" s="409">
        <f>'Eredménykimutatás MH'!E14+'Eredménykimutatás Ovi'!E14+'Eredménykimutatás PH'!E14+'Eredménykimutatás Önk'!E14</f>
        <v>520483101</v>
      </c>
    </row>
    <row r="15" spans="1:5" x14ac:dyDescent="0.2">
      <c r="A15" s="402" t="s">
        <v>749</v>
      </c>
      <c r="B15" s="400" t="s">
        <v>924</v>
      </c>
      <c r="C15" s="411">
        <f>'Eredménykimutatás MH'!C15+'Eredménykimutatás Ovi'!C15+'Eredménykimutatás PH'!C15+'Eredménykimutatás Önk'!C15</f>
        <v>7136900</v>
      </c>
      <c r="D15" s="411">
        <f>'Eredménykimutatás MH'!D15+'Eredménykimutatás Ovi'!D15+'Eredménykimutatás PH'!D15+'Eredménykimutatás Önk'!D15</f>
        <v>0</v>
      </c>
      <c r="E15" s="411">
        <f>'Eredménykimutatás MH'!E15+'Eredménykimutatás Ovi'!E15+'Eredménykimutatás PH'!E15+'Eredménykimutatás Önk'!E15</f>
        <v>8635380</v>
      </c>
    </row>
    <row r="16" spans="1:5" x14ac:dyDescent="0.2">
      <c r="A16" s="402" t="s">
        <v>776</v>
      </c>
      <c r="B16" s="400" t="s">
        <v>925</v>
      </c>
      <c r="C16" s="411">
        <f>'Eredménykimutatás MH'!C16+'Eredménykimutatás Ovi'!C16+'Eredménykimutatás PH'!C16+'Eredménykimutatás Önk'!C16</f>
        <v>70282767</v>
      </c>
      <c r="D16" s="411">
        <f>'Eredménykimutatás MH'!D16+'Eredménykimutatás Ovi'!D16+'Eredménykimutatás PH'!D16+'Eredménykimutatás Önk'!D16</f>
        <v>0</v>
      </c>
      <c r="E16" s="411">
        <f>'Eredménykimutatás MH'!E16+'Eredménykimutatás Ovi'!E16+'Eredménykimutatás PH'!E16+'Eredménykimutatás Önk'!E16</f>
        <v>65555332</v>
      </c>
    </row>
    <row r="17" spans="1:5" x14ac:dyDescent="0.2">
      <c r="A17" s="402" t="s">
        <v>777</v>
      </c>
      <c r="B17" s="400" t="s">
        <v>926</v>
      </c>
      <c r="C17" s="411">
        <f>'Eredménykimutatás MH'!C17+'Eredménykimutatás Ovi'!C17+'Eredménykimutatás PH'!C17+'Eredménykimutatás Önk'!C17</f>
        <v>160437</v>
      </c>
      <c r="D17" s="411">
        <f>'Eredménykimutatás MH'!D17+'Eredménykimutatás Ovi'!D17+'Eredménykimutatás PH'!D17+'Eredménykimutatás Önk'!D17</f>
        <v>0</v>
      </c>
      <c r="E17" s="411">
        <f>'Eredménykimutatás MH'!E17+'Eredménykimutatás Ovi'!E17+'Eredménykimutatás PH'!E17+'Eredménykimutatás Önk'!E17</f>
        <v>-17717</v>
      </c>
    </row>
    <row r="18" spans="1:5" x14ac:dyDescent="0.2">
      <c r="A18" s="402" t="s">
        <v>750</v>
      </c>
      <c r="B18" s="400" t="s">
        <v>927</v>
      </c>
      <c r="C18" s="411">
        <f>'Eredménykimutatás MH'!C18+'Eredménykimutatás Ovi'!C18+'Eredménykimutatás PH'!C18+'Eredménykimutatás Önk'!C18</f>
        <v>483487</v>
      </c>
      <c r="D18" s="411">
        <f>'Eredménykimutatás MH'!D18+'Eredménykimutatás Ovi'!D18+'Eredménykimutatás PH'!D18+'Eredménykimutatás Önk'!D18</f>
        <v>0</v>
      </c>
      <c r="E18" s="411">
        <f>'Eredménykimutatás MH'!E18+'Eredménykimutatás Ovi'!E18+'Eredménykimutatás PH'!E18+'Eredménykimutatás Önk'!E18</f>
        <v>750846</v>
      </c>
    </row>
    <row r="19" spans="1:5" x14ac:dyDescent="0.2">
      <c r="A19" s="401" t="s">
        <v>751</v>
      </c>
      <c r="B19" s="406" t="s">
        <v>952</v>
      </c>
      <c r="C19" s="409">
        <f>'Eredménykimutatás MH'!C19+'Eredménykimutatás Ovi'!C19+'Eredménykimutatás PH'!C19+'Eredménykimutatás Önk'!C19</f>
        <v>78063591</v>
      </c>
      <c r="D19" s="409">
        <f>'Eredménykimutatás MH'!D19+'Eredménykimutatás Ovi'!D19+'Eredménykimutatás PH'!D19+'Eredménykimutatás Önk'!D19</f>
        <v>0</v>
      </c>
      <c r="E19" s="409">
        <f>'Eredménykimutatás MH'!E19+'Eredménykimutatás Ovi'!E19+'Eredménykimutatás PH'!E19+'Eredménykimutatás Önk'!E19</f>
        <v>74923841</v>
      </c>
    </row>
    <row r="20" spans="1:5" x14ac:dyDescent="0.2">
      <c r="A20" s="402" t="s">
        <v>752</v>
      </c>
      <c r="B20" s="400" t="s">
        <v>928</v>
      </c>
      <c r="C20" s="411">
        <f>'Eredménykimutatás MH'!C20+'Eredménykimutatás Ovi'!C20+'Eredménykimutatás PH'!C20+'Eredménykimutatás Önk'!C20</f>
        <v>127475669</v>
      </c>
      <c r="D20" s="411">
        <f>'Eredménykimutatás MH'!D20+'Eredménykimutatás Ovi'!D20+'Eredménykimutatás PH'!D20+'Eredménykimutatás Önk'!D20</f>
        <v>0</v>
      </c>
      <c r="E20" s="411">
        <f>'Eredménykimutatás MH'!E20+'Eredménykimutatás Ovi'!E20+'Eredménykimutatás PH'!E20+'Eredménykimutatás Önk'!E20</f>
        <v>137884646</v>
      </c>
    </row>
    <row r="21" spans="1:5" x14ac:dyDescent="0.2">
      <c r="A21" s="402" t="s">
        <v>753</v>
      </c>
      <c r="B21" s="400" t="s">
        <v>929</v>
      </c>
      <c r="C21" s="411">
        <f>'Eredménykimutatás MH'!C21+'Eredménykimutatás Ovi'!C21+'Eredménykimutatás PH'!C21+'Eredménykimutatás Önk'!C21</f>
        <v>30837695</v>
      </c>
      <c r="D21" s="411">
        <f>'Eredménykimutatás MH'!D21+'Eredménykimutatás Ovi'!D21+'Eredménykimutatás PH'!D21+'Eredménykimutatás Önk'!D21</f>
        <v>0</v>
      </c>
      <c r="E21" s="411">
        <f>'Eredménykimutatás MH'!E21+'Eredménykimutatás Ovi'!E21+'Eredménykimutatás PH'!E21+'Eredménykimutatás Önk'!E21</f>
        <v>26896440</v>
      </c>
    </row>
    <row r="22" spans="1:5" x14ac:dyDescent="0.2">
      <c r="A22" s="402" t="s">
        <v>754</v>
      </c>
      <c r="B22" s="400" t="s">
        <v>930</v>
      </c>
      <c r="C22" s="411">
        <f>'Eredménykimutatás MH'!C22+'Eredménykimutatás Ovi'!C22+'Eredménykimutatás PH'!C22+'Eredménykimutatás Önk'!C22</f>
        <v>39327165</v>
      </c>
      <c r="D22" s="411">
        <f>'Eredménykimutatás MH'!D22+'Eredménykimutatás Ovi'!D22+'Eredménykimutatás PH'!D22+'Eredménykimutatás Önk'!D22</f>
        <v>0</v>
      </c>
      <c r="E22" s="411">
        <f>'Eredménykimutatás MH'!E22+'Eredménykimutatás Ovi'!E22+'Eredménykimutatás PH'!E22+'Eredménykimutatás Önk'!E22</f>
        <v>34762293</v>
      </c>
    </row>
    <row r="23" spans="1:5" x14ac:dyDescent="0.2">
      <c r="A23" s="401" t="s">
        <v>755</v>
      </c>
      <c r="B23" s="406" t="s">
        <v>953</v>
      </c>
      <c r="C23" s="409">
        <f>'Eredménykimutatás MH'!C23+'Eredménykimutatás Ovi'!C23+'Eredménykimutatás PH'!C23+'Eredménykimutatás Önk'!C23</f>
        <v>197640529</v>
      </c>
      <c r="D23" s="409">
        <f>'Eredménykimutatás MH'!D23+'Eredménykimutatás Ovi'!D23+'Eredménykimutatás PH'!D23+'Eredménykimutatás Önk'!D23</f>
        <v>0</v>
      </c>
      <c r="E23" s="409">
        <f>'Eredménykimutatás MH'!E23+'Eredménykimutatás Ovi'!E23+'Eredménykimutatás PH'!E23+'Eredménykimutatás Önk'!E23</f>
        <v>199543379</v>
      </c>
    </row>
    <row r="24" spans="1:5" x14ac:dyDescent="0.2">
      <c r="A24" s="401" t="s">
        <v>757</v>
      </c>
      <c r="B24" s="301" t="s">
        <v>756</v>
      </c>
      <c r="C24" s="412">
        <f>'Eredménykimutatás MH'!C24+'Eredménykimutatás Ovi'!C24+'Eredménykimutatás PH'!C24+'Eredménykimutatás Önk'!C24</f>
        <v>79386906</v>
      </c>
      <c r="D24" s="412">
        <f>'Eredménykimutatás MH'!D24+'Eredménykimutatás Ovi'!D24+'Eredménykimutatás PH'!D24+'Eredménykimutatás Önk'!D24</f>
        <v>0</v>
      </c>
      <c r="E24" s="412">
        <f>'Eredménykimutatás MH'!E24+'Eredménykimutatás Ovi'!E24+'Eredménykimutatás PH'!E24+'Eredménykimutatás Önk'!E24</f>
        <v>72234267</v>
      </c>
    </row>
    <row r="25" spans="1:5" x14ac:dyDescent="0.2">
      <c r="A25" s="401" t="s">
        <v>759</v>
      </c>
      <c r="B25" s="301" t="s">
        <v>758</v>
      </c>
      <c r="C25" s="412">
        <f>'Eredménykimutatás MH'!C25+'Eredménykimutatás Ovi'!C25+'Eredménykimutatás PH'!C25+'Eredménykimutatás Önk'!C25</f>
        <v>363435526</v>
      </c>
      <c r="D25" s="412">
        <f>'Eredménykimutatás MH'!D25+'Eredménykimutatás Ovi'!D25+'Eredménykimutatás PH'!D25+'Eredménykimutatás Önk'!D25</f>
        <v>0</v>
      </c>
      <c r="E25" s="412">
        <f>'Eredménykimutatás MH'!E25+'Eredménykimutatás Ovi'!E25+'Eredménykimutatás PH'!E25+'Eredménykimutatás Önk'!E25</f>
        <v>238308208</v>
      </c>
    </row>
    <row r="26" spans="1:5" x14ac:dyDescent="0.2">
      <c r="A26" s="403" t="s">
        <v>778</v>
      </c>
      <c r="B26" s="407" t="s">
        <v>954</v>
      </c>
      <c r="C26" s="413">
        <f>'Eredménykimutatás MH'!C26+'Eredménykimutatás Ovi'!C26+'Eredménykimutatás PH'!C26+'Eredménykimutatás Önk'!C26</f>
        <v>-104840296</v>
      </c>
      <c r="D26" s="413">
        <f>'Eredménykimutatás MH'!D26+'Eredménykimutatás Ovi'!D26+'Eredménykimutatás PH'!D26+'Eredménykimutatás Önk'!D26</f>
        <v>0</v>
      </c>
      <c r="E26" s="413">
        <f>'Eredménykimutatás MH'!E26+'Eredménykimutatás Ovi'!E26+'Eredménykimutatás PH'!E26+'Eredménykimutatás Önk'!E26</f>
        <v>636086</v>
      </c>
    </row>
    <row r="27" spans="1:5" x14ac:dyDescent="0.2">
      <c r="A27" s="402" t="s">
        <v>760</v>
      </c>
      <c r="B27" s="400" t="s">
        <v>931</v>
      </c>
      <c r="C27" s="411">
        <f>'Eredménykimutatás MH'!C27+'Eredménykimutatás Ovi'!C27+'Eredménykimutatás PH'!C27+'Eredménykimutatás Önk'!C27</f>
        <v>0</v>
      </c>
      <c r="D27" s="411">
        <f>'Eredménykimutatás MH'!D27+'Eredménykimutatás Ovi'!D27+'Eredménykimutatás PH'!D27+'Eredménykimutatás Önk'!D27</f>
        <v>0</v>
      </c>
      <c r="E27" s="411">
        <f>'Eredménykimutatás MH'!E27+'Eredménykimutatás Ovi'!E27+'Eredménykimutatás PH'!E27+'Eredménykimutatás Önk'!E27</f>
        <v>0</v>
      </c>
    </row>
    <row r="28" spans="1:5" x14ac:dyDescent="0.2">
      <c r="A28" s="402" t="s">
        <v>779</v>
      </c>
      <c r="B28" s="400" t="s">
        <v>932</v>
      </c>
      <c r="C28" s="411">
        <f>'Eredménykimutatás MH'!C28+'Eredménykimutatás Ovi'!C28+'Eredménykimutatás PH'!C28+'Eredménykimutatás Önk'!C28</f>
        <v>0</v>
      </c>
      <c r="D28" s="411">
        <f>'Eredménykimutatás MH'!D28+'Eredménykimutatás Ovi'!D28+'Eredménykimutatás PH'!D28+'Eredménykimutatás Önk'!D28</f>
        <v>0</v>
      </c>
      <c r="E28" s="411">
        <f>'Eredménykimutatás MH'!E28+'Eredménykimutatás Ovi'!E28+'Eredménykimutatás PH'!E28+'Eredménykimutatás Önk'!E28</f>
        <v>0</v>
      </c>
    </row>
    <row r="29" spans="1:5" ht="25.5" x14ac:dyDescent="0.2">
      <c r="A29" s="402" t="s">
        <v>780</v>
      </c>
      <c r="B29" s="400" t="s">
        <v>933</v>
      </c>
      <c r="C29" s="411">
        <f>'Eredménykimutatás MH'!C29+'Eredménykimutatás Ovi'!C29+'Eredménykimutatás PH'!C29+'Eredménykimutatás Önk'!C29</f>
        <v>0</v>
      </c>
      <c r="D29" s="411">
        <f>'Eredménykimutatás MH'!D29+'Eredménykimutatás Ovi'!D29+'Eredménykimutatás PH'!D29+'Eredménykimutatás Önk'!D29</f>
        <v>0</v>
      </c>
      <c r="E29" s="411">
        <f>'Eredménykimutatás MH'!E29+'Eredménykimutatás Ovi'!E29+'Eredménykimutatás PH'!E29+'Eredménykimutatás Önk'!E29</f>
        <v>0</v>
      </c>
    </row>
    <row r="30" spans="1:5" x14ac:dyDescent="0.2">
      <c r="A30" s="402" t="s">
        <v>761</v>
      </c>
      <c r="B30" s="400" t="s">
        <v>934</v>
      </c>
      <c r="C30" s="411">
        <f>'Eredménykimutatás MH'!C30+'Eredménykimutatás Ovi'!C30+'Eredménykimutatás PH'!C30+'Eredménykimutatás Önk'!C30</f>
        <v>19024</v>
      </c>
      <c r="D30" s="411">
        <f>'Eredménykimutatás MH'!D30+'Eredménykimutatás Ovi'!D30+'Eredménykimutatás PH'!D30+'Eredménykimutatás Önk'!D30</f>
        <v>0</v>
      </c>
      <c r="E30" s="411">
        <f>'Eredménykimutatás MH'!E30+'Eredménykimutatás Ovi'!E30+'Eredménykimutatás PH'!E30+'Eredménykimutatás Önk'!E30</f>
        <v>13457</v>
      </c>
    </row>
    <row r="31" spans="1:5" x14ac:dyDescent="0.2">
      <c r="A31" s="402" t="s">
        <v>762</v>
      </c>
      <c r="B31" s="400" t="s">
        <v>935</v>
      </c>
      <c r="C31" s="411">
        <f>'Eredménykimutatás MH'!C31+'Eredménykimutatás Ovi'!C31+'Eredménykimutatás PH'!C31+'Eredménykimutatás Önk'!C31</f>
        <v>0</v>
      </c>
      <c r="D31" s="411">
        <f>'Eredménykimutatás MH'!D31+'Eredménykimutatás Ovi'!D31+'Eredménykimutatás PH'!D31+'Eredménykimutatás Önk'!D31</f>
        <v>0</v>
      </c>
      <c r="E31" s="411">
        <f>'Eredménykimutatás MH'!E31+'Eredménykimutatás Ovi'!E31+'Eredménykimutatás PH'!E31+'Eredménykimutatás Önk'!E31</f>
        <v>0</v>
      </c>
    </row>
    <row r="32" spans="1:5" ht="25.5" x14ac:dyDescent="0.2">
      <c r="A32" s="402" t="s">
        <v>781</v>
      </c>
      <c r="B32" s="400" t="s">
        <v>936</v>
      </c>
      <c r="C32" s="411">
        <f>'Eredménykimutatás MH'!C32+'Eredménykimutatás Ovi'!C32+'Eredménykimutatás PH'!C32+'Eredménykimutatás Önk'!C32</f>
        <v>0</v>
      </c>
      <c r="D32" s="411">
        <f>'Eredménykimutatás MH'!D32+'Eredménykimutatás Ovi'!D32+'Eredménykimutatás PH'!D32+'Eredménykimutatás Önk'!D32</f>
        <v>0</v>
      </c>
      <c r="E32" s="411">
        <f>'Eredménykimutatás MH'!E32+'Eredménykimutatás Ovi'!E32+'Eredménykimutatás PH'!E32+'Eredménykimutatás Önk'!E32</f>
        <v>0</v>
      </c>
    </row>
    <row r="33" spans="1:5" ht="25.5" x14ac:dyDescent="0.2">
      <c r="A33" s="402" t="s">
        <v>782</v>
      </c>
      <c r="B33" s="400" t="s">
        <v>937</v>
      </c>
      <c r="C33" s="411">
        <f>'Eredménykimutatás MH'!C33+'Eredménykimutatás Ovi'!C33+'Eredménykimutatás PH'!C33+'Eredménykimutatás Önk'!C33</f>
        <v>0</v>
      </c>
      <c r="D33" s="411">
        <f>'Eredménykimutatás MH'!D33+'Eredménykimutatás Ovi'!D33+'Eredménykimutatás PH'!D33+'Eredménykimutatás Önk'!D33</f>
        <v>0</v>
      </c>
      <c r="E33" s="411">
        <f>'Eredménykimutatás MH'!E33+'Eredménykimutatás Ovi'!E33+'Eredménykimutatás PH'!E33+'Eredménykimutatás Önk'!E33</f>
        <v>0</v>
      </c>
    </row>
    <row r="34" spans="1:5" x14ac:dyDescent="0.2">
      <c r="A34" s="401" t="s">
        <v>783</v>
      </c>
      <c r="B34" s="406" t="s">
        <v>955</v>
      </c>
      <c r="C34" s="409">
        <f>'Eredménykimutatás MH'!C34+'Eredménykimutatás Ovi'!C34+'Eredménykimutatás PH'!C34+'Eredménykimutatás Önk'!C34</f>
        <v>19024</v>
      </c>
      <c r="D34" s="409">
        <f>'Eredménykimutatás MH'!D34+'Eredménykimutatás Ovi'!D34+'Eredménykimutatás PH'!D34+'Eredménykimutatás Önk'!D34</f>
        <v>0</v>
      </c>
      <c r="E34" s="409">
        <f>'Eredménykimutatás MH'!E34+'Eredménykimutatás Ovi'!E34+'Eredménykimutatás PH'!E34+'Eredménykimutatás Önk'!E34</f>
        <v>13457</v>
      </c>
    </row>
    <row r="35" spans="1:5" x14ac:dyDescent="0.2">
      <c r="A35" s="402" t="s">
        <v>763</v>
      </c>
      <c r="B35" s="400" t="s">
        <v>938</v>
      </c>
      <c r="C35" s="411">
        <f>'Eredménykimutatás MH'!C35+'Eredménykimutatás Ovi'!C35+'Eredménykimutatás PH'!C35+'Eredménykimutatás Önk'!C35</f>
        <v>0</v>
      </c>
      <c r="D35" s="411">
        <f>'Eredménykimutatás MH'!D35+'Eredménykimutatás Ovi'!D35+'Eredménykimutatás PH'!D35+'Eredménykimutatás Önk'!D35</f>
        <v>0</v>
      </c>
      <c r="E35" s="411">
        <f>'Eredménykimutatás MH'!E35+'Eredménykimutatás Ovi'!E35+'Eredménykimutatás PH'!E35+'Eredménykimutatás Önk'!E35</f>
        <v>0</v>
      </c>
    </row>
    <row r="36" spans="1:5" ht="25.5" x14ac:dyDescent="0.2">
      <c r="A36" s="402" t="s">
        <v>784</v>
      </c>
      <c r="B36" s="400" t="s">
        <v>939</v>
      </c>
      <c r="C36" s="411">
        <f>'Eredménykimutatás MH'!C36+'Eredménykimutatás Ovi'!C36+'Eredménykimutatás PH'!C36+'Eredménykimutatás Önk'!C36</f>
        <v>0</v>
      </c>
      <c r="D36" s="411">
        <f>'Eredménykimutatás MH'!D36+'Eredménykimutatás Ovi'!D36+'Eredménykimutatás PH'!D36+'Eredménykimutatás Önk'!D36</f>
        <v>0</v>
      </c>
      <c r="E36" s="411">
        <f>'Eredménykimutatás MH'!E36+'Eredménykimutatás Ovi'!E36+'Eredménykimutatás PH'!E36+'Eredménykimutatás Önk'!E36</f>
        <v>0</v>
      </c>
    </row>
    <row r="37" spans="1:5" x14ac:dyDescent="0.2">
      <c r="A37" s="402" t="s">
        <v>764</v>
      </c>
      <c r="B37" s="400" t="s">
        <v>940</v>
      </c>
      <c r="C37" s="411">
        <f>'Eredménykimutatás MH'!C37+'Eredménykimutatás Ovi'!C37+'Eredménykimutatás PH'!C37+'Eredménykimutatás Önk'!C37</f>
        <v>159239</v>
      </c>
      <c r="D37" s="411">
        <f>'Eredménykimutatás MH'!D37+'Eredménykimutatás Ovi'!D37+'Eredménykimutatás PH'!D37+'Eredménykimutatás Önk'!D37</f>
        <v>0</v>
      </c>
      <c r="E37" s="411">
        <f>'Eredménykimutatás MH'!E37+'Eredménykimutatás Ovi'!E37+'Eredménykimutatás PH'!E37+'Eredménykimutatás Önk'!E37</f>
        <v>333535</v>
      </c>
    </row>
    <row r="38" spans="1:5" x14ac:dyDescent="0.2">
      <c r="A38" s="402" t="s">
        <v>785</v>
      </c>
      <c r="B38" s="400" t="s">
        <v>941</v>
      </c>
      <c r="C38" s="411">
        <f>'Eredménykimutatás MH'!C38+'Eredménykimutatás Ovi'!C38+'Eredménykimutatás PH'!C38+'Eredménykimutatás Önk'!C38</f>
        <v>0</v>
      </c>
      <c r="D38" s="411">
        <f>'Eredménykimutatás MH'!D38+'Eredménykimutatás Ovi'!D38+'Eredménykimutatás PH'!D38+'Eredménykimutatás Önk'!D38</f>
        <v>0</v>
      </c>
      <c r="E38" s="411">
        <f>'Eredménykimutatás MH'!E38+'Eredménykimutatás Ovi'!E38+'Eredménykimutatás PH'!E38+'Eredménykimutatás Önk'!E38</f>
        <v>0</v>
      </c>
    </row>
    <row r="39" spans="1:5" x14ac:dyDescent="0.2">
      <c r="A39" s="402" t="s">
        <v>786</v>
      </c>
      <c r="B39" s="400" t="s">
        <v>943</v>
      </c>
      <c r="C39" s="411">
        <f>'Eredménykimutatás MH'!C39+'Eredménykimutatás Ovi'!C39+'Eredménykimutatás PH'!C39+'Eredménykimutatás Önk'!C39</f>
        <v>0</v>
      </c>
      <c r="D39" s="411">
        <f>'Eredménykimutatás MH'!D39+'Eredménykimutatás Ovi'!D39+'Eredménykimutatás PH'!D39+'Eredménykimutatás Önk'!D39</f>
        <v>0</v>
      </c>
      <c r="E39" s="411">
        <f>'Eredménykimutatás MH'!E39+'Eredménykimutatás Ovi'!E39+'Eredménykimutatás PH'!E39+'Eredménykimutatás Önk'!E39</f>
        <v>0</v>
      </c>
    </row>
    <row r="40" spans="1:5" x14ac:dyDescent="0.2">
      <c r="A40" s="402" t="s">
        <v>787</v>
      </c>
      <c r="B40" s="400" t="s">
        <v>942</v>
      </c>
      <c r="C40" s="411">
        <f>'Eredménykimutatás MH'!C40+'Eredménykimutatás Ovi'!C40+'Eredménykimutatás PH'!C40+'Eredménykimutatás Önk'!C40</f>
        <v>0</v>
      </c>
      <c r="D40" s="411">
        <f>'Eredménykimutatás MH'!D40+'Eredménykimutatás Ovi'!D40+'Eredménykimutatás PH'!D40+'Eredménykimutatás Önk'!D40</f>
        <v>0</v>
      </c>
      <c r="E40" s="411">
        <f>'Eredménykimutatás MH'!E40+'Eredménykimutatás Ovi'!E40+'Eredménykimutatás PH'!E40+'Eredménykimutatás Önk'!E40</f>
        <v>0</v>
      </c>
    </row>
    <row r="41" spans="1:5" x14ac:dyDescent="0.2">
      <c r="A41" s="402" t="s">
        <v>788</v>
      </c>
      <c r="B41" s="400" t="s">
        <v>944</v>
      </c>
      <c r="C41" s="411">
        <f>'Eredménykimutatás MH'!C41+'Eredménykimutatás Ovi'!C41+'Eredménykimutatás PH'!C41+'Eredménykimutatás Önk'!C41</f>
        <v>0</v>
      </c>
      <c r="D41" s="411">
        <f>'Eredménykimutatás MH'!D41+'Eredménykimutatás Ovi'!D41+'Eredménykimutatás PH'!D41+'Eredménykimutatás Önk'!D41</f>
        <v>0</v>
      </c>
      <c r="E41" s="411">
        <f>'Eredménykimutatás MH'!E41+'Eredménykimutatás Ovi'!E41+'Eredménykimutatás PH'!E41+'Eredménykimutatás Önk'!E41</f>
        <v>0</v>
      </c>
    </row>
    <row r="42" spans="1:5" ht="25.5" x14ac:dyDescent="0.2">
      <c r="A42" s="402" t="s">
        <v>789</v>
      </c>
      <c r="B42" s="400" t="s">
        <v>945</v>
      </c>
      <c r="C42" s="411">
        <f>'Eredménykimutatás MH'!C42+'Eredménykimutatás Ovi'!C42+'Eredménykimutatás PH'!C42+'Eredménykimutatás Önk'!C42</f>
        <v>0</v>
      </c>
      <c r="D42" s="411">
        <f>'Eredménykimutatás MH'!D42+'Eredménykimutatás Ovi'!D42+'Eredménykimutatás PH'!D42+'Eredménykimutatás Önk'!D42</f>
        <v>0</v>
      </c>
      <c r="E42" s="411">
        <f>'Eredménykimutatás MH'!E42+'Eredménykimutatás Ovi'!E42+'Eredménykimutatás PH'!E42+'Eredménykimutatás Önk'!E42</f>
        <v>0</v>
      </c>
    </row>
    <row r="43" spans="1:5" ht="25.5" x14ac:dyDescent="0.2">
      <c r="A43" s="402" t="s">
        <v>765</v>
      </c>
      <c r="B43" s="400" t="s">
        <v>946</v>
      </c>
      <c r="C43" s="411">
        <f>'Eredménykimutatás MH'!C43+'Eredménykimutatás Ovi'!C43+'Eredménykimutatás PH'!C43+'Eredménykimutatás Önk'!C43</f>
        <v>0</v>
      </c>
      <c r="D43" s="411">
        <f>'Eredménykimutatás MH'!D43+'Eredménykimutatás Ovi'!D43+'Eredménykimutatás PH'!D43+'Eredménykimutatás Önk'!D43</f>
        <v>0</v>
      </c>
      <c r="E43" s="411">
        <f>'Eredménykimutatás MH'!E43+'Eredménykimutatás Ovi'!E43+'Eredménykimutatás PH'!E43+'Eredménykimutatás Önk'!E43</f>
        <v>0</v>
      </c>
    </row>
    <row r="44" spans="1:5" x14ac:dyDescent="0.2">
      <c r="A44" s="401" t="s">
        <v>947</v>
      </c>
      <c r="B44" s="406" t="s">
        <v>956</v>
      </c>
      <c r="C44" s="409">
        <f>'Eredménykimutatás MH'!C44+'Eredménykimutatás Ovi'!C44+'Eredménykimutatás PH'!C44+'Eredménykimutatás Önk'!C44</f>
        <v>159239</v>
      </c>
      <c r="D44" s="409">
        <f>'Eredménykimutatás MH'!D44+'Eredménykimutatás Ovi'!D44+'Eredménykimutatás PH'!D44+'Eredménykimutatás Önk'!D44</f>
        <v>0</v>
      </c>
      <c r="E44" s="409">
        <f>'Eredménykimutatás MH'!E44+'Eredménykimutatás Ovi'!E44+'Eredménykimutatás PH'!E44+'Eredménykimutatás Önk'!E44</f>
        <v>333535</v>
      </c>
    </row>
    <row r="45" spans="1:5" x14ac:dyDescent="0.2">
      <c r="A45" s="403" t="s">
        <v>822</v>
      </c>
      <c r="B45" s="407" t="s">
        <v>957</v>
      </c>
      <c r="C45" s="413">
        <f>'Eredménykimutatás MH'!C45+'Eredménykimutatás Ovi'!C45+'Eredménykimutatás PH'!C45+'Eredménykimutatás Önk'!C45</f>
        <v>-140215</v>
      </c>
      <c r="D45" s="413">
        <f>'Eredménykimutatás MH'!D45+'Eredménykimutatás Ovi'!D45+'Eredménykimutatás PH'!D45+'Eredménykimutatás Önk'!D45</f>
        <v>0</v>
      </c>
      <c r="E45" s="413">
        <f>'Eredménykimutatás MH'!E45+'Eredménykimutatás Ovi'!E45+'Eredménykimutatás PH'!E45+'Eredménykimutatás Önk'!E45</f>
        <v>-320078</v>
      </c>
    </row>
    <row r="46" spans="1:5" ht="13.5" thickBot="1" x14ac:dyDescent="0.25">
      <c r="A46" s="404" t="s">
        <v>823</v>
      </c>
      <c r="B46" s="405" t="s">
        <v>948</v>
      </c>
      <c r="C46" s="414">
        <f>'Eredménykimutatás MH'!C46+'Eredménykimutatás Ovi'!C46+'Eredménykimutatás PH'!C46+'Eredménykimutatás Önk'!C46</f>
        <v>-104980511</v>
      </c>
      <c r="D46" s="414">
        <f>'Eredménykimutatás MH'!D46+'Eredménykimutatás Ovi'!D46+'Eredménykimutatás PH'!D46+'Eredménykimutatás Önk'!D46</f>
        <v>0</v>
      </c>
      <c r="E46" s="414">
        <f>'Eredménykimutatás MH'!E46+'Eredménykimutatás Ovi'!E46+'Eredménykimutatás PH'!E46+'Eredménykimutatás Önk'!E46</f>
        <v>316008</v>
      </c>
    </row>
  </sheetData>
  <mergeCells count="1">
    <mergeCell ref="A1:E1"/>
  </mergeCells>
  <pageMargins left="0.75" right="0.75" top="1" bottom="1" header="0.5" footer="0.5"/>
  <pageSetup scale="72" orientation="landscape" horizontalDpi="300" verticalDpi="300" r:id="rId1"/>
  <headerFooter alignWithMargins="0">
    <oddHeader>&amp;RBag Nagyközség Önkormányzata Képviselő-testületének .../2017. (IV....) rendelet 12a. számú melléklet</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pageSetUpPr fitToPage="1"/>
  </sheetPr>
  <dimension ref="A1:E46"/>
  <sheetViews>
    <sheetView topLeftCell="B11" zoomScaleNormal="100" workbookViewId="0">
      <selection activeCell="C47" sqref="C47"/>
    </sheetView>
  </sheetViews>
  <sheetFormatPr defaultRowHeight="12.75" x14ac:dyDescent="0.2"/>
  <cols>
    <col min="1" max="1" width="8.140625" style="298" customWidth="1"/>
    <col min="2" max="2" width="82" style="298" customWidth="1"/>
    <col min="3" max="5" width="19.140625" style="298" customWidth="1"/>
    <col min="6" max="256" width="9.140625" style="298"/>
    <col min="257" max="257" width="8.140625" style="298" customWidth="1"/>
    <col min="258" max="258" width="82" style="298" customWidth="1"/>
    <col min="259" max="261" width="19.140625" style="298" customWidth="1"/>
    <col min="262" max="512" width="9.140625" style="298"/>
    <col min="513" max="513" width="8.140625" style="298" customWidth="1"/>
    <col min="514" max="514" width="82" style="298" customWidth="1"/>
    <col min="515" max="517" width="19.140625" style="298" customWidth="1"/>
    <col min="518" max="768" width="9.140625" style="298"/>
    <col min="769" max="769" width="8.140625" style="298" customWidth="1"/>
    <col min="770" max="770" width="82" style="298" customWidth="1"/>
    <col min="771" max="773" width="19.140625" style="298" customWidth="1"/>
    <col min="774" max="1024" width="9.140625" style="298"/>
    <col min="1025" max="1025" width="8.140625" style="298" customWidth="1"/>
    <col min="1026" max="1026" width="82" style="298" customWidth="1"/>
    <col min="1027" max="1029" width="19.140625" style="298" customWidth="1"/>
    <col min="1030" max="1280" width="9.140625" style="298"/>
    <col min="1281" max="1281" width="8.140625" style="298" customWidth="1"/>
    <col min="1282" max="1282" width="82" style="298" customWidth="1"/>
    <col min="1283" max="1285" width="19.140625" style="298" customWidth="1"/>
    <col min="1286" max="1536" width="9.140625" style="298"/>
    <col min="1537" max="1537" width="8.140625" style="298" customWidth="1"/>
    <col min="1538" max="1538" width="82" style="298" customWidth="1"/>
    <col min="1539" max="1541" width="19.140625" style="298" customWidth="1"/>
    <col min="1542" max="1792" width="9.140625" style="298"/>
    <col min="1793" max="1793" width="8.140625" style="298" customWidth="1"/>
    <col min="1794" max="1794" width="82" style="298" customWidth="1"/>
    <col min="1795" max="1797" width="19.140625" style="298" customWidth="1"/>
    <col min="1798" max="2048" width="9.140625" style="298"/>
    <col min="2049" max="2049" width="8.140625" style="298" customWidth="1"/>
    <col min="2050" max="2050" width="82" style="298" customWidth="1"/>
    <col min="2051" max="2053" width="19.140625" style="298" customWidth="1"/>
    <col min="2054" max="2304" width="9.140625" style="298"/>
    <col min="2305" max="2305" width="8.140625" style="298" customWidth="1"/>
    <col min="2306" max="2306" width="82" style="298" customWidth="1"/>
    <col min="2307" max="2309" width="19.140625" style="298" customWidth="1"/>
    <col min="2310" max="2560" width="9.140625" style="298"/>
    <col min="2561" max="2561" width="8.140625" style="298" customWidth="1"/>
    <col min="2562" max="2562" width="82" style="298" customWidth="1"/>
    <col min="2563" max="2565" width="19.140625" style="298" customWidth="1"/>
    <col min="2566" max="2816" width="9.140625" style="298"/>
    <col min="2817" max="2817" width="8.140625" style="298" customWidth="1"/>
    <col min="2818" max="2818" width="82" style="298" customWidth="1"/>
    <col min="2819" max="2821" width="19.140625" style="298" customWidth="1"/>
    <col min="2822" max="3072" width="9.140625" style="298"/>
    <col min="3073" max="3073" width="8.140625" style="298" customWidth="1"/>
    <col min="3074" max="3074" width="82" style="298" customWidth="1"/>
    <col min="3075" max="3077" width="19.140625" style="298" customWidth="1"/>
    <col min="3078" max="3328" width="9.140625" style="298"/>
    <col min="3329" max="3329" width="8.140625" style="298" customWidth="1"/>
    <col min="3330" max="3330" width="82" style="298" customWidth="1"/>
    <col min="3331" max="3333" width="19.140625" style="298" customWidth="1"/>
    <col min="3334" max="3584" width="9.140625" style="298"/>
    <col min="3585" max="3585" width="8.140625" style="298" customWidth="1"/>
    <col min="3586" max="3586" width="82" style="298" customWidth="1"/>
    <col min="3587" max="3589" width="19.140625" style="298" customWidth="1"/>
    <col min="3590" max="3840" width="9.140625" style="298"/>
    <col min="3841" max="3841" width="8.140625" style="298" customWidth="1"/>
    <col min="3842" max="3842" width="82" style="298" customWidth="1"/>
    <col min="3843" max="3845" width="19.140625" style="298" customWidth="1"/>
    <col min="3846" max="4096" width="9.140625" style="298"/>
    <col min="4097" max="4097" width="8.140625" style="298" customWidth="1"/>
    <col min="4098" max="4098" width="82" style="298" customWidth="1"/>
    <col min="4099" max="4101" width="19.140625" style="298" customWidth="1"/>
    <col min="4102" max="4352" width="9.140625" style="298"/>
    <col min="4353" max="4353" width="8.140625" style="298" customWidth="1"/>
    <col min="4354" max="4354" width="82" style="298" customWidth="1"/>
    <col min="4355" max="4357" width="19.140625" style="298" customWidth="1"/>
    <col min="4358" max="4608" width="9.140625" style="298"/>
    <col min="4609" max="4609" width="8.140625" style="298" customWidth="1"/>
    <col min="4610" max="4610" width="82" style="298" customWidth="1"/>
    <col min="4611" max="4613" width="19.140625" style="298" customWidth="1"/>
    <col min="4614" max="4864" width="9.140625" style="298"/>
    <col min="4865" max="4865" width="8.140625" style="298" customWidth="1"/>
    <col min="4866" max="4866" width="82" style="298" customWidth="1"/>
    <col min="4867" max="4869" width="19.140625" style="298" customWidth="1"/>
    <col min="4870" max="5120" width="9.140625" style="298"/>
    <col min="5121" max="5121" width="8.140625" style="298" customWidth="1"/>
    <col min="5122" max="5122" width="82" style="298" customWidth="1"/>
    <col min="5123" max="5125" width="19.140625" style="298" customWidth="1"/>
    <col min="5126" max="5376" width="9.140625" style="298"/>
    <col min="5377" max="5377" width="8.140625" style="298" customWidth="1"/>
    <col min="5378" max="5378" width="82" style="298" customWidth="1"/>
    <col min="5379" max="5381" width="19.140625" style="298" customWidth="1"/>
    <col min="5382" max="5632" width="9.140625" style="298"/>
    <col min="5633" max="5633" width="8.140625" style="298" customWidth="1"/>
    <col min="5634" max="5634" width="82" style="298" customWidth="1"/>
    <col min="5635" max="5637" width="19.140625" style="298" customWidth="1"/>
    <col min="5638" max="5888" width="9.140625" style="298"/>
    <col min="5889" max="5889" width="8.140625" style="298" customWidth="1"/>
    <col min="5890" max="5890" width="82" style="298" customWidth="1"/>
    <col min="5891" max="5893" width="19.140625" style="298" customWidth="1"/>
    <col min="5894" max="6144" width="9.140625" style="298"/>
    <col min="6145" max="6145" width="8.140625" style="298" customWidth="1"/>
    <col min="6146" max="6146" width="82" style="298" customWidth="1"/>
    <col min="6147" max="6149" width="19.140625" style="298" customWidth="1"/>
    <col min="6150" max="6400" width="9.140625" style="298"/>
    <col min="6401" max="6401" width="8.140625" style="298" customWidth="1"/>
    <col min="6402" max="6402" width="82" style="298" customWidth="1"/>
    <col min="6403" max="6405" width="19.140625" style="298" customWidth="1"/>
    <col min="6406" max="6656" width="9.140625" style="298"/>
    <col min="6657" max="6657" width="8.140625" style="298" customWidth="1"/>
    <col min="6658" max="6658" width="82" style="298" customWidth="1"/>
    <col min="6659" max="6661" width="19.140625" style="298" customWidth="1"/>
    <col min="6662" max="6912" width="9.140625" style="298"/>
    <col min="6913" max="6913" width="8.140625" style="298" customWidth="1"/>
    <col min="6914" max="6914" width="82" style="298" customWidth="1"/>
    <col min="6915" max="6917" width="19.140625" style="298" customWidth="1"/>
    <col min="6918" max="7168" width="9.140625" style="298"/>
    <col min="7169" max="7169" width="8.140625" style="298" customWidth="1"/>
    <col min="7170" max="7170" width="82" style="298" customWidth="1"/>
    <col min="7171" max="7173" width="19.140625" style="298" customWidth="1"/>
    <col min="7174" max="7424" width="9.140625" style="298"/>
    <col min="7425" max="7425" width="8.140625" style="298" customWidth="1"/>
    <col min="7426" max="7426" width="82" style="298" customWidth="1"/>
    <col min="7427" max="7429" width="19.140625" style="298" customWidth="1"/>
    <col min="7430" max="7680" width="9.140625" style="298"/>
    <col min="7681" max="7681" width="8.140625" style="298" customWidth="1"/>
    <col min="7682" max="7682" width="82" style="298" customWidth="1"/>
    <col min="7683" max="7685" width="19.140625" style="298" customWidth="1"/>
    <col min="7686" max="7936" width="9.140625" style="298"/>
    <col min="7937" max="7937" width="8.140625" style="298" customWidth="1"/>
    <col min="7938" max="7938" width="82" style="298" customWidth="1"/>
    <col min="7939" max="7941" width="19.140625" style="298" customWidth="1"/>
    <col min="7942" max="8192" width="9.140625" style="298"/>
    <col min="8193" max="8193" width="8.140625" style="298" customWidth="1"/>
    <col min="8194" max="8194" width="82" style="298" customWidth="1"/>
    <col min="8195" max="8197" width="19.140625" style="298" customWidth="1"/>
    <col min="8198" max="8448" width="9.140625" style="298"/>
    <col min="8449" max="8449" width="8.140625" style="298" customWidth="1"/>
    <col min="8450" max="8450" width="82" style="298" customWidth="1"/>
    <col min="8451" max="8453" width="19.140625" style="298" customWidth="1"/>
    <col min="8454" max="8704" width="9.140625" style="298"/>
    <col min="8705" max="8705" width="8.140625" style="298" customWidth="1"/>
    <col min="8706" max="8706" width="82" style="298" customWidth="1"/>
    <col min="8707" max="8709" width="19.140625" style="298" customWidth="1"/>
    <col min="8710" max="8960" width="9.140625" style="298"/>
    <col min="8961" max="8961" width="8.140625" style="298" customWidth="1"/>
    <col min="8962" max="8962" width="82" style="298" customWidth="1"/>
    <col min="8963" max="8965" width="19.140625" style="298" customWidth="1"/>
    <col min="8966" max="9216" width="9.140625" style="298"/>
    <col min="9217" max="9217" width="8.140625" style="298" customWidth="1"/>
    <col min="9218" max="9218" width="82" style="298" customWidth="1"/>
    <col min="9219" max="9221" width="19.140625" style="298" customWidth="1"/>
    <col min="9222" max="9472" width="9.140625" style="298"/>
    <col min="9473" max="9473" width="8.140625" style="298" customWidth="1"/>
    <col min="9474" max="9474" width="82" style="298" customWidth="1"/>
    <col min="9475" max="9477" width="19.140625" style="298" customWidth="1"/>
    <col min="9478" max="9728" width="9.140625" style="298"/>
    <col min="9729" max="9729" width="8.140625" style="298" customWidth="1"/>
    <col min="9730" max="9730" width="82" style="298" customWidth="1"/>
    <col min="9731" max="9733" width="19.140625" style="298" customWidth="1"/>
    <col min="9734" max="9984" width="9.140625" style="298"/>
    <col min="9985" max="9985" width="8.140625" style="298" customWidth="1"/>
    <col min="9986" max="9986" width="82" style="298" customWidth="1"/>
    <col min="9987" max="9989" width="19.140625" style="298" customWidth="1"/>
    <col min="9990" max="10240" width="9.140625" style="298"/>
    <col min="10241" max="10241" width="8.140625" style="298" customWidth="1"/>
    <col min="10242" max="10242" width="82" style="298" customWidth="1"/>
    <col min="10243" max="10245" width="19.140625" style="298" customWidth="1"/>
    <col min="10246" max="10496" width="9.140625" style="298"/>
    <col min="10497" max="10497" width="8.140625" style="298" customWidth="1"/>
    <col min="10498" max="10498" width="82" style="298" customWidth="1"/>
    <col min="10499" max="10501" width="19.140625" style="298" customWidth="1"/>
    <col min="10502" max="10752" width="9.140625" style="298"/>
    <col min="10753" max="10753" width="8.140625" style="298" customWidth="1"/>
    <col min="10754" max="10754" width="82" style="298" customWidth="1"/>
    <col min="10755" max="10757" width="19.140625" style="298" customWidth="1"/>
    <col min="10758" max="11008" width="9.140625" style="298"/>
    <col min="11009" max="11009" width="8.140625" style="298" customWidth="1"/>
    <col min="11010" max="11010" width="82" style="298" customWidth="1"/>
    <col min="11011" max="11013" width="19.140625" style="298" customWidth="1"/>
    <col min="11014" max="11264" width="9.140625" style="298"/>
    <col min="11265" max="11265" width="8.140625" style="298" customWidth="1"/>
    <col min="11266" max="11266" width="82" style="298" customWidth="1"/>
    <col min="11267" max="11269" width="19.140625" style="298" customWidth="1"/>
    <col min="11270" max="11520" width="9.140625" style="298"/>
    <col min="11521" max="11521" width="8.140625" style="298" customWidth="1"/>
    <col min="11522" max="11522" width="82" style="298" customWidth="1"/>
    <col min="11523" max="11525" width="19.140625" style="298" customWidth="1"/>
    <col min="11526" max="11776" width="9.140625" style="298"/>
    <col min="11777" max="11777" width="8.140625" style="298" customWidth="1"/>
    <col min="11778" max="11778" width="82" style="298" customWidth="1"/>
    <col min="11779" max="11781" width="19.140625" style="298" customWidth="1"/>
    <col min="11782" max="12032" width="9.140625" style="298"/>
    <col min="12033" max="12033" width="8.140625" style="298" customWidth="1"/>
    <col min="12034" max="12034" width="82" style="298" customWidth="1"/>
    <col min="12035" max="12037" width="19.140625" style="298" customWidth="1"/>
    <col min="12038" max="12288" width="9.140625" style="298"/>
    <col min="12289" max="12289" width="8.140625" style="298" customWidth="1"/>
    <col min="12290" max="12290" width="82" style="298" customWidth="1"/>
    <col min="12291" max="12293" width="19.140625" style="298" customWidth="1"/>
    <col min="12294" max="12544" width="9.140625" style="298"/>
    <col min="12545" max="12545" width="8.140625" style="298" customWidth="1"/>
    <col min="12546" max="12546" width="82" style="298" customWidth="1"/>
    <col min="12547" max="12549" width="19.140625" style="298" customWidth="1"/>
    <col min="12550" max="12800" width="9.140625" style="298"/>
    <col min="12801" max="12801" width="8.140625" style="298" customWidth="1"/>
    <col min="12802" max="12802" width="82" style="298" customWidth="1"/>
    <col min="12803" max="12805" width="19.140625" style="298" customWidth="1"/>
    <col min="12806" max="13056" width="9.140625" style="298"/>
    <col min="13057" max="13057" width="8.140625" style="298" customWidth="1"/>
    <col min="13058" max="13058" width="82" style="298" customWidth="1"/>
    <col min="13059" max="13061" width="19.140625" style="298" customWidth="1"/>
    <col min="13062" max="13312" width="9.140625" style="298"/>
    <col min="13313" max="13313" width="8.140625" style="298" customWidth="1"/>
    <col min="13314" max="13314" width="82" style="298" customWidth="1"/>
    <col min="13315" max="13317" width="19.140625" style="298" customWidth="1"/>
    <col min="13318" max="13568" width="9.140625" style="298"/>
    <col min="13569" max="13569" width="8.140625" style="298" customWidth="1"/>
    <col min="13570" max="13570" width="82" style="298" customWidth="1"/>
    <col min="13571" max="13573" width="19.140625" style="298" customWidth="1"/>
    <col min="13574" max="13824" width="9.140625" style="298"/>
    <col min="13825" max="13825" width="8.140625" style="298" customWidth="1"/>
    <col min="13826" max="13826" width="82" style="298" customWidth="1"/>
    <col min="13827" max="13829" width="19.140625" style="298" customWidth="1"/>
    <col min="13830" max="14080" width="9.140625" style="298"/>
    <col min="14081" max="14081" width="8.140625" style="298" customWidth="1"/>
    <col min="14082" max="14082" width="82" style="298" customWidth="1"/>
    <col min="14083" max="14085" width="19.140625" style="298" customWidth="1"/>
    <col min="14086" max="14336" width="9.140625" style="298"/>
    <col min="14337" max="14337" width="8.140625" style="298" customWidth="1"/>
    <col min="14338" max="14338" width="82" style="298" customWidth="1"/>
    <col min="14339" max="14341" width="19.140625" style="298" customWidth="1"/>
    <col min="14342" max="14592" width="9.140625" style="298"/>
    <col min="14593" max="14593" width="8.140625" style="298" customWidth="1"/>
    <col min="14594" max="14594" width="82" style="298" customWidth="1"/>
    <col min="14595" max="14597" width="19.140625" style="298" customWidth="1"/>
    <col min="14598" max="14848" width="9.140625" style="298"/>
    <col min="14849" max="14849" width="8.140625" style="298" customWidth="1"/>
    <col min="14850" max="14850" width="82" style="298" customWidth="1"/>
    <col min="14851" max="14853" width="19.140625" style="298" customWidth="1"/>
    <col min="14854" max="15104" width="9.140625" style="298"/>
    <col min="15105" max="15105" width="8.140625" style="298" customWidth="1"/>
    <col min="15106" max="15106" width="82" style="298" customWidth="1"/>
    <col min="15107" max="15109" width="19.140625" style="298" customWidth="1"/>
    <col min="15110" max="15360" width="9.140625" style="298"/>
    <col min="15361" max="15361" width="8.140625" style="298" customWidth="1"/>
    <col min="15362" max="15362" width="82" style="298" customWidth="1"/>
    <col min="15363" max="15365" width="19.140625" style="298" customWidth="1"/>
    <col min="15366" max="15616" width="9.140625" style="298"/>
    <col min="15617" max="15617" width="8.140625" style="298" customWidth="1"/>
    <col min="15618" max="15618" width="82" style="298" customWidth="1"/>
    <col min="15619" max="15621" width="19.140625" style="298" customWidth="1"/>
    <col min="15622" max="15872" width="9.140625" style="298"/>
    <col min="15873" max="15873" width="8.140625" style="298" customWidth="1"/>
    <col min="15874" max="15874" width="82" style="298" customWidth="1"/>
    <col min="15875" max="15877" width="19.140625" style="298" customWidth="1"/>
    <col min="15878" max="16128" width="9.140625" style="298"/>
    <col min="16129" max="16129" width="8.140625" style="298" customWidth="1"/>
    <col min="16130" max="16130" width="82" style="298" customWidth="1"/>
    <col min="16131" max="16133" width="19.140625" style="298" customWidth="1"/>
    <col min="16134" max="16384" width="9.140625" style="298"/>
  </cols>
  <sheetData>
    <row r="1" spans="1:5" ht="24" customHeight="1" thickBot="1" x14ac:dyDescent="0.25">
      <c r="A1" s="900" t="s">
        <v>1305</v>
      </c>
      <c r="B1" s="901"/>
      <c r="C1" s="901"/>
      <c r="D1" s="901"/>
      <c r="E1" s="902"/>
    </row>
    <row r="2" spans="1:5" ht="15.75" thickBot="1" x14ac:dyDescent="0.25">
      <c r="A2" s="314"/>
      <c r="B2" s="315" t="s">
        <v>519</v>
      </c>
      <c r="C2" s="315" t="s">
        <v>738</v>
      </c>
      <c r="D2" s="315" t="s">
        <v>674</v>
      </c>
      <c r="E2" s="316" t="s">
        <v>739</v>
      </c>
    </row>
    <row r="3" spans="1:5" x14ac:dyDescent="0.2">
      <c r="A3" s="310" t="s">
        <v>766</v>
      </c>
      <c r="B3" s="311" t="s">
        <v>767</v>
      </c>
      <c r="C3" s="312">
        <v>0</v>
      </c>
      <c r="D3" s="312">
        <v>0</v>
      </c>
      <c r="E3" s="313">
        <v>0</v>
      </c>
    </row>
    <row r="4" spans="1:5" x14ac:dyDescent="0.2">
      <c r="A4" s="304" t="s">
        <v>740</v>
      </c>
      <c r="B4" s="299" t="s">
        <v>741</v>
      </c>
      <c r="C4" s="300">
        <v>1546555</v>
      </c>
      <c r="D4" s="300">
        <v>0</v>
      </c>
      <c r="E4" s="305">
        <v>1342056</v>
      </c>
    </row>
    <row r="5" spans="1:5" x14ac:dyDescent="0.2">
      <c r="A5" s="304" t="s">
        <v>768</v>
      </c>
      <c r="B5" s="299" t="s">
        <v>769</v>
      </c>
      <c r="C5" s="300">
        <v>0</v>
      </c>
      <c r="D5" s="300">
        <v>0</v>
      </c>
      <c r="E5" s="305">
        <v>0</v>
      </c>
    </row>
    <row r="6" spans="1:5" x14ac:dyDescent="0.2">
      <c r="A6" s="306" t="s">
        <v>742</v>
      </c>
      <c r="B6" s="406" t="s">
        <v>949</v>
      </c>
      <c r="C6" s="302">
        <f>SUM(C3:C5)</f>
        <v>1546555</v>
      </c>
      <c r="D6" s="302">
        <f>SUM(D3:D5)</f>
        <v>0</v>
      </c>
      <c r="E6" s="307">
        <f>SUM(E3:E5)</f>
        <v>1342056</v>
      </c>
    </row>
    <row r="7" spans="1:5" x14ac:dyDescent="0.2">
      <c r="A7" s="304" t="s">
        <v>770</v>
      </c>
      <c r="B7" s="299" t="s">
        <v>771</v>
      </c>
      <c r="C7" s="300">
        <v>0</v>
      </c>
      <c r="D7" s="300">
        <v>0</v>
      </c>
      <c r="E7" s="305">
        <v>0</v>
      </c>
    </row>
    <row r="8" spans="1:5" x14ac:dyDescent="0.2">
      <c r="A8" s="304" t="s">
        <v>772</v>
      </c>
      <c r="B8" s="299" t="s">
        <v>773</v>
      </c>
      <c r="C8" s="300">
        <v>0</v>
      </c>
      <c r="D8" s="300">
        <v>0</v>
      </c>
      <c r="E8" s="305">
        <v>0</v>
      </c>
    </row>
    <row r="9" spans="1:5" x14ac:dyDescent="0.2">
      <c r="A9" s="306" t="s">
        <v>774</v>
      </c>
      <c r="B9" s="406" t="s">
        <v>950</v>
      </c>
      <c r="C9" s="302">
        <f>SUM(C7:C8)</f>
        <v>0</v>
      </c>
      <c r="D9" s="302">
        <f>SUM(D7:D8)</f>
        <v>0</v>
      </c>
      <c r="E9" s="307">
        <f>SUM(E7:E8)</f>
        <v>0</v>
      </c>
    </row>
    <row r="10" spans="1:5" x14ac:dyDescent="0.2">
      <c r="A10" s="304" t="s">
        <v>743</v>
      </c>
      <c r="B10" s="299" t="s">
        <v>744</v>
      </c>
      <c r="C10" s="300">
        <v>10079941</v>
      </c>
      <c r="D10" s="300">
        <v>0</v>
      </c>
      <c r="E10" s="305">
        <v>14372644</v>
      </c>
    </row>
    <row r="11" spans="1:5" x14ac:dyDescent="0.2">
      <c r="A11" s="304" t="s">
        <v>745</v>
      </c>
      <c r="B11" s="299" t="s">
        <v>746</v>
      </c>
      <c r="C11" s="300">
        <v>0</v>
      </c>
      <c r="D11" s="300">
        <v>0</v>
      </c>
      <c r="E11" s="305">
        <v>300000</v>
      </c>
    </row>
    <row r="12" spans="1:5" x14ac:dyDescent="0.2">
      <c r="A12" s="304" t="s">
        <v>775</v>
      </c>
      <c r="B12" s="400" t="s">
        <v>922</v>
      </c>
      <c r="C12" s="300">
        <v>0</v>
      </c>
      <c r="D12" s="300">
        <v>0</v>
      </c>
      <c r="E12" s="305">
        <v>0</v>
      </c>
    </row>
    <row r="13" spans="1:5" x14ac:dyDescent="0.2">
      <c r="A13" s="304" t="s">
        <v>747</v>
      </c>
      <c r="B13" s="400" t="s">
        <v>923</v>
      </c>
      <c r="C13" s="300">
        <v>33314</v>
      </c>
      <c r="D13" s="300">
        <v>0</v>
      </c>
      <c r="E13" s="305">
        <v>3697</v>
      </c>
    </row>
    <row r="14" spans="1:5" x14ac:dyDescent="0.2">
      <c r="A14" s="401" t="s">
        <v>748</v>
      </c>
      <c r="B14" s="406" t="s">
        <v>951</v>
      </c>
      <c r="C14" s="302">
        <f>SUM(C10:C13)</f>
        <v>10113255</v>
      </c>
      <c r="D14" s="302">
        <f>SUM(D10:D13)</f>
        <v>0</v>
      </c>
      <c r="E14" s="307">
        <f>SUM(E10:E13)</f>
        <v>14676341</v>
      </c>
    </row>
    <row r="15" spans="1:5" x14ac:dyDescent="0.2">
      <c r="A15" s="402" t="s">
        <v>749</v>
      </c>
      <c r="B15" s="400" t="s">
        <v>924</v>
      </c>
      <c r="C15" s="300">
        <v>971516</v>
      </c>
      <c r="D15" s="300">
        <v>0</v>
      </c>
      <c r="E15" s="305">
        <v>742639</v>
      </c>
    </row>
    <row r="16" spans="1:5" x14ac:dyDescent="0.2">
      <c r="A16" s="402" t="s">
        <v>776</v>
      </c>
      <c r="B16" s="400" t="s">
        <v>925</v>
      </c>
      <c r="C16" s="300">
        <v>3479855</v>
      </c>
      <c r="D16" s="300">
        <v>0</v>
      </c>
      <c r="E16" s="305">
        <v>4244111</v>
      </c>
    </row>
    <row r="17" spans="1:5" x14ac:dyDescent="0.2">
      <c r="A17" s="402" t="s">
        <v>777</v>
      </c>
      <c r="B17" s="400" t="s">
        <v>926</v>
      </c>
      <c r="C17" s="300">
        <v>0</v>
      </c>
      <c r="D17" s="300">
        <v>0</v>
      </c>
      <c r="E17" s="305">
        <v>0</v>
      </c>
    </row>
    <row r="18" spans="1:5" x14ac:dyDescent="0.2">
      <c r="A18" s="402" t="s">
        <v>750</v>
      </c>
      <c r="B18" s="400" t="s">
        <v>927</v>
      </c>
      <c r="C18" s="300">
        <v>0</v>
      </c>
      <c r="D18" s="300">
        <v>0</v>
      </c>
      <c r="E18" s="305">
        <v>0</v>
      </c>
    </row>
    <row r="19" spans="1:5" x14ac:dyDescent="0.2">
      <c r="A19" s="401" t="s">
        <v>751</v>
      </c>
      <c r="B19" s="406" t="s">
        <v>952</v>
      </c>
      <c r="C19" s="302">
        <f>SUM(C15:C18)</f>
        <v>4451371</v>
      </c>
      <c r="D19" s="302">
        <f>SUM(D15:D18)</f>
        <v>0</v>
      </c>
      <c r="E19" s="307">
        <f>SUM(E15:E18)</f>
        <v>4986750</v>
      </c>
    </row>
    <row r="20" spans="1:5" x14ac:dyDescent="0.2">
      <c r="A20" s="402" t="s">
        <v>752</v>
      </c>
      <c r="B20" s="400" t="s">
        <v>928</v>
      </c>
      <c r="C20" s="300">
        <v>4402289</v>
      </c>
      <c r="D20" s="300">
        <v>0</v>
      </c>
      <c r="E20" s="305">
        <v>7259883</v>
      </c>
    </row>
    <row r="21" spans="1:5" x14ac:dyDescent="0.2">
      <c r="A21" s="402" t="s">
        <v>753</v>
      </c>
      <c r="B21" s="400" t="s">
        <v>929</v>
      </c>
      <c r="C21" s="300">
        <v>461232</v>
      </c>
      <c r="D21" s="300">
        <v>0</v>
      </c>
      <c r="E21" s="305">
        <v>558847</v>
      </c>
    </row>
    <row r="22" spans="1:5" x14ac:dyDescent="0.2">
      <c r="A22" s="402" t="s">
        <v>754</v>
      </c>
      <c r="B22" s="400" t="s">
        <v>930</v>
      </c>
      <c r="C22" s="300">
        <v>1370637</v>
      </c>
      <c r="D22" s="300">
        <v>0</v>
      </c>
      <c r="E22" s="305">
        <v>1757768</v>
      </c>
    </row>
    <row r="23" spans="1:5" x14ac:dyDescent="0.2">
      <c r="A23" s="401" t="s">
        <v>755</v>
      </c>
      <c r="B23" s="406" t="s">
        <v>953</v>
      </c>
      <c r="C23" s="302">
        <f>SUM(C20:C22)</f>
        <v>6234158</v>
      </c>
      <c r="D23" s="302">
        <f>SUM(D20:D22)</f>
        <v>0</v>
      </c>
      <c r="E23" s="307">
        <f>SUM(E20:E22)</f>
        <v>9576498</v>
      </c>
    </row>
    <row r="24" spans="1:5" x14ac:dyDescent="0.2">
      <c r="A24" s="401" t="s">
        <v>757</v>
      </c>
      <c r="B24" s="301" t="s">
        <v>756</v>
      </c>
      <c r="C24" s="302">
        <v>186726</v>
      </c>
      <c r="D24" s="302">
        <v>0</v>
      </c>
      <c r="E24" s="307">
        <v>300053</v>
      </c>
    </row>
    <row r="25" spans="1:5" x14ac:dyDescent="0.2">
      <c r="A25" s="401" t="s">
        <v>759</v>
      </c>
      <c r="B25" s="301" t="s">
        <v>758</v>
      </c>
      <c r="C25" s="302">
        <v>870890</v>
      </c>
      <c r="D25" s="302">
        <v>0</v>
      </c>
      <c r="E25" s="307">
        <v>1284350</v>
      </c>
    </row>
    <row r="26" spans="1:5" x14ac:dyDescent="0.2">
      <c r="A26" s="403" t="s">
        <v>778</v>
      </c>
      <c r="B26" s="407" t="s">
        <v>954</v>
      </c>
      <c r="C26" s="303">
        <f>C6+C9+C14-C19-C23-C24-C25</f>
        <v>-83335</v>
      </c>
      <c r="D26" s="303">
        <f t="shared" ref="D26:E26" si="0">D6+D9+D14-D19-D23-D24-D25</f>
        <v>0</v>
      </c>
      <c r="E26" s="308">
        <f t="shared" si="0"/>
        <v>-129254</v>
      </c>
    </row>
    <row r="27" spans="1:5" x14ac:dyDescent="0.2">
      <c r="A27" s="402" t="s">
        <v>760</v>
      </c>
      <c r="B27" s="400" t="s">
        <v>931</v>
      </c>
      <c r="C27" s="300">
        <v>0</v>
      </c>
      <c r="D27" s="300">
        <v>0</v>
      </c>
      <c r="E27" s="305">
        <v>0</v>
      </c>
    </row>
    <row r="28" spans="1:5" x14ac:dyDescent="0.2">
      <c r="A28" s="402" t="s">
        <v>779</v>
      </c>
      <c r="B28" s="400" t="s">
        <v>932</v>
      </c>
      <c r="C28" s="300">
        <v>0</v>
      </c>
      <c r="D28" s="300">
        <v>0</v>
      </c>
      <c r="E28" s="305">
        <v>0</v>
      </c>
    </row>
    <row r="29" spans="1:5" ht="25.5" x14ac:dyDescent="0.2">
      <c r="A29" s="402" t="s">
        <v>780</v>
      </c>
      <c r="B29" s="400" t="s">
        <v>933</v>
      </c>
      <c r="C29" s="300">
        <v>0</v>
      </c>
      <c r="D29" s="300">
        <v>0</v>
      </c>
      <c r="E29" s="305">
        <v>0</v>
      </c>
    </row>
    <row r="30" spans="1:5" x14ac:dyDescent="0.2">
      <c r="A30" s="402" t="s">
        <v>761</v>
      </c>
      <c r="B30" s="400" t="s">
        <v>934</v>
      </c>
      <c r="C30" s="300">
        <v>46</v>
      </c>
      <c r="D30" s="300">
        <v>0</v>
      </c>
      <c r="E30" s="305">
        <v>44</v>
      </c>
    </row>
    <row r="31" spans="1:5" x14ac:dyDescent="0.2">
      <c r="A31" s="402" t="s">
        <v>762</v>
      </c>
      <c r="B31" s="400" t="s">
        <v>935</v>
      </c>
      <c r="C31" s="300">
        <v>0</v>
      </c>
      <c r="D31" s="300">
        <v>0</v>
      </c>
      <c r="E31" s="305">
        <v>0</v>
      </c>
    </row>
    <row r="32" spans="1:5" ht="25.5" x14ac:dyDescent="0.2">
      <c r="A32" s="402" t="s">
        <v>781</v>
      </c>
      <c r="B32" s="400" t="s">
        <v>936</v>
      </c>
      <c r="C32" s="300">
        <v>0</v>
      </c>
      <c r="D32" s="300">
        <v>0</v>
      </c>
      <c r="E32" s="305">
        <v>0</v>
      </c>
    </row>
    <row r="33" spans="1:5" ht="25.5" x14ac:dyDescent="0.2">
      <c r="A33" s="402" t="s">
        <v>782</v>
      </c>
      <c r="B33" s="400" t="s">
        <v>937</v>
      </c>
      <c r="C33" s="300">
        <v>0</v>
      </c>
      <c r="D33" s="300">
        <v>0</v>
      </c>
      <c r="E33" s="305">
        <v>0</v>
      </c>
    </row>
    <row r="34" spans="1:5" x14ac:dyDescent="0.2">
      <c r="A34" s="401" t="s">
        <v>783</v>
      </c>
      <c r="B34" s="406" t="s">
        <v>955</v>
      </c>
      <c r="C34" s="302">
        <f>SUM(C27:C31)</f>
        <v>46</v>
      </c>
      <c r="D34" s="302">
        <f t="shared" ref="D34:E34" si="1">SUM(D27:D31)</f>
        <v>0</v>
      </c>
      <c r="E34" s="307">
        <f t="shared" si="1"/>
        <v>44</v>
      </c>
    </row>
    <row r="35" spans="1:5" x14ac:dyDescent="0.2">
      <c r="A35" s="402" t="s">
        <v>763</v>
      </c>
      <c r="B35" s="400" t="s">
        <v>938</v>
      </c>
      <c r="C35" s="300">
        <v>0</v>
      </c>
      <c r="D35" s="300">
        <v>0</v>
      </c>
      <c r="E35" s="305">
        <v>0</v>
      </c>
    </row>
    <row r="36" spans="1:5" ht="25.5" x14ac:dyDescent="0.2">
      <c r="A36" s="402" t="s">
        <v>784</v>
      </c>
      <c r="B36" s="400" t="s">
        <v>939</v>
      </c>
      <c r="C36" s="300">
        <v>0</v>
      </c>
      <c r="D36" s="300">
        <v>0</v>
      </c>
      <c r="E36" s="305">
        <v>0</v>
      </c>
    </row>
    <row r="37" spans="1:5" x14ac:dyDescent="0.2">
      <c r="A37" s="402" t="s">
        <v>764</v>
      </c>
      <c r="B37" s="400" t="s">
        <v>940</v>
      </c>
      <c r="C37" s="300">
        <v>0</v>
      </c>
      <c r="D37" s="300"/>
      <c r="E37" s="305">
        <v>30</v>
      </c>
    </row>
    <row r="38" spans="1:5" x14ac:dyDescent="0.2">
      <c r="A38" s="402" t="s">
        <v>785</v>
      </c>
      <c r="B38" s="400" t="s">
        <v>941</v>
      </c>
      <c r="C38" s="300">
        <v>0</v>
      </c>
      <c r="D38" s="300">
        <v>0</v>
      </c>
      <c r="E38" s="305">
        <v>0</v>
      </c>
    </row>
    <row r="39" spans="1:5" x14ac:dyDescent="0.2">
      <c r="A39" s="402" t="s">
        <v>786</v>
      </c>
      <c r="B39" s="400" t="s">
        <v>943</v>
      </c>
      <c r="C39" s="300">
        <v>0</v>
      </c>
      <c r="D39" s="300">
        <v>0</v>
      </c>
      <c r="E39" s="305">
        <v>0</v>
      </c>
    </row>
    <row r="40" spans="1:5" x14ac:dyDescent="0.2">
      <c r="A40" s="402" t="s">
        <v>787</v>
      </c>
      <c r="B40" s="400" t="s">
        <v>942</v>
      </c>
      <c r="C40" s="300">
        <v>0</v>
      </c>
      <c r="D40" s="300">
        <v>0</v>
      </c>
      <c r="E40" s="305">
        <v>0</v>
      </c>
    </row>
    <row r="41" spans="1:5" x14ac:dyDescent="0.2">
      <c r="A41" s="402" t="s">
        <v>788</v>
      </c>
      <c r="B41" s="400" t="s">
        <v>944</v>
      </c>
      <c r="C41" s="300">
        <v>0</v>
      </c>
      <c r="D41" s="300">
        <v>0</v>
      </c>
      <c r="E41" s="305">
        <v>0</v>
      </c>
    </row>
    <row r="42" spans="1:5" ht="25.5" x14ac:dyDescent="0.2">
      <c r="A42" s="402" t="s">
        <v>789</v>
      </c>
      <c r="B42" s="400" t="s">
        <v>945</v>
      </c>
      <c r="C42" s="300">
        <v>0</v>
      </c>
      <c r="D42" s="300">
        <v>0</v>
      </c>
      <c r="E42" s="305">
        <v>0</v>
      </c>
    </row>
    <row r="43" spans="1:5" ht="25.5" x14ac:dyDescent="0.2">
      <c r="A43" s="402" t="s">
        <v>765</v>
      </c>
      <c r="B43" s="400" t="s">
        <v>946</v>
      </c>
      <c r="C43" s="300">
        <v>0</v>
      </c>
      <c r="D43" s="300">
        <v>0</v>
      </c>
      <c r="E43" s="305">
        <v>0</v>
      </c>
    </row>
    <row r="44" spans="1:5" x14ac:dyDescent="0.2">
      <c r="A44" s="401" t="s">
        <v>947</v>
      </c>
      <c r="B44" s="406" t="s">
        <v>956</v>
      </c>
      <c r="C44" s="302">
        <f>SUM(C35:C41)</f>
        <v>0</v>
      </c>
      <c r="D44" s="302">
        <f t="shared" ref="D44:E44" si="2">SUM(D35:D41)</f>
        <v>0</v>
      </c>
      <c r="E44" s="307">
        <f t="shared" si="2"/>
        <v>30</v>
      </c>
    </row>
    <row r="45" spans="1:5" x14ac:dyDescent="0.2">
      <c r="A45" s="403" t="s">
        <v>822</v>
      </c>
      <c r="B45" s="407" t="s">
        <v>957</v>
      </c>
      <c r="C45" s="303">
        <f>C34-C44</f>
        <v>46</v>
      </c>
      <c r="D45" s="303">
        <f>D34-D44</f>
        <v>0</v>
      </c>
      <c r="E45" s="308">
        <f>E34-E44</f>
        <v>14</v>
      </c>
    </row>
    <row r="46" spans="1:5" ht="13.5" thickBot="1" x14ac:dyDescent="0.25">
      <c r="A46" s="404" t="s">
        <v>823</v>
      </c>
      <c r="B46" s="405" t="s">
        <v>948</v>
      </c>
      <c r="C46" s="309">
        <f>C26+C45</f>
        <v>-83289</v>
      </c>
      <c r="D46" s="309">
        <f t="shared" ref="D46:E46" si="3">D26+D45</f>
        <v>0</v>
      </c>
      <c r="E46" s="309">
        <f t="shared" si="3"/>
        <v>-129240</v>
      </c>
    </row>
  </sheetData>
  <mergeCells count="1">
    <mergeCell ref="A1:E1"/>
  </mergeCells>
  <pageMargins left="0.75" right="0.75" top="1" bottom="1" header="0.5" footer="0.5"/>
  <pageSetup scale="71" orientation="landscape" horizontalDpi="300" verticalDpi="300" r:id="rId1"/>
  <headerFooter alignWithMargins="0">
    <oddHeader>&amp;RBag Nagyközség Önkormányzata Képviselő-testületének .../2017. (IV.27) rendelet 12b. számú melléklet</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pageSetUpPr fitToPage="1"/>
  </sheetPr>
  <dimension ref="A1:E46"/>
  <sheetViews>
    <sheetView topLeftCell="A16" zoomScaleNormal="100" workbookViewId="0">
      <selection activeCell="C38" sqref="C38"/>
    </sheetView>
  </sheetViews>
  <sheetFormatPr defaultRowHeight="12.75" x14ac:dyDescent="0.2"/>
  <cols>
    <col min="1" max="1" width="8.140625" style="298" customWidth="1"/>
    <col min="2" max="2" width="82" style="298" customWidth="1"/>
    <col min="3" max="5" width="19.140625" style="298" customWidth="1"/>
    <col min="6" max="256" width="9.140625" style="298"/>
    <col min="257" max="257" width="8.140625" style="298" customWidth="1"/>
    <col min="258" max="258" width="82" style="298" customWidth="1"/>
    <col min="259" max="261" width="19.140625" style="298" customWidth="1"/>
    <col min="262" max="512" width="9.140625" style="298"/>
    <col min="513" max="513" width="8.140625" style="298" customWidth="1"/>
    <col min="514" max="514" width="82" style="298" customWidth="1"/>
    <col min="515" max="517" width="19.140625" style="298" customWidth="1"/>
    <col min="518" max="768" width="9.140625" style="298"/>
    <col min="769" max="769" width="8.140625" style="298" customWidth="1"/>
    <col min="770" max="770" width="82" style="298" customWidth="1"/>
    <col min="771" max="773" width="19.140625" style="298" customWidth="1"/>
    <col min="774" max="1024" width="9.140625" style="298"/>
    <col min="1025" max="1025" width="8.140625" style="298" customWidth="1"/>
    <col min="1026" max="1026" width="82" style="298" customWidth="1"/>
    <col min="1027" max="1029" width="19.140625" style="298" customWidth="1"/>
    <col min="1030" max="1280" width="9.140625" style="298"/>
    <col min="1281" max="1281" width="8.140625" style="298" customWidth="1"/>
    <col min="1282" max="1282" width="82" style="298" customWidth="1"/>
    <col min="1283" max="1285" width="19.140625" style="298" customWidth="1"/>
    <col min="1286" max="1536" width="9.140625" style="298"/>
    <col min="1537" max="1537" width="8.140625" style="298" customWidth="1"/>
    <col min="1538" max="1538" width="82" style="298" customWidth="1"/>
    <col min="1539" max="1541" width="19.140625" style="298" customWidth="1"/>
    <col min="1542" max="1792" width="9.140625" style="298"/>
    <col min="1793" max="1793" width="8.140625" style="298" customWidth="1"/>
    <col min="1794" max="1794" width="82" style="298" customWidth="1"/>
    <col min="1795" max="1797" width="19.140625" style="298" customWidth="1"/>
    <col min="1798" max="2048" width="9.140625" style="298"/>
    <col min="2049" max="2049" width="8.140625" style="298" customWidth="1"/>
    <col min="2050" max="2050" width="82" style="298" customWidth="1"/>
    <col min="2051" max="2053" width="19.140625" style="298" customWidth="1"/>
    <col min="2054" max="2304" width="9.140625" style="298"/>
    <col min="2305" max="2305" width="8.140625" style="298" customWidth="1"/>
    <col min="2306" max="2306" width="82" style="298" customWidth="1"/>
    <col min="2307" max="2309" width="19.140625" style="298" customWidth="1"/>
    <col min="2310" max="2560" width="9.140625" style="298"/>
    <col min="2561" max="2561" width="8.140625" style="298" customWidth="1"/>
    <col min="2562" max="2562" width="82" style="298" customWidth="1"/>
    <col min="2563" max="2565" width="19.140625" style="298" customWidth="1"/>
    <col min="2566" max="2816" width="9.140625" style="298"/>
    <col min="2817" max="2817" width="8.140625" style="298" customWidth="1"/>
    <col min="2818" max="2818" width="82" style="298" customWidth="1"/>
    <col min="2819" max="2821" width="19.140625" style="298" customWidth="1"/>
    <col min="2822" max="3072" width="9.140625" style="298"/>
    <col min="3073" max="3073" width="8.140625" style="298" customWidth="1"/>
    <col min="3074" max="3074" width="82" style="298" customWidth="1"/>
    <col min="3075" max="3077" width="19.140625" style="298" customWidth="1"/>
    <col min="3078" max="3328" width="9.140625" style="298"/>
    <col min="3329" max="3329" width="8.140625" style="298" customWidth="1"/>
    <col min="3330" max="3330" width="82" style="298" customWidth="1"/>
    <col min="3331" max="3333" width="19.140625" style="298" customWidth="1"/>
    <col min="3334" max="3584" width="9.140625" style="298"/>
    <col min="3585" max="3585" width="8.140625" style="298" customWidth="1"/>
    <col min="3586" max="3586" width="82" style="298" customWidth="1"/>
    <col min="3587" max="3589" width="19.140625" style="298" customWidth="1"/>
    <col min="3590" max="3840" width="9.140625" style="298"/>
    <col min="3841" max="3841" width="8.140625" style="298" customWidth="1"/>
    <col min="3842" max="3842" width="82" style="298" customWidth="1"/>
    <col min="3843" max="3845" width="19.140625" style="298" customWidth="1"/>
    <col min="3846" max="4096" width="9.140625" style="298"/>
    <col min="4097" max="4097" width="8.140625" style="298" customWidth="1"/>
    <col min="4098" max="4098" width="82" style="298" customWidth="1"/>
    <col min="4099" max="4101" width="19.140625" style="298" customWidth="1"/>
    <col min="4102" max="4352" width="9.140625" style="298"/>
    <col min="4353" max="4353" width="8.140625" style="298" customWidth="1"/>
    <col min="4354" max="4354" width="82" style="298" customWidth="1"/>
    <col min="4355" max="4357" width="19.140625" style="298" customWidth="1"/>
    <col min="4358" max="4608" width="9.140625" style="298"/>
    <col min="4609" max="4609" width="8.140625" style="298" customWidth="1"/>
    <col min="4610" max="4610" width="82" style="298" customWidth="1"/>
    <col min="4611" max="4613" width="19.140625" style="298" customWidth="1"/>
    <col min="4614" max="4864" width="9.140625" style="298"/>
    <col min="4865" max="4865" width="8.140625" style="298" customWidth="1"/>
    <col min="4866" max="4866" width="82" style="298" customWidth="1"/>
    <col min="4867" max="4869" width="19.140625" style="298" customWidth="1"/>
    <col min="4870" max="5120" width="9.140625" style="298"/>
    <col min="5121" max="5121" width="8.140625" style="298" customWidth="1"/>
    <col min="5122" max="5122" width="82" style="298" customWidth="1"/>
    <col min="5123" max="5125" width="19.140625" style="298" customWidth="1"/>
    <col min="5126" max="5376" width="9.140625" style="298"/>
    <col min="5377" max="5377" width="8.140625" style="298" customWidth="1"/>
    <col min="5378" max="5378" width="82" style="298" customWidth="1"/>
    <col min="5379" max="5381" width="19.140625" style="298" customWidth="1"/>
    <col min="5382" max="5632" width="9.140625" style="298"/>
    <col min="5633" max="5633" width="8.140625" style="298" customWidth="1"/>
    <col min="5634" max="5634" width="82" style="298" customWidth="1"/>
    <col min="5635" max="5637" width="19.140625" style="298" customWidth="1"/>
    <col min="5638" max="5888" width="9.140625" style="298"/>
    <col min="5889" max="5889" width="8.140625" style="298" customWidth="1"/>
    <col min="5890" max="5890" width="82" style="298" customWidth="1"/>
    <col min="5891" max="5893" width="19.140625" style="298" customWidth="1"/>
    <col min="5894" max="6144" width="9.140625" style="298"/>
    <col min="6145" max="6145" width="8.140625" style="298" customWidth="1"/>
    <col min="6146" max="6146" width="82" style="298" customWidth="1"/>
    <col min="6147" max="6149" width="19.140625" style="298" customWidth="1"/>
    <col min="6150" max="6400" width="9.140625" style="298"/>
    <col min="6401" max="6401" width="8.140625" style="298" customWidth="1"/>
    <col min="6402" max="6402" width="82" style="298" customWidth="1"/>
    <col min="6403" max="6405" width="19.140625" style="298" customWidth="1"/>
    <col min="6406" max="6656" width="9.140625" style="298"/>
    <col min="6657" max="6657" width="8.140625" style="298" customWidth="1"/>
    <col min="6658" max="6658" width="82" style="298" customWidth="1"/>
    <col min="6659" max="6661" width="19.140625" style="298" customWidth="1"/>
    <col min="6662" max="6912" width="9.140625" style="298"/>
    <col min="6913" max="6913" width="8.140625" style="298" customWidth="1"/>
    <col min="6914" max="6914" width="82" style="298" customWidth="1"/>
    <col min="6915" max="6917" width="19.140625" style="298" customWidth="1"/>
    <col min="6918" max="7168" width="9.140625" style="298"/>
    <col min="7169" max="7169" width="8.140625" style="298" customWidth="1"/>
    <col min="7170" max="7170" width="82" style="298" customWidth="1"/>
    <col min="7171" max="7173" width="19.140625" style="298" customWidth="1"/>
    <col min="7174" max="7424" width="9.140625" style="298"/>
    <col min="7425" max="7425" width="8.140625" style="298" customWidth="1"/>
    <col min="7426" max="7426" width="82" style="298" customWidth="1"/>
    <col min="7427" max="7429" width="19.140625" style="298" customWidth="1"/>
    <col min="7430" max="7680" width="9.140625" style="298"/>
    <col min="7681" max="7681" width="8.140625" style="298" customWidth="1"/>
    <col min="7682" max="7682" width="82" style="298" customWidth="1"/>
    <col min="7683" max="7685" width="19.140625" style="298" customWidth="1"/>
    <col min="7686" max="7936" width="9.140625" style="298"/>
    <col min="7937" max="7937" width="8.140625" style="298" customWidth="1"/>
    <col min="7938" max="7938" width="82" style="298" customWidth="1"/>
    <col min="7939" max="7941" width="19.140625" style="298" customWidth="1"/>
    <col min="7942" max="8192" width="9.140625" style="298"/>
    <col min="8193" max="8193" width="8.140625" style="298" customWidth="1"/>
    <col min="8194" max="8194" width="82" style="298" customWidth="1"/>
    <col min="8195" max="8197" width="19.140625" style="298" customWidth="1"/>
    <col min="8198" max="8448" width="9.140625" style="298"/>
    <col min="8449" max="8449" width="8.140625" style="298" customWidth="1"/>
    <col min="8450" max="8450" width="82" style="298" customWidth="1"/>
    <col min="8451" max="8453" width="19.140625" style="298" customWidth="1"/>
    <col min="8454" max="8704" width="9.140625" style="298"/>
    <col min="8705" max="8705" width="8.140625" style="298" customWidth="1"/>
    <col min="8706" max="8706" width="82" style="298" customWidth="1"/>
    <col min="8707" max="8709" width="19.140625" style="298" customWidth="1"/>
    <col min="8710" max="8960" width="9.140625" style="298"/>
    <col min="8961" max="8961" width="8.140625" style="298" customWidth="1"/>
    <col min="8962" max="8962" width="82" style="298" customWidth="1"/>
    <col min="8963" max="8965" width="19.140625" style="298" customWidth="1"/>
    <col min="8966" max="9216" width="9.140625" style="298"/>
    <col min="9217" max="9217" width="8.140625" style="298" customWidth="1"/>
    <col min="9218" max="9218" width="82" style="298" customWidth="1"/>
    <col min="9219" max="9221" width="19.140625" style="298" customWidth="1"/>
    <col min="9222" max="9472" width="9.140625" style="298"/>
    <col min="9473" max="9473" width="8.140625" style="298" customWidth="1"/>
    <col min="9474" max="9474" width="82" style="298" customWidth="1"/>
    <col min="9475" max="9477" width="19.140625" style="298" customWidth="1"/>
    <col min="9478" max="9728" width="9.140625" style="298"/>
    <col min="9729" max="9729" width="8.140625" style="298" customWidth="1"/>
    <col min="9730" max="9730" width="82" style="298" customWidth="1"/>
    <col min="9731" max="9733" width="19.140625" style="298" customWidth="1"/>
    <col min="9734" max="9984" width="9.140625" style="298"/>
    <col min="9985" max="9985" width="8.140625" style="298" customWidth="1"/>
    <col min="9986" max="9986" width="82" style="298" customWidth="1"/>
    <col min="9987" max="9989" width="19.140625" style="298" customWidth="1"/>
    <col min="9990" max="10240" width="9.140625" style="298"/>
    <col min="10241" max="10241" width="8.140625" style="298" customWidth="1"/>
    <col min="10242" max="10242" width="82" style="298" customWidth="1"/>
    <col min="10243" max="10245" width="19.140625" style="298" customWidth="1"/>
    <col min="10246" max="10496" width="9.140625" style="298"/>
    <col min="10497" max="10497" width="8.140625" style="298" customWidth="1"/>
    <col min="10498" max="10498" width="82" style="298" customWidth="1"/>
    <col min="10499" max="10501" width="19.140625" style="298" customWidth="1"/>
    <col min="10502" max="10752" width="9.140625" style="298"/>
    <col min="10753" max="10753" width="8.140625" style="298" customWidth="1"/>
    <col min="10754" max="10754" width="82" style="298" customWidth="1"/>
    <col min="10755" max="10757" width="19.140625" style="298" customWidth="1"/>
    <col min="10758" max="11008" width="9.140625" style="298"/>
    <col min="11009" max="11009" width="8.140625" style="298" customWidth="1"/>
    <col min="11010" max="11010" width="82" style="298" customWidth="1"/>
    <col min="11011" max="11013" width="19.140625" style="298" customWidth="1"/>
    <col min="11014" max="11264" width="9.140625" style="298"/>
    <col min="11265" max="11265" width="8.140625" style="298" customWidth="1"/>
    <col min="11266" max="11266" width="82" style="298" customWidth="1"/>
    <col min="11267" max="11269" width="19.140625" style="298" customWidth="1"/>
    <col min="11270" max="11520" width="9.140625" style="298"/>
    <col min="11521" max="11521" width="8.140625" style="298" customWidth="1"/>
    <col min="11522" max="11522" width="82" style="298" customWidth="1"/>
    <col min="11523" max="11525" width="19.140625" style="298" customWidth="1"/>
    <col min="11526" max="11776" width="9.140625" style="298"/>
    <col min="11777" max="11777" width="8.140625" style="298" customWidth="1"/>
    <col min="11778" max="11778" width="82" style="298" customWidth="1"/>
    <col min="11779" max="11781" width="19.140625" style="298" customWidth="1"/>
    <col min="11782" max="12032" width="9.140625" style="298"/>
    <col min="12033" max="12033" width="8.140625" style="298" customWidth="1"/>
    <col min="12034" max="12034" width="82" style="298" customWidth="1"/>
    <col min="12035" max="12037" width="19.140625" style="298" customWidth="1"/>
    <col min="12038" max="12288" width="9.140625" style="298"/>
    <col min="12289" max="12289" width="8.140625" style="298" customWidth="1"/>
    <col min="12290" max="12290" width="82" style="298" customWidth="1"/>
    <col min="12291" max="12293" width="19.140625" style="298" customWidth="1"/>
    <col min="12294" max="12544" width="9.140625" style="298"/>
    <col min="12545" max="12545" width="8.140625" style="298" customWidth="1"/>
    <col min="12546" max="12546" width="82" style="298" customWidth="1"/>
    <col min="12547" max="12549" width="19.140625" style="298" customWidth="1"/>
    <col min="12550" max="12800" width="9.140625" style="298"/>
    <col min="12801" max="12801" width="8.140625" style="298" customWidth="1"/>
    <col min="12802" max="12802" width="82" style="298" customWidth="1"/>
    <col min="12803" max="12805" width="19.140625" style="298" customWidth="1"/>
    <col min="12806" max="13056" width="9.140625" style="298"/>
    <col min="13057" max="13057" width="8.140625" style="298" customWidth="1"/>
    <col min="13058" max="13058" width="82" style="298" customWidth="1"/>
    <col min="13059" max="13061" width="19.140625" style="298" customWidth="1"/>
    <col min="13062" max="13312" width="9.140625" style="298"/>
    <col min="13313" max="13313" width="8.140625" style="298" customWidth="1"/>
    <col min="13314" max="13314" width="82" style="298" customWidth="1"/>
    <col min="13315" max="13317" width="19.140625" style="298" customWidth="1"/>
    <col min="13318" max="13568" width="9.140625" style="298"/>
    <col min="13569" max="13569" width="8.140625" style="298" customWidth="1"/>
    <col min="13570" max="13570" width="82" style="298" customWidth="1"/>
    <col min="13571" max="13573" width="19.140625" style="298" customWidth="1"/>
    <col min="13574" max="13824" width="9.140625" style="298"/>
    <col min="13825" max="13825" width="8.140625" style="298" customWidth="1"/>
    <col min="13826" max="13826" width="82" style="298" customWidth="1"/>
    <col min="13827" max="13829" width="19.140625" style="298" customWidth="1"/>
    <col min="13830" max="14080" width="9.140625" style="298"/>
    <col min="14081" max="14081" width="8.140625" style="298" customWidth="1"/>
    <col min="14082" max="14082" width="82" style="298" customWidth="1"/>
    <col min="14083" max="14085" width="19.140625" style="298" customWidth="1"/>
    <col min="14086" max="14336" width="9.140625" style="298"/>
    <col min="14337" max="14337" width="8.140625" style="298" customWidth="1"/>
    <col min="14338" max="14338" width="82" style="298" customWidth="1"/>
    <col min="14339" max="14341" width="19.140625" style="298" customWidth="1"/>
    <col min="14342" max="14592" width="9.140625" style="298"/>
    <col min="14593" max="14593" width="8.140625" style="298" customWidth="1"/>
    <col min="14594" max="14594" width="82" style="298" customWidth="1"/>
    <col min="14595" max="14597" width="19.140625" style="298" customWidth="1"/>
    <col min="14598" max="14848" width="9.140625" style="298"/>
    <col min="14849" max="14849" width="8.140625" style="298" customWidth="1"/>
    <col min="14850" max="14850" width="82" style="298" customWidth="1"/>
    <col min="14851" max="14853" width="19.140625" style="298" customWidth="1"/>
    <col min="14854" max="15104" width="9.140625" style="298"/>
    <col min="15105" max="15105" width="8.140625" style="298" customWidth="1"/>
    <col min="15106" max="15106" width="82" style="298" customWidth="1"/>
    <col min="15107" max="15109" width="19.140625" style="298" customWidth="1"/>
    <col min="15110" max="15360" width="9.140625" style="298"/>
    <col min="15361" max="15361" width="8.140625" style="298" customWidth="1"/>
    <col min="15362" max="15362" width="82" style="298" customWidth="1"/>
    <col min="15363" max="15365" width="19.140625" style="298" customWidth="1"/>
    <col min="15366" max="15616" width="9.140625" style="298"/>
    <col min="15617" max="15617" width="8.140625" style="298" customWidth="1"/>
    <col min="15618" max="15618" width="82" style="298" customWidth="1"/>
    <col min="15619" max="15621" width="19.140625" style="298" customWidth="1"/>
    <col min="15622" max="15872" width="9.140625" style="298"/>
    <col min="15873" max="15873" width="8.140625" style="298" customWidth="1"/>
    <col min="15874" max="15874" width="82" style="298" customWidth="1"/>
    <col min="15875" max="15877" width="19.140625" style="298" customWidth="1"/>
    <col min="15878" max="16128" width="9.140625" style="298"/>
    <col min="16129" max="16129" width="8.140625" style="298" customWidth="1"/>
    <col min="16130" max="16130" width="82" style="298" customWidth="1"/>
    <col min="16131" max="16133" width="19.140625" style="298" customWidth="1"/>
    <col min="16134" max="16384" width="9.140625" style="298"/>
  </cols>
  <sheetData>
    <row r="1" spans="1:5" ht="21" customHeight="1" thickBot="1" x14ac:dyDescent="0.25">
      <c r="A1" s="900" t="s">
        <v>790</v>
      </c>
      <c r="B1" s="901"/>
      <c r="C1" s="901"/>
      <c r="D1" s="901"/>
      <c r="E1" s="902"/>
    </row>
    <row r="2" spans="1:5" ht="15.75" thickBot="1" x14ac:dyDescent="0.25">
      <c r="A2" s="314"/>
      <c r="B2" s="315" t="s">
        <v>519</v>
      </c>
      <c r="C2" s="315" t="s">
        <v>738</v>
      </c>
      <c r="D2" s="315" t="s">
        <v>674</v>
      </c>
      <c r="E2" s="316" t="s">
        <v>739</v>
      </c>
    </row>
    <row r="3" spans="1:5" x14ac:dyDescent="0.2">
      <c r="A3" s="310" t="s">
        <v>766</v>
      </c>
      <c r="B3" s="311" t="s">
        <v>767</v>
      </c>
      <c r="C3" s="312">
        <v>0</v>
      </c>
      <c r="D3" s="312">
        <v>0</v>
      </c>
      <c r="E3" s="313">
        <v>0</v>
      </c>
    </row>
    <row r="4" spans="1:5" x14ac:dyDescent="0.2">
      <c r="A4" s="304" t="s">
        <v>740</v>
      </c>
      <c r="B4" s="299" t="s">
        <v>741</v>
      </c>
      <c r="C4" s="300">
        <v>0</v>
      </c>
      <c r="D4" s="300">
        <v>0</v>
      </c>
      <c r="E4" s="305">
        <v>0</v>
      </c>
    </row>
    <row r="5" spans="1:5" x14ac:dyDescent="0.2">
      <c r="A5" s="304" t="s">
        <v>768</v>
      </c>
      <c r="B5" s="299" t="s">
        <v>769</v>
      </c>
      <c r="C5" s="300">
        <v>0</v>
      </c>
      <c r="D5" s="300">
        <v>0</v>
      </c>
      <c r="E5" s="305">
        <v>0</v>
      </c>
    </row>
    <row r="6" spans="1:5" x14ac:dyDescent="0.2">
      <c r="A6" s="306" t="s">
        <v>742</v>
      </c>
      <c r="B6" s="406" t="s">
        <v>949</v>
      </c>
      <c r="C6" s="302">
        <f>SUM(C3:C5)</f>
        <v>0</v>
      </c>
      <c r="D6" s="302">
        <f>SUM(D3:D5)</f>
        <v>0</v>
      </c>
      <c r="E6" s="307">
        <f>SUM(E3:E5)</f>
        <v>0</v>
      </c>
    </row>
    <row r="7" spans="1:5" x14ac:dyDescent="0.2">
      <c r="A7" s="304" t="s">
        <v>770</v>
      </c>
      <c r="B7" s="299" t="s">
        <v>771</v>
      </c>
      <c r="C7" s="300">
        <v>0</v>
      </c>
      <c r="D7" s="300">
        <v>0</v>
      </c>
      <c r="E7" s="305">
        <v>0</v>
      </c>
    </row>
    <row r="8" spans="1:5" x14ac:dyDescent="0.2">
      <c r="A8" s="304" t="s">
        <v>772</v>
      </c>
      <c r="B8" s="299" t="s">
        <v>773</v>
      </c>
      <c r="C8" s="300">
        <v>0</v>
      </c>
      <c r="D8" s="300">
        <v>0</v>
      </c>
      <c r="E8" s="305">
        <v>0</v>
      </c>
    </row>
    <row r="9" spans="1:5" x14ac:dyDescent="0.2">
      <c r="A9" s="306" t="s">
        <v>774</v>
      </c>
      <c r="B9" s="406" t="s">
        <v>950</v>
      </c>
      <c r="C9" s="302">
        <f>SUM(C7:C8)</f>
        <v>0</v>
      </c>
      <c r="D9" s="302">
        <f>SUM(D7:D8)</f>
        <v>0</v>
      </c>
      <c r="E9" s="307">
        <f>SUM(E7:E8)</f>
        <v>0</v>
      </c>
    </row>
    <row r="10" spans="1:5" x14ac:dyDescent="0.2">
      <c r="A10" s="304" t="s">
        <v>743</v>
      </c>
      <c r="B10" s="299" t="s">
        <v>744</v>
      </c>
      <c r="C10" s="300">
        <v>76043109</v>
      </c>
      <c r="D10" s="300">
        <v>0</v>
      </c>
      <c r="E10" s="305">
        <v>79424061</v>
      </c>
    </row>
    <row r="11" spans="1:5" x14ac:dyDescent="0.2">
      <c r="A11" s="304" t="s">
        <v>745</v>
      </c>
      <c r="B11" s="299" t="s">
        <v>746</v>
      </c>
      <c r="C11" s="300">
        <v>0</v>
      </c>
      <c r="D11" s="300">
        <v>0</v>
      </c>
      <c r="E11" s="305">
        <v>0</v>
      </c>
    </row>
    <row r="12" spans="1:5" x14ac:dyDescent="0.2">
      <c r="A12" s="304" t="s">
        <v>775</v>
      </c>
      <c r="B12" s="400" t="s">
        <v>922</v>
      </c>
      <c r="C12" s="300">
        <v>0</v>
      </c>
      <c r="D12" s="300">
        <v>0</v>
      </c>
      <c r="E12" s="305">
        <v>0</v>
      </c>
    </row>
    <row r="13" spans="1:5" x14ac:dyDescent="0.2">
      <c r="A13" s="304" t="s">
        <v>747</v>
      </c>
      <c r="B13" s="400" t="s">
        <v>923</v>
      </c>
      <c r="C13" s="300">
        <v>9</v>
      </c>
      <c r="D13" s="300">
        <v>0</v>
      </c>
      <c r="E13" s="305">
        <v>13101</v>
      </c>
    </row>
    <row r="14" spans="1:5" x14ac:dyDescent="0.2">
      <c r="A14" s="401" t="s">
        <v>748</v>
      </c>
      <c r="B14" s="406" t="s">
        <v>951</v>
      </c>
      <c r="C14" s="302">
        <f>SUM(C10:C13)</f>
        <v>76043118</v>
      </c>
      <c r="D14" s="302">
        <f>SUM(D10:D13)</f>
        <v>0</v>
      </c>
      <c r="E14" s="307">
        <f>SUM(E10:E13)</f>
        <v>79437162</v>
      </c>
    </row>
    <row r="15" spans="1:5" x14ac:dyDescent="0.2">
      <c r="A15" s="402" t="s">
        <v>749</v>
      </c>
      <c r="B15" s="400" t="s">
        <v>924</v>
      </c>
      <c r="C15" s="300">
        <v>949934</v>
      </c>
      <c r="D15" s="300">
        <v>0</v>
      </c>
      <c r="E15" s="305">
        <v>1330195</v>
      </c>
    </row>
    <row r="16" spans="1:5" x14ac:dyDescent="0.2">
      <c r="A16" s="402" t="s">
        <v>776</v>
      </c>
      <c r="B16" s="400" t="s">
        <v>925</v>
      </c>
      <c r="C16" s="300">
        <v>2268017</v>
      </c>
      <c r="D16" s="300">
        <v>0</v>
      </c>
      <c r="E16" s="305">
        <v>2048852</v>
      </c>
    </row>
    <row r="17" spans="1:5" x14ac:dyDescent="0.2">
      <c r="A17" s="402" t="s">
        <v>777</v>
      </c>
      <c r="B17" s="400" t="s">
        <v>926</v>
      </c>
      <c r="C17" s="300">
        <v>0</v>
      </c>
      <c r="D17" s="300">
        <v>0</v>
      </c>
      <c r="E17" s="305">
        <v>0</v>
      </c>
    </row>
    <row r="18" spans="1:5" x14ac:dyDescent="0.2">
      <c r="A18" s="402" t="s">
        <v>750</v>
      </c>
      <c r="B18" s="400" t="s">
        <v>927</v>
      </c>
      <c r="C18" s="300">
        <v>0</v>
      </c>
      <c r="D18" s="300">
        <v>0</v>
      </c>
      <c r="E18" s="305">
        <v>0</v>
      </c>
    </row>
    <row r="19" spans="1:5" x14ac:dyDescent="0.2">
      <c r="A19" s="401" t="s">
        <v>751</v>
      </c>
      <c r="B19" s="406" t="s">
        <v>952</v>
      </c>
      <c r="C19" s="302">
        <f>SUM(C15:C18)</f>
        <v>3217951</v>
      </c>
      <c r="D19" s="302">
        <f>SUM(D15:D18)</f>
        <v>0</v>
      </c>
      <c r="E19" s="307">
        <f>SUM(E15:E18)</f>
        <v>3379047</v>
      </c>
    </row>
    <row r="20" spans="1:5" x14ac:dyDescent="0.2">
      <c r="A20" s="402" t="s">
        <v>752</v>
      </c>
      <c r="B20" s="400" t="s">
        <v>928</v>
      </c>
      <c r="C20" s="300">
        <v>52422697</v>
      </c>
      <c r="D20" s="300">
        <v>0</v>
      </c>
      <c r="E20" s="305">
        <v>58918566</v>
      </c>
    </row>
    <row r="21" spans="1:5" x14ac:dyDescent="0.2">
      <c r="A21" s="402" t="s">
        <v>753</v>
      </c>
      <c r="B21" s="400" t="s">
        <v>929</v>
      </c>
      <c r="C21" s="300">
        <v>3136528</v>
      </c>
      <c r="D21" s="300">
        <v>0</v>
      </c>
      <c r="E21" s="305">
        <v>2643384</v>
      </c>
    </row>
    <row r="22" spans="1:5" x14ac:dyDescent="0.2">
      <c r="A22" s="402" t="s">
        <v>754</v>
      </c>
      <c r="B22" s="400" t="s">
        <v>930</v>
      </c>
      <c r="C22" s="300">
        <v>15093763</v>
      </c>
      <c r="D22" s="300">
        <v>0</v>
      </c>
      <c r="E22" s="305">
        <v>13845197</v>
      </c>
    </row>
    <row r="23" spans="1:5" x14ac:dyDescent="0.2">
      <c r="A23" s="401" t="s">
        <v>755</v>
      </c>
      <c r="B23" s="406" t="s">
        <v>953</v>
      </c>
      <c r="C23" s="302">
        <f>SUM(C20:C22)</f>
        <v>70652988</v>
      </c>
      <c r="D23" s="302">
        <f>SUM(D20:D22)</f>
        <v>0</v>
      </c>
      <c r="E23" s="307">
        <f>SUM(E20:E22)</f>
        <v>75407147</v>
      </c>
    </row>
    <row r="24" spans="1:5" x14ac:dyDescent="0.2">
      <c r="A24" s="401" t="s">
        <v>757</v>
      </c>
      <c r="B24" s="301" t="s">
        <v>756</v>
      </c>
      <c r="C24" s="302">
        <v>488901</v>
      </c>
      <c r="D24" s="302">
        <v>0</v>
      </c>
      <c r="E24" s="307">
        <v>209642</v>
      </c>
    </row>
    <row r="25" spans="1:5" x14ac:dyDescent="0.2">
      <c r="A25" s="401" t="s">
        <v>759</v>
      </c>
      <c r="B25" s="301" t="s">
        <v>758</v>
      </c>
      <c r="C25" s="302">
        <v>1168898</v>
      </c>
      <c r="D25" s="302">
        <v>0</v>
      </c>
      <c r="E25" s="307">
        <v>1306689</v>
      </c>
    </row>
    <row r="26" spans="1:5" x14ac:dyDescent="0.2">
      <c r="A26" s="403" t="s">
        <v>778</v>
      </c>
      <c r="B26" s="407" t="s">
        <v>954</v>
      </c>
      <c r="C26" s="303">
        <f>C6+C9+C14-C19-C23-C24-C25</f>
        <v>514380</v>
      </c>
      <c r="D26" s="303">
        <f t="shared" ref="D26:E26" si="0">D6+D9+D14-D19-D23-D24-D25</f>
        <v>0</v>
      </c>
      <c r="E26" s="308">
        <f t="shared" si="0"/>
        <v>-865363</v>
      </c>
    </row>
    <row r="27" spans="1:5" x14ac:dyDescent="0.2">
      <c r="A27" s="402" t="s">
        <v>760</v>
      </c>
      <c r="B27" s="400" t="s">
        <v>931</v>
      </c>
      <c r="C27" s="300">
        <v>0</v>
      </c>
      <c r="D27" s="300">
        <v>0</v>
      </c>
      <c r="E27" s="305">
        <v>0</v>
      </c>
    </row>
    <row r="28" spans="1:5" x14ac:dyDescent="0.2">
      <c r="A28" s="402" t="s">
        <v>779</v>
      </c>
      <c r="B28" s="400" t="s">
        <v>932</v>
      </c>
      <c r="C28" s="300">
        <v>0</v>
      </c>
      <c r="D28" s="300">
        <v>0</v>
      </c>
      <c r="E28" s="305">
        <v>0</v>
      </c>
    </row>
    <row r="29" spans="1:5" ht="25.5" x14ac:dyDescent="0.2">
      <c r="A29" s="402" t="s">
        <v>780</v>
      </c>
      <c r="B29" s="400" t="s">
        <v>933</v>
      </c>
      <c r="C29" s="300">
        <v>0</v>
      </c>
      <c r="D29" s="300">
        <v>0</v>
      </c>
      <c r="E29" s="305">
        <v>0</v>
      </c>
    </row>
    <row r="30" spans="1:5" x14ac:dyDescent="0.2">
      <c r="A30" s="402" t="s">
        <v>761</v>
      </c>
      <c r="B30" s="400" t="s">
        <v>934</v>
      </c>
      <c r="C30" s="300">
        <v>48</v>
      </c>
      <c r="D30" s="300">
        <v>0</v>
      </c>
      <c r="E30" s="305">
        <v>7</v>
      </c>
    </row>
    <row r="31" spans="1:5" x14ac:dyDescent="0.2">
      <c r="A31" s="402" t="s">
        <v>762</v>
      </c>
      <c r="B31" s="400" t="s">
        <v>935</v>
      </c>
      <c r="C31" s="300">
        <v>0</v>
      </c>
      <c r="D31" s="300">
        <v>0</v>
      </c>
      <c r="E31" s="305">
        <v>0</v>
      </c>
    </row>
    <row r="32" spans="1:5" ht="25.5" x14ac:dyDescent="0.2">
      <c r="A32" s="402" t="s">
        <v>781</v>
      </c>
      <c r="B32" s="400" t="s">
        <v>936</v>
      </c>
      <c r="C32" s="300"/>
      <c r="D32" s="300"/>
      <c r="E32" s="305"/>
    </row>
    <row r="33" spans="1:5" ht="25.5" x14ac:dyDescent="0.2">
      <c r="A33" s="402" t="s">
        <v>782</v>
      </c>
      <c r="B33" s="400" t="s">
        <v>937</v>
      </c>
      <c r="C33" s="300">
        <v>0</v>
      </c>
      <c r="D33" s="300">
        <v>0</v>
      </c>
      <c r="E33" s="305">
        <v>0</v>
      </c>
    </row>
    <row r="34" spans="1:5" x14ac:dyDescent="0.2">
      <c r="A34" s="401" t="s">
        <v>783</v>
      </c>
      <c r="B34" s="406" t="s">
        <v>955</v>
      </c>
      <c r="C34" s="302">
        <f>SUM(C27:C31)</f>
        <v>48</v>
      </c>
      <c r="D34" s="302">
        <f t="shared" ref="D34:E34" si="1">SUM(D27:D31)</f>
        <v>0</v>
      </c>
      <c r="E34" s="307">
        <f t="shared" si="1"/>
        <v>7</v>
      </c>
    </row>
    <row r="35" spans="1:5" x14ac:dyDescent="0.2">
      <c r="A35" s="402" t="s">
        <v>763</v>
      </c>
      <c r="B35" s="400" t="s">
        <v>938</v>
      </c>
      <c r="C35" s="300">
        <v>0</v>
      </c>
      <c r="D35" s="300">
        <v>0</v>
      </c>
      <c r="E35" s="305">
        <v>0</v>
      </c>
    </row>
    <row r="36" spans="1:5" ht="25.5" x14ac:dyDescent="0.2">
      <c r="A36" s="402" t="s">
        <v>784</v>
      </c>
      <c r="B36" s="400" t="s">
        <v>939</v>
      </c>
      <c r="C36" s="300">
        <v>0</v>
      </c>
      <c r="D36" s="300">
        <v>0</v>
      </c>
      <c r="E36" s="305">
        <v>0</v>
      </c>
    </row>
    <row r="37" spans="1:5" x14ac:dyDescent="0.2">
      <c r="A37" s="402" t="s">
        <v>764</v>
      </c>
      <c r="B37" s="400" t="s">
        <v>940</v>
      </c>
      <c r="C37" s="300">
        <v>99</v>
      </c>
      <c r="D37" s="300">
        <v>0</v>
      </c>
      <c r="E37" s="305">
        <v>265</v>
      </c>
    </row>
    <row r="38" spans="1:5" x14ac:dyDescent="0.2">
      <c r="A38" s="402" t="s">
        <v>785</v>
      </c>
      <c r="B38" s="400" t="s">
        <v>941</v>
      </c>
      <c r="C38" s="300">
        <v>0</v>
      </c>
      <c r="D38" s="300">
        <v>0</v>
      </c>
      <c r="E38" s="305">
        <v>0</v>
      </c>
    </row>
    <row r="39" spans="1:5" x14ac:dyDescent="0.2">
      <c r="A39" s="402" t="s">
        <v>786</v>
      </c>
      <c r="B39" s="400" t="s">
        <v>943</v>
      </c>
      <c r="C39" s="300">
        <v>0</v>
      </c>
      <c r="D39" s="300">
        <v>0</v>
      </c>
      <c r="E39" s="305">
        <v>0</v>
      </c>
    </row>
    <row r="40" spans="1:5" x14ac:dyDescent="0.2">
      <c r="A40" s="402" t="s">
        <v>787</v>
      </c>
      <c r="B40" s="400" t="s">
        <v>942</v>
      </c>
      <c r="C40" s="300">
        <v>0</v>
      </c>
      <c r="D40" s="300">
        <v>0</v>
      </c>
      <c r="E40" s="305">
        <v>0</v>
      </c>
    </row>
    <row r="41" spans="1:5" x14ac:dyDescent="0.2">
      <c r="A41" s="402" t="s">
        <v>788</v>
      </c>
      <c r="B41" s="400" t="s">
        <v>944</v>
      </c>
      <c r="C41" s="300">
        <v>0</v>
      </c>
      <c r="D41" s="300">
        <v>0</v>
      </c>
      <c r="E41" s="305">
        <v>0</v>
      </c>
    </row>
    <row r="42" spans="1:5" ht="25.5" x14ac:dyDescent="0.2">
      <c r="A42" s="402" t="s">
        <v>789</v>
      </c>
      <c r="B42" s="400" t="s">
        <v>945</v>
      </c>
      <c r="C42" s="300">
        <v>0</v>
      </c>
      <c r="D42" s="300">
        <v>0</v>
      </c>
      <c r="E42" s="305">
        <v>0</v>
      </c>
    </row>
    <row r="43" spans="1:5" ht="25.5" x14ac:dyDescent="0.2">
      <c r="A43" s="402" t="s">
        <v>765</v>
      </c>
      <c r="B43" s="400" t="s">
        <v>946</v>
      </c>
      <c r="C43" s="300">
        <v>0</v>
      </c>
      <c r="D43" s="300">
        <v>0</v>
      </c>
      <c r="E43" s="305">
        <v>0</v>
      </c>
    </row>
    <row r="44" spans="1:5" x14ac:dyDescent="0.2">
      <c r="A44" s="401" t="s">
        <v>947</v>
      </c>
      <c r="B44" s="406" t="s">
        <v>956</v>
      </c>
      <c r="C44" s="302">
        <f>SUM(C35:C41)</f>
        <v>99</v>
      </c>
      <c r="D44" s="302">
        <f t="shared" ref="D44:E44" si="2">SUM(D35:D41)</f>
        <v>0</v>
      </c>
      <c r="E44" s="307">
        <f t="shared" si="2"/>
        <v>265</v>
      </c>
    </row>
    <row r="45" spans="1:5" x14ac:dyDescent="0.2">
      <c r="A45" s="403" t="s">
        <v>822</v>
      </c>
      <c r="B45" s="407" t="s">
        <v>957</v>
      </c>
      <c r="C45" s="303">
        <f>C34-C44</f>
        <v>-51</v>
      </c>
      <c r="D45" s="303">
        <f>D34-D44</f>
        <v>0</v>
      </c>
      <c r="E45" s="308">
        <f>E34-E44</f>
        <v>-258</v>
      </c>
    </row>
    <row r="46" spans="1:5" ht="13.5" thickBot="1" x14ac:dyDescent="0.25">
      <c r="A46" s="404" t="s">
        <v>823</v>
      </c>
      <c r="B46" s="405" t="s">
        <v>948</v>
      </c>
      <c r="C46" s="309">
        <f>C26+C45</f>
        <v>514329</v>
      </c>
      <c r="D46" s="309">
        <f t="shared" ref="D46:E46" si="3">D26+D45</f>
        <v>0</v>
      </c>
      <c r="E46" s="309">
        <f t="shared" si="3"/>
        <v>-865621</v>
      </c>
    </row>
  </sheetData>
  <mergeCells count="1">
    <mergeCell ref="A1:E1"/>
  </mergeCells>
  <pageMargins left="0.75" right="0.75" top="1" bottom="1" header="0.5" footer="0.5"/>
  <pageSetup scale="72" orientation="landscape" horizontalDpi="300" verticalDpi="300" r:id="rId1"/>
  <headerFooter alignWithMargins="0">
    <oddHeader>&amp;RBag Nagyközség Önkormányzata Képviselő-testületének .../2017. (IV.27) rendelet 12c. számú melléklet</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pageSetUpPr fitToPage="1"/>
  </sheetPr>
  <dimension ref="A1:E46"/>
  <sheetViews>
    <sheetView topLeftCell="B16" zoomScaleNormal="100" workbookViewId="0">
      <selection activeCell="B48" sqref="B48"/>
    </sheetView>
  </sheetViews>
  <sheetFormatPr defaultRowHeight="12.75" x14ac:dyDescent="0.2"/>
  <cols>
    <col min="1" max="1" width="8.140625" style="298" customWidth="1"/>
    <col min="2" max="2" width="82" style="298" customWidth="1"/>
    <col min="3" max="5" width="19.140625" style="298" customWidth="1"/>
    <col min="6" max="256" width="9.140625" style="298"/>
    <col min="257" max="257" width="8.140625" style="298" customWidth="1"/>
    <col min="258" max="258" width="82" style="298" customWidth="1"/>
    <col min="259" max="261" width="19.140625" style="298" customWidth="1"/>
    <col min="262" max="512" width="9.140625" style="298"/>
    <col min="513" max="513" width="8.140625" style="298" customWidth="1"/>
    <col min="514" max="514" width="82" style="298" customWidth="1"/>
    <col min="515" max="517" width="19.140625" style="298" customWidth="1"/>
    <col min="518" max="768" width="9.140625" style="298"/>
    <col min="769" max="769" width="8.140625" style="298" customWidth="1"/>
    <col min="770" max="770" width="82" style="298" customWidth="1"/>
    <col min="771" max="773" width="19.140625" style="298" customWidth="1"/>
    <col min="774" max="1024" width="9.140625" style="298"/>
    <col min="1025" max="1025" width="8.140625" style="298" customWidth="1"/>
    <col min="1026" max="1026" width="82" style="298" customWidth="1"/>
    <col min="1027" max="1029" width="19.140625" style="298" customWidth="1"/>
    <col min="1030" max="1280" width="9.140625" style="298"/>
    <col min="1281" max="1281" width="8.140625" style="298" customWidth="1"/>
    <col min="1282" max="1282" width="82" style="298" customWidth="1"/>
    <col min="1283" max="1285" width="19.140625" style="298" customWidth="1"/>
    <col min="1286" max="1536" width="9.140625" style="298"/>
    <col min="1537" max="1537" width="8.140625" style="298" customWidth="1"/>
    <col min="1538" max="1538" width="82" style="298" customWidth="1"/>
    <col min="1539" max="1541" width="19.140625" style="298" customWidth="1"/>
    <col min="1542" max="1792" width="9.140625" style="298"/>
    <col min="1793" max="1793" width="8.140625" style="298" customWidth="1"/>
    <col min="1794" max="1794" width="82" style="298" customWidth="1"/>
    <col min="1795" max="1797" width="19.140625" style="298" customWidth="1"/>
    <col min="1798" max="2048" width="9.140625" style="298"/>
    <col min="2049" max="2049" width="8.140625" style="298" customWidth="1"/>
    <col min="2050" max="2050" width="82" style="298" customWidth="1"/>
    <col min="2051" max="2053" width="19.140625" style="298" customWidth="1"/>
    <col min="2054" max="2304" width="9.140625" style="298"/>
    <col min="2305" max="2305" width="8.140625" style="298" customWidth="1"/>
    <col min="2306" max="2306" width="82" style="298" customWidth="1"/>
    <col min="2307" max="2309" width="19.140625" style="298" customWidth="1"/>
    <col min="2310" max="2560" width="9.140625" style="298"/>
    <col min="2561" max="2561" width="8.140625" style="298" customWidth="1"/>
    <col min="2562" max="2562" width="82" style="298" customWidth="1"/>
    <col min="2563" max="2565" width="19.140625" style="298" customWidth="1"/>
    <col min="2566" max="2816" width="9.140625" style="298"/>
    <col min="2817" max="2817" width="8.140625" style="298" customWidth="1"/>
    <col min="2818" max="2818" width="82" style="298" customWidth="1"/>
    <col min="2819" max="2821" width="19.140625" style="298" customWidth="1"/>
    <col min="2822" max="3072" width="9.140625" style="298"/>
    <col min="3073" max="3073" width="8.140625" style="298" customWidth="1"/>
    <col min="3074" max="3074" width="82" style="298" customWidth="1"/>
    <col min="3075" max="3077" width="19.140625" style="298" customWidth="1"/>
    <col min="3078" max="3328" width="9.140625" style="298"/>
    <col min="3329" max="3329" width="8.140625" style="298" customWidth="1"/>
    <col min="3330" max="3330" width="82" style="298" customWidth="1"/>
    <col min="3331" max="3333" width="19.140625" style="298" customWidth="1"/>
    <col min="3334" max="3584" width="9.140625" style="298"/>
    <col min="3585" max="3585" width="8.140625" style="298" customWidth="1"/>
    <col min="3586" max="3586" width="82" style="298" customWidth="1"/>
    <col min="3587" max="3589" width="19.140625" style="298" customWidth="1"/>
    <col min="3590" max="3840" width="9.140625" style="298"/>
    <col min="3841" max="3841" width="8.140625" style="298" customWidth="1"/>
    <col min="3842" max="3842" width="82" style="298" customWidth="1"/>
    <col min="3843" max="3845" width="19.140625" style="298" customWidth="1"/>
    <col min="3846" max="4096" width="9.140625" style="298"/>
    <col min="4097" max="4097" width="8.140625" style="298" customWidth="1"/>
    <col min="4098" max="4098" width="82" style="298" customWidth="1"/>
    <col min="4099" max="4101" width="19.140625" style="298" customWidth="1"/>
    <col min="4102" max="4352" width="9.140625" style="298"/>
    <col min="4353" max="4353" width="8.140625" style="298" customWidth="1"/>
    <col min="4354" max="4354" width="82" style="298" customWidth="1"/>
    <col min="4355" max="4357" width="19.140625" style="298" customWidth="1"/>
    <col min="4358" max="4608" width="9.140625" style="298"/>
    <col min="4609" max="4609" width="8.140625" style="298" customWidth="1"/>
    <col min="4610" max="4610" width="82" style="298" customWidth="1"/>
    <col min="4611" max="4613" width="19.140625" style="298" customWidth="1"/>
    <col min="4614" max="4864" width="9.140625" style="298"/>
    <col min="4865" max="4865" width="8.140625" style="298" customWidth="1"/>
    <col min="4866" max="4866" width="82" style="298" customWidth="1"/>
    <col min="4867" max="4869" width="19.140625" style="298" customWidth="1"/>
    <col min="4870" max="5120" width="9.140625" style="298"/>
    <col min="5121" max="5121" width="8.140625" style="298" customWidth="1"/>
    <col min="5122" max="5122" width="82" style="298" customWidth="1"/>
    <col min="5123" max="5125" width="19.140625" style="298" customWidth="1"/>
    <col min="5126" max="5376" width="9.140625" style="298"/>
    <col min="5377" max="5377" width="8.140625" style="298" customWidth="1"/>
    <col min="5378" max="5378" width="82" style="298" customWidth="1"/>
    <col min="5379" max="5381" width="19.140625" style="298" customWidth="1"/>
    <col min="5382" max="5632" width="9.140625" style="298"/>
    <col min="5633" max="5633" width="8.140625" style="298" customWidth="1"/>
    <col min="5634" max="5634" width="82" style="298" customWidth="1"/>
    <col min="5635" max="5637" width="19.140625" style="298" customWidth="1"/>
    <col min="5638" max="5888" width="9.140625" style="298"/>
    <col min="5889" max="5889" width="8.140625" style="298" customWidth="1"/>
    <col min="5890" max="5890" width="82" style="298" customWidth="1"/>
    <col min="5891" max="5893" width="19.140625" style="298" customWidth="1"/>
    <col min="5894" max="6144" width="9.140625" style="298"/>
    <col min="6145" max="6145" width="8.140625" style="298" customWidth="1"/>
    <col min="6146" max="6146" width="82" style="298" customWidth="1"/>
    <col min="6147" max="6149" width="19.140625" style="298" customWidth="1"/>
    <col min="6150" max="6400" width="9.140625" style="298"/>
    <col min="6401" max="6401" width="8.140625" style="298" customWidth="1"/>
    <col min="6402" max="6402" width="82" style="298" customWidth="1"/>
    <col min="6403" max="6405" width="19.140625" style="298" customWidth="1"/>
    <col min="6406" max="6656" width="9.140625" style="298"/>
    <col min="6657" max="6657" width="8.140625" style="298" customWidth="1"/>
    <col min="6658" max="6658" width="82" style="298" customWidth="1"/>
    <col min="6659" max="6661" width="19.140625" style="298" customWidth="1"/>
    <col min="6662" max="6912" width="9.140625" style="298"/>
    <col min="6913" max="6913" width="8.140625" style="298" customWidth="1"/>
    <col min="6914" max="6914" width="82" style="298" customWidth="1"/>
    <col min="6915" max="6917" width="19.140625" style="298" customWidth="1"/>
    <col min="6918" max="7168" width="9.140625" style="298"/>
    <col min="7169" max="7169" width="8.140625" style="298" customWidth="1"/>
    <col min="7170" max="7170" width="82" style="298" customWidth="1"/>
    <col min="7171" max="7173" width="19.140625" style="298" customWidth="1"/>
    <col min="7174" max="7424" width="9.140625" style="298"/>
    <col min="7425" max="7425" width="8.140625" style="298" customWidth="1"/>
    <col min="7426" max="7426" width="82" style="298" customWidth="1"/>
    <col min="7427" max="7429" width="19.140625" style="298" customWidth="1"/>
    <col min="7430" max="7680" width="9.140625" style="298"/>
    <col min="7681" max="7681" width="8.140625" style="298" customWidth="1"/>
    <col min="7682" max="7682" width="82" style="298" customWidth="1"/>
    <col min="7683" max="7685" width="19.140625" style="298" customWidth="1"/>
    <col min="7686" max="7936" width="9.140625" style="298"/>
    <col min="7937" max="7937" width="8.140625" style="298" customWidth="1"/>
    <col min="7938" max="7938" width="82" style="298" customWidth="1"/>
    <col min="7939" max="7941" width="19.140625" style="298" customWidth="1"/>
    <col min="7942" max="8192" width="9.140625" style="298"/>
    <col min="8193" max="8193" width="8.140625" style="298" customWidth="1"/>
    <col min="8194" max="8194" width="82" style="298" customWidth="1"/>
    <col min="8195" max="8197" width="19.140625" style="298" customWidth="1"/>
    <col min="8198" max="8448" width="9.140625" style="298"/>
    <col min="8449" max="8449" width="8.140625" style="298" customWidth="1"/>
    <col min="8450" max="8450" width="82" style="298" customWidth="1"/>
    <col min="8451" max="8453" width="19.140625" style="298" customWidth="1"/>
    <col min="8454" max="8704" width="9.140625" style="298"/>
    <col min="8705" max="8705" width="8.140625" style="298" customWidth="1"/>
    <col min="8706" max="8706" width="82" style="298" customWidth="1"/>
    <col min="8707" max="8709" width="19.140625" style="298" customWidth="1"/>
    <col min="8710" max="8960" width="9.140625" style="298"/>
    <col min="8961" max="8961" width="8.140625" style="298" customWidth="1"/>
    <col min="8962" max="8962" width="82" style="298" customWidth="1"/>
    <col min="8963" max="8965" width="19.140625" style="298" customWidth="1"/>
    <col min="8966" max="9216" width="9.140625" style="298"/>
    <col min="9217" max="9217" width="8.140625" style="298" customWidth="1"/>
    <col min="9218" max="9218" width="82" style="298" customWidth="1"/>
    <col min="9219" max="9221" width="19.140625" style="298" customWidth="1"/>
    <col min="9222" max="9472" width="9.140625" style="298"/>
    <col min="9473" max="9473" width="8.140625" style="298" customWidth="1"/>
    <col min="9474" max="9474" width="82" style="298" customWidth="1"/>
    <col min="9475" max="9477" width="19.140625" style="298" customWidth="1"/>
    <col min="9478" max="9728" width="9.140625" style="298"/>
    <col min="9729" max="9729" width="8.140625" style="298" customWidth="1"/>
    <col min="9730" max="9730" width="82" style="298" customWidth="1"/>
    <col min="9731" max="9733" width="19.140625" style="298" customWidth="1"/>
    <col min="9734" max="9984" width="9.140625" style="298"/>
    <col min="9985" max="9985" width="8.140625" style="298" customWidth="1"/>
    <col min="9986" max="9986" width="82" style="298" customWidth="1"/>
    <col min="9987" max="9989" width="19.140625" style="298" customWidth="1"/>
    <col min="9990" max="10240" width="9.140625" style="298"/>
    <col min="10241" max="10241" width="8.140625" style="298" customWidth="1"/>
    <col min="10242" max="10242" width="82" style="298" customWidth="1"/>
    <col min="10243" max="10245" width="19.140625" style="298" customWidth="1"/>
    <col min="10246" max="10496" width="9.140625" style="298"/>
    <col min="10497" max="10497" width="8.140625" style="298" customWidth="1"/>
    <col min="10498" max="10498" width="82" style="298" customWidth="1"/>
    <col min="10499" max="10501" width="19.140625" style="298" customWidth="1"/>
    <col min="10502" max="10752" width="9.140625" style="298"/>
    <col min="10753" max="10753" width="8.140625" style="298" customWidth="1"/>
    <col min="10754" max="10754" width="82" style="298" customWidth="1"/>
    <col min="10755" max="10757" width="19.140625" style="298" customWidth="1"/>
    <col min="10758" max="11008" width="9.140625" style="298"/>
    <col min="11009" max="11009" width="8.140625" style="298" customWidth="1"/>
    <col min="11010" max="11010" width="82" style="298" customWidth="1"/>
    <col min="11011" max="11013" width="19.140625" style="298" customWidth="1"/>
    <col min="11014" max="11264" width="9.140625" style="298"/>
    <col min="11265" max="11265" width="8.140625" style="298" customWidth="1"/>
    <col min="11266" max="11266" width="82" style="298" customWidth="1"/>
    <col min="11267" max="11269" width="19.140625" style="298" customWidth="1"/>
    <col min="11270" max="11520" width="9.140625" style="298"/>
    <col min="11521" max="11521" width="8.140625" style="298" customWidth="1"/>
    <col min="11522" max="11522" width="82" style="298" customWidth="1"/>
    <col min="11523" max="11525" width="19.140625" style="298" customWidth="1"/>
    <col min="11526" max="11776" width="9.140625" style="298"/>
    <col min="11777" max="11777" width="8.140625" style="298" customWidth="1"/>
    <col min="11778" max="11778" width="82" style="298" customWidth="1"/>
    <col min="11779" max="11781" width="19.140625" style="298" customWidth="1"/>
    <col min="11782" max="12032" width="9.140625" style="298"/>
    <col min="12033" max="12033" width="8.140625" style="298" customWidth="1"/>
    <col min="12034" max="12034" width="82" style="298" customWidth="1"/>
    <col min="12035" max="12037" width="19.140625" style="298" customWidth="1"/>
    <col min="12038" max="12288" width="9.140625" style="298"/>
    <col min="12289" max="12289" width="8.140625" style="298" customWidth="1"/>
    <col min="12290" max="12290" width="82" style="298" customWidth="1"/>
    <col min="12291" max="12293" width="19.140625" style="298" customWidth="1"/>
    <col min="12294" max="12544" width="9.140625" style="298"/>
    <col min="12545" max="12545" width="8.140625" style="298" customWidth="1"/>
    <col min="12546" max="12546" width="82" style="298" customWidth="1"/>
    <col min="12547" max="12549" width="19.140625" style="298" customWidth="1"/>
    <col min="12550" max="12800" width="9.140625" style="298"/>
    <col min="12801" max="12801" width="8.140625" style="298" customWidth="1"/>
    <col min="12802" max="12802" width="82" style="298" customWidth="1"/>
    <col min="12803" max="12805" width="19.140625" style="298" customWidth="1"/>
    <col min="12806" max="13056" width="9.140625" style="298"/>
    <col min="13057" max="13057" width="8.140625" style="298" customWidth="1"/>
    <col min="13058" max="13058" width="82" style="298" customWidth="1"/>
    <col min="13059" max="13061" width="19.140625" style="298" customWidth="1"/>
    <col min="13062" max="13312" width="9.140625" style="298"/>
    <col min="13313" max="13313" width="8.140625" style="298" customWidth="1"/>
    <col min="13314" max="13314" width="82" style="298" customWidth="1"/>
    <col min="13315" max="13317" width="19.140625" style="298" customWidth="1"/>
    <col min="13318" max="13568" width="9.140625" style="298"/>
    <col min="13569" max="13569" width="8.140625" style="298" customWidth="1"/>
    <col min="13570" max="13570" width="82" style="298" customWidth="1"/>
    <col min="13571" max="13573" width="19.140625" style="298" customWidth="1"/>
    <col min="13574" max="13824" width="9.140625" style="298"/>
    <col min="13825" max="13825" width="8.140625" style="298" customWidth="1"/>
    <col min="13826" max="13826" width="82" style="298" customWidth="1"/>
    <col min="13827" max="13829" width="19.140625" style="298" customWidth="1"/>
    <col min="13830" max="14080" width="9.140625" style="298"/>
    <col min="14081" max="14081" width="8.140625" style="298" customWidth="1"/>
    <col min="14082" max="14082" width="82" style="298" customWidth="1"/>
    <col min="14083" max="14085" width="19.140625" style="298" customWidth="1"/>
    <col min="14086" max="14336" width="9.140625" style="298"/>
    <col min="14337" max="14337" width="8.140625" style="298" customWidth="1"/>
    <col min="14338" max="14338" width="82" style="298" customWidth="1"/>
    <col min="14339" max="14341" width="19.140625" style="298" customWidth="1"/>
    <col min="14342" max="14592" width="9.140625" style="298"/>
    <col min="14593" max="14593" width="8.140625" style="298" customWidth="1"/>
    <col min="14594" max="14594" width="82" style="298" customWidth="1"/>
    <col min="14595" max="14597" width="19.140625" style="298" customWidth="1"/>
    <col min="14598" max="14848" width="9.140625" style="298"/>
    <col min="14849" max="14849" width="8.140625" style="298" customWidth="1"/>
    <col min="14850" max="14850" width="82" style="298" customWidth="1"/>
    <col min="14851" max="14853" width="19.140625" style="298" customWidth="1"/>
    <col min="14854" max="15104" width="9.140625" style="298"/>
    <col min="15105" max="15105" width="8.140625" style="298" customWidth="1"/>
    <col min="15106" max="15106" width="82" style="298" customWidth="1"/>
    <col min="15107" max="15109" width="19.140625" style="298" customWidth="1"/>
    <col min="15110" max="15360" width="9.140625" style="298"/>
    <col min="15361" max="15361" width="8.140625" style="298" customWidth="1"/>
    <col min="15362" max="15362" width="82" style="298" customWidth="1"/>
    <col min="15363" max="15365" width="19.140625" style="298" customWidth="1"/>
    <col min="15366" max="15616" width="9.140625" style="298"/>
    <col min="15617" max="15617" width="8.140625" style="298" customWidth="1"/>
    <col min="15618" max="15618" width="82" style="298" customWidth="1"/>
    <col min="15619" max="15621" width="19.140625" style="298" customWidth="1"/>
    <col min="15622" max="15872" width="9.140625" style="298"/>
    <col min="15873" max="15873" width="8.140625" style="298" customWidth="1"/>
    <col min="15874" max="15874" width="82" style="298" customWidth="1"/>
    <col min="15875" max="15877" width="19.140625" style="298" customWidth="1"/>
    <col min="15878" max="16128" width="9.140625" style="298"/>
    <col min="16129" max="16129" width="8.140625" style="298" customWidth="1"/>
    <col min="16130" max="16130" width="82" style="298" customWidth="1"/>
    <col min="16131" max="16133" width="19.140625" style="298" customWidth="1"/>
    <col min="16134" max="16384" width="9.140625" style="298"/>
  </cols>
  <sheetData>
    <row r="1" spans="1:5" ht="22.5" customHeight="1" thickBot="1" x14ac:dyDescent="0.25">
      <c r="A1" s="900" t="s">
        <v>791</v>
      </c>
      <c r="B1" s="901"/>
      <c r="C1" s="901"/>
      <c r="D1" s="901"/>
      <c r="E1" s="902"/>
    </row>
    <row r="2" spans="1:5" ht="15.75" thickBot="1" x14ac:dyDescent="0.25">
      <c r="A2" s="314"/>
      <c r="B2" s="315" t="s">
        <v>519</v>
      </c>
      <c r="C2" s="315" t="s">
        <v>738</v>
      </c>
      <c r="D2" s="315" t="s">
        <v>674</v>
      </c>
      <c r="E2" s="316" t="s">
        <v>739</v>
      </c>
    </row>
    <row r="3" spans="1:5" x14ac:dyDescent="0.2">
      <c r="A3" s="310" t="s">
        <v>766</v>
      </c>
      <c r="B3" s="311" t="s">
        <v>767</v>
      </c>
      <c r="C3" s="815">
        <v>0</v>
      </c>
      <c r="D3" s="810">
        <v>0</v>
      </c>
      <c r="E3" s="313">
        <v>0</v>
      </c>
    </row>
    <row r="4" spans="1:5" x14ac:dyDescent="0.2">
      <c r="A4" s="304" t="s">
        <v>740</v>
      </c>
      <c r="B4" s="299" t="s">
        <v>741</v>
      </c>
      <c r="C4" s="300">
        <v>98275</v>
      </c>
      <c r="D4" s="811">
        <v>0</v>
      </c>
      <c r="E4" s="305">
        <v>147507</v>
      </c>
    </row>
    <row r="5" spans="1:5" x14ac:dyDescent="0.2">
      <c r="A5" s="304" t="s">
        <v>768</v>
      </c>
      <c r="B5" s="299" t="s">
        <v>769</v>
      </c>
      <c r="C5" s="300">
        <v>0</v>
      </c>
      <c r="D5" s="811">
        <v>0</v>
      </c>
      <c r="E5" s="305">
        <v>0</v>
      </c>
    </row>
    <row r="6" spans="1:5" x14ac:dyDescent="0.2">
      <c r="A6" s="306" t="s">
        <v>742</v>
      </c>
      <c r="B6" s="406" t="s">
        <v>949</v>
      </c>
      <c r="C6" s="302">
        <f>SUM(C3:C5)</f>
        <v>98275</v>
      </c>
      <c r="D6" s="812">
        <f>SUM(D3:D5)</f>
        <v>0</v>
      </c>
      <c r="E6" s="307">
        <f>SUM(E3:E5)</f>
        <v>147507</v>
      </c>
    </row>
    <row r="7" spans="1:5" x14ac:dyDescent="0.2">
      <c r="A7" s="304" t="s">
        <v>770</v>
      </c>
      <c r="B7" s="299" t="s">
        <v>771</v>
      </c>
      <c r="C7" s="300">
        <v>0</v>
      </c>
      <c r="D7" s="811">
        <v>0</v>
      </c>
      <c r="E7" s="305">
        <v>0</v>
      </c>
    </row>
    <row r="8" spans="1:5" x14ac:dyDescent="0.2">
      <c r="A8" s="304" t="s">
        <v>772</v>
      </c>
      <c r="B8" s="299" t="s">
        <v>773</v>
      </c>
      <c r="C8" s="300">
        <v>0</v>
      </c>
      <c r="D8" s="811">
        <v>0</v>
      </c>
      <c r="E8" s="305">
        <v>0</v>
      </c>
    </row>
    <row r="9" spans="1:5" x14ac:dyDescent="0.2">
      <c r="A9" s="306" t="s">
        <v>774</v>
      </c>
      <c r="B9" s="406" t="s">
        <v>950</v>
      </c>
      <c r="C9" s="302">
        <f>SUM(C7:C8)</f>
        <v>0</v>
      </c>
      <c r="D9" s="812">
        <f>SUM(D7:D8)</f>
        <v>0</v>
      </c>
      <c r="E9" s="307">
        <f>SUM(E7:E8)</f>
        <v>0</v>
      </c>
    </row>
    <row r="10" spans="1:5" x14ac:dyDescent="0.2">
      <c r="A10" s="304" t="s">
        <v>743</v>
      </c>
      <c r="B10" s="299" t="s">
        <v>744</v>
      </c>
      <c r="C10" s="300">
        <v>54210382</v>
      </c>
      <c r="D10" s="811">
        <v>0</v>
      </c>
      <c r="E10" s="305">
        <v>56097366</v>
      </c>
    </row>
    <row r="11" spans="1:5" x14ac:dyDescent="0.2">
      <c r="A11" s="304" t="s">
        <v>745</v>
      </c>
      <c r="B11" s="299" t="s">
        <v>746</v>
      </c>
      <c r="C11" s="300">
        <v>809367</v>
      </c>
      <c r="D11" s="811">
        <v>0</v>
      </c>
      <c r="E11" s="305">
        <v>0</v>
      </c>
    </row>
    <row r="12" spans="1:5" x14ac:dyDescent="0.2">
      <c r="A12" s="304" t="s">
        <v>775</v>
      </c>
      <c r="B12" s="400" t="s">
        <v>922</v>
      </c>
      <c r="C12" s="300">
        <v>0</v>
      </c>
      <c r="D12" s="811">
        <v>0</v>
      </c>
      <c r="E12" s="305">
        <v>0</v>
      </c>
    </row>
    <row r="13" spans="1:5" x14ac:dyDescent="0.2">
      <c r="A13" s="304" t="s">
        <v>747</v>
      </c>
      <c r="B13" s="400" t="s">
        <v>923</v>
      </c>
      <c r="C13" s="300">
        <v>23530</v>
      </c>
      <c r="D13" s="811">
        <v>0</v>
      </c>
      <c r="E13" s="305">
        <v>4384</v>
      </c>
    </row>
    <row r="14" spans="1:5" x14ac:dyDescent="0.2">
      <c r="A14" s="401" t="s">
        <v>748</v>
      </c>
      <c r="B14" s="406" t="s">
        <v>951</v>
      </c>
      <c r="C14" s="302">
        <f>SUM(C10:C13)</f>
        <v>55043279</v>
      </c>
      <c r="D14" s="812">
        <f>SUM(D10:D13)</f>
        <v>0</v>
      </c>
      <c r="E14" s="307">
        <f>SUM(E10:E13)</f>
        <v>56101750</v>
      </c>
    </row>
    <row r="15" spans="1:5" x14ac:dyDescent="0.2">
      <c r="A15" s="402" t="s">
        <v>749</v>
      </c>
      <c r="B15" s="400" t="s">
        <v>924</v>
      </c>
      <c r="C15" s="300">
        <v>1306265</v>
      </c>
      <c r="D15" s="811">
        <v>0</v>
      </c>
      <c r="E15" s="305">
        <v>1274223</v>
      </c>
    </row>
    <row r="16" spans="1:5" x14ac:dyDescent="0.2">
      <c r="A16" s="402" t="s">
        <v>776</v>
      </c>
      <c r="B16" s="400" t="s">
        <v>925</v>
      </c>
      <c r="C16" s="300">
        <v>7130510</v>
      </c>
      <c r="D16" s="811">
        <v>0</v>
      </c>
      <c r="E16" s="305">
        <v>6083534</v>
      </c>
    </row>
    <row r="17" spans="1:5" x14ac:dyDescent="0.2">
      <c r="A17" s="402" t="s">
        <v>777</v>
      </c>
      <c r="B17" s="400" t="s">
        <v>926</v>
      </c>
      <c r="C17" s="300">
        <v>0</v>
      </c>
      <c r="D17" s="811">
        <v>0</v>
      </c>
      <c r="E17" s="305">
        <v>0</v>
      </c>
    </row>
    <row r="18" spans="1:5" x14ac:dyDescent="0.2">
      <c r="A18" s="402" t="s">
        <v>750</v>
      </c>
      <c r="B18" s="400" t="s">
        <v>927</v>
      </c>
      <c r="C18" s="300">
        <v>0</v>
      </c>
      <c r="D18" s="811">
        <v>0</v>
      </c>
      <c r="E18" s="305">
        <v>0</v>
      </c>
    </row>
    <row r="19" spans="1:5" x14ac:dyDescent="0.2">
      <c r="A19" s="401" t="s">
        <v>751</v>
      </c>
      <c r="B19" s="406" t="s">
        <v>952</v>
      </c>
      <c r="C19" s="302">
        <f>SUM(C15:C18)</f>
        <v>8436775</v>
      </c>
      <c r="D19" s="812">
        <f>SUM(D15:D18)</f>
        <v>0</v>
      </c>
      <c r="E19" s="307">
        <f>SUM(E15:E18)</f>
        <v>7357757</v>
      </c>
    </row>
    <row r="20" spans="1:5" x14ac:dyDescent="0.2">
      <c r="A20" s="402" t="s">
        <v>752</v>
      </c>
      <c r="B20" s="400" t="s">
        <v>928</v>
      </c>
      <c r="C20" s="300">
        <v>30697795</v>
      </c>
      <c r="D20" s="811">
        <v>0</v>
      </c>
      <c r="E20" s="305">
        <v>35390682</v>
      </c>
    </row>
    <row r="21" spans="1:5" x14ac:dyDescent="0.2">
      <c r="A21" s="402" t="s">
        <v>753</v>
      </c>
      <c r="B21" s="400" t="s">
        <v>929</v>
      </c>
      <c r="C21" s="300">
        <v>3467407</v>
      </c>
      <c r="D21" s="811">
        <v>0</v>
      </c>
      <c r="E21" s="305">
        <v>3846541</v>
      </c>
    </row>
    <row r="22" spans="1:5" x14ac:dyDescent="0.2">
      <c r="A22" s="402" t="s">
        <v>754</v>
      </c>
      <c r="B22" s="400" t="s">
        <v>930</v>
      </c>
      <c r="C22" s="300">
        <v>9304009</v>
      </c>
      <c r="D22" s="811">
        <v>0</v>
      </c>
      <c r="E22" s="305">
        <v>8788192</v>
      </c>
    </row>
    <row r="23" spans="1:5" x14ac:dyDescent="0.2">
      <c r="A23" s="401" t="s">
        <v>755</v>
      </c>
      <c r="B23" s="406" t="s">
        <v>953</v>
      </c>
      <c r="C23" s="302">
        <f>SUM(C20:C22)</f>
        <v>43469211</v>
      </c>
      <c r="D23" s="812">
        <f>SUM(D20:D22)</f>
        <v>0</v>
      </c>
      <c r="E23" s="307">
        <f>SUM(E20:E22)</f>
        <v>48025415</v>
      </c>
    </row>
    <row r="24" spans="1:5" x14ac:dyDescent="0.2">
      <c r="A24" s="401" t="s">
        <v>757</v>
      </c>
      <c r="B24" s="301" t="s">
        <v>756</v>
      </c>
      <c r="C24" s="302">
        <v>1132949</v>
      </c>
      <c r="D24" s="812">
        <v>0</v>
      </c>
      <c r="E24" s="307">
        <v>-259188</v>
      </c>
    </row>
    <row r="25" spans="1:5" x14ac:dyDescent="0.2">
      <c r="A25" s="401" t="s">
        <v>759</v>
      </c>
      <c r="B25" s="301" t="s">
        <v>758</v>
      </c>
      <c r="C25" s="302">
        <v>1905479</v>
      </c>
      <c r="D25" s="812">
        <v>0</v>
      </c>
      <c r="E25" s="307">
        <v>3142087</v>
      </c>
    </row>
    <row r="26" spans="1:5" x14ac:dyDescent="0.2">
      <c r="A26" s="403" t="s">
        <v>778</v>
      </c>
      <c r="B26" s="407" t="s">
        <v>954</v>
      </c>
      <c r="C26" s="303">
        <f t="shared" ref="C26" si="0">C6+C9+C14-C19-C23-C24-C25</f>
        <v>197140</v>
      </c>
      <c r="D26" s="813">
        <f t="shared" ref="D26:E26" si="1">D6+D9+D14-D19-D23-D24-D25</f>
        <v>0</v>
      </c>
      <c r="E26" s="308">
        <f t="shared" si="1"/>
        <v>-2016814</v>
      </c>
    </row>
    <row r="27" spans="1:5" x14ac:dyDescent="0.2">
      <c r="A27" s="402" t="s">
        <v>760</v>
      </c>
      <c r="B27" s="400" t="s">
        <v>931</v>
      </c>
      <c r="C27" s="300">
        <v>0</v>
      </c>
      <c r="D27" s="811">
        <v>0</v>
      </c>
      <c r="E27" s="305">
        <v>0</v>
      </c>
    </row>
    <row r="28" spans="1:5" x14ac:dyDescent="0.2">
      <c r="A28" s="402" t="s">
        <v>779</v>
      </c>
      <c r="B28" s="400" t="s">
        <v>932</v>
      </c>
      <c r="C28" s="300">
        <v>0</v>
      </c>
      <c r="D28" s="811">
        <v>0</v>
      </c>
      <c r="E28" s="305">
        <v>0</v>
      </c>
    </row>
    <row r="29" spans="1:5" ht="25.5" x14ac:dyDescent="0.2">
      <c r="A29" s="402" t="s">
        <v>780</v>
      </c>
      <c r="B29" s="400" t="s">
        <v>933</v>
      </c>
      <c r="C29" s="300">
        <v>0</v>
      </c>
      <c r="D29" s="811">
        <v>0</v>
      </c>
      <c r="E29" s="305">
        <v>0</v>
      </c>
    </row>
    <row r="30" spans="1:5" x14ac:dyDescent="0.2">
      <c r="A30" s="402" t="s">
        <v>761</v>
      </c>
      <c r="B30" s="400" t="s">
        <v>934</v>
      </c>
      <c r="C30" s="300">
        <v>50</v>
      </c>
      <c r="D30" s="811">
        <v>0</v>
      </c>
      <c r="E30" s="305">
        <v>13</v>
      </c>
    </row>
    <row r="31" spans="1:5" x14ac:dyDescent="0.2">
      <c r="A31" s="402" t="s">
        <v>762</v>
      </c>
      <c r="B31" s="400" t="s">
        <v>935</v>
      </c>
      <c r="C31" s="300">
        <v>0</v>
      </c>
      <c r="D31" s="811">
        <v>0</v>
      </c>
      <c r="E31" s="305">
        <v>0</v>
      </c>
    </row>
    <row r="32" spans="1:5" ht="25.5" x14ac:dyDescent="0.2">
      <c r="A32" s="402" t="s">
        <v>781</v>
      </c>
      <c r="B32" s="400" t="s">
        <v>936</v>
      </c>
      <c r="C32" s="300">
        <v>0</v>
      </c>
      <c r="D32" s="811">
        <v>0</v>
      </c>
      <c r="E32" s="305">
        <v>0</v>
      </c>
    </row>
    <row r="33" spans="1:5" ht="25.5" x14ac:dyDescent="0.2">
      <c r="A33" s="402" t="s">
        <v>782</v>
      </c>
      <c r="B33" s="400" t="s">
        <v>937</v>
      </c>
      <c r="C33" s="300">
        <v>0</v>
      </c>
      <c r="D33" s="811">
        <v>0</v>
      </c>
      <c r="E33" s="305">
        <v>0</v>
      </c>
    </row>
    <row r="34" spans="1:5" x14ac:dyDescent="0.2">
      <c r="A34" s="401" t="s">
        <v>783</v>
      </c>
      <c r="B34" s="406" t="s">
        <v>955</v>
      </c>
      <c r="C34" s="302">
        <f t="shared" ref="C34" si="2">SUM(C27:C31)</f>
        <v>50</v>
      </c>
      <c r="D34" s="812">
        <f t="shared" ref="D34:E34" si="3">SUM(D27:D31)</f>
        <v>0</v>
      </c>
      <c r="E34" s="307">
        <f t="shared" si="3"/>
        <v>13</v>
      </c>
    </row>
    <row r="35" spans="1:5" x14ac:dyDescent="0.2">
      <c r="A35" s="402" t="s">
        <v>763</v>
      </c>
      <c r="B35" s="400" t="s">
        <v>938</v>
      </c>
      <c r="C35" s="300">
        <v>0</v>
      </c>
      <c r="D35" s="811">
        <v>0</v>
      </c>
      <c r="E35" s="305">
        <v>0</v>
      </c>
    </row>
    <row r="36" spans="1:5" ht="25.5" x14ac:dyDescent="0.2">
      <c r="A36" s="402" t="s">
        <v>784</v>
      </c>
      <c r="B36" s="400" t="s">
        <v>939</v>
      </c>
      <c r="C36" s="300">
        <v>0</v>
      </c>
      <c r="D36" s="811">
        <v>0</v>
      </c>
      <c r="E36" s="305">
        <v>0</v>
      </c>
    </row>
    <row r="37" spans="1:5" x14ac:dyDescent="0.2">
      <c r="A37" s="402" t="s">
        <v>764</v>
      </c>
      <c r="B37" s="400" t="s">
        <v>940</v>
      </c>
      <c r="C37" s="300">
        <v>0</v>
      </c>
      <c r="D37" s="811">
        <v>0</v>
      </c>
      <c r="E37" s="305">
        <v>50</v>
      </c>
    </row>
    <row r="38" spans="1:5" x14ac:dyDescent="0.2">
      <c r="A38" s="402" t="s">
        <v>785</v>
      </c>
      <c r="B38" s="400" t="s">
        <v>941</v>
      </c>
      <c r="C38" s="300">
        <v>0</v>
      </c>
      <c r="D38" s="811">
        <v>0</v>
      </c>
      <c r="E38" s="305">
        <v>0</v>
      </c>
    </row>
    <row r="39" spans="1:5" x14ac:dyDescent="0.2">
      <c r="A39" s="402" t="s">
        <v>786</v>
      </c>
      <c r="B39" s="400" t="s">
        <v>943</v>
      </c>
      <c r="C39" s="300">
        <v>0</v>
      </c>
      <c r="D39" s="811">
        <v>0</v>
      </c>
      <c r="E39" s="305">
        <v>0</v>
      </c>
    </row>
    <row r="40" spans="1:5" x14ac:dyDescent="0.2">
      <c r="A40" s="402" t="s">
        <v>787</v>
      </c>
      <c r="B40" s="400" t="s">
        <v>942</v>
      </c>
      <c r="C40" s="300">
        <v>0</v>
      </c>
      <c r="D40" s="811">
        <v>0</v>
      </c>
      <c r="E40" s="305">
        <v>0</v>
      </c>
    </row>
    <row r="41" spans="1:5" x14ac:dyDescent="0.2">
      <c r="A41" s="402" t="s">
        <v>788</v>
      </c>
      <c r="B41" s="400" t="s">
        <v>944</v>
      </c>
      <c r="C41" s="300">
        <v>0</v>
      </c>
      <c r="D41" s="811">
        <v>0</v>
      </c>
      <c r="E41" s="305">
        <v>0</v>
      </c>
    </row>
    <row r="42" spans="1:5" ht="25.5" x14ac:dyDescent="0.2">
      <c r="A42" s="402" t="s">
        <v>789</v>
      </c>
      <c r="B42" s="400" t="s">
        <v>945</v>
      </c>
      <c r="C42" s="300">
        <v>0</v>
      </c>
      <c r="D42" s="811">
        <v>0</v>
      </c>
      <c r="E42" s="305">
        <v>0</v>
      </c>
    </row>
    <row r="43" spans="1:5" ht="25.5" x14ac:dyDescent="0.2">
      <c r="A43" s="402" t="s">
        <v>765</v>
      </c>
      <c r="B43" s="400" t="s">
        <v>946</v>
      </c>
      <c r="C43" s="300">
        <v>0</v>
      </c>
      <c r="D43" s="811">
        <v>0</v>
      </c>
      <c r="E43" s="305">
        <v>0</v>
      </c>
    </row>
    <row r="44" spans="1:5" x14ac:dyDescent="0.2">
      <c r="A44" s="401" t="s">
        <v>947</v>
      </c>
      <c r="B44" s="406" t="s">
        <v>956</v>
      </c>
      <c r="C44" s="302">
        <f t="shared" ref="C44" si="4">SUM(C35:C41)</f>
        <v>0</v>
      </c>
      <c r="D44" s="812">
        <f t="shared" ref="D44:E44" si="5">SUM(D35:D41)</f>
        <v>0</v>
      </c>
      <c r="E44" s="307">
        <f t="shared" si="5"/>
        <v>50</v>
      </c>
    </row>
    <row r="45" spans="1:5" x14ac:dyDescent="0.2">
      <c r="A45" s="403" t="s">
        <v>822</v>
      </c>
      <c r="B45" s="407" t="s">
        <v>957</v>
      </c>
      <c r="C45" s="303">
        <f>C34-C44</f>
        <v>50</v>
      </c>
      <c r="D45" s="813">
        <f>D34-D44</f>
        <v>0</v>
      </c>
      <c r="E45" s="308">
        <f>E34-E44</f>
        <v>-37</v>
      </c>
    </row>
    <row r="46" spans="1:5" ht="13.5" thickBot="1" x14ac:dyDescent="0.25">
      <c r="A46" s="404" t="s">
        <v>823</v>
      </c>
      <c r="B46" s="405" t="s">
        <v>948</v>
      </c>
      <c r="C46" s="309">
        <f t="shared" ref="C46" si="6">C26+C45</f>
        <v>197190</v>
      </c>
      <c r="D46" s="814">
        <f t="shared" ref="D46:E46" si="7">D26+D45</f>
        <v>0</v>
      </c>
      <c r="E46" s="309">
        <f t="shared" si="7"/>
        <v>-2016851</v>
      </c>
    </row>
  </sheetData>
  <mergeCells count="1">
    <mergeCell ref="A1:E1"/>
  </mergeCells>
  <pageMargins left="0.75" right="0.75" top="1" bottom="1" header="0.5" footer="0.5"/>
  <pageSetup scale="72" orientation="landscape" horizontalDpi="300" verticalDpi="300" r:id="rId1"/>
  <headerFooter alignWithMargins="0">
    <oddHeader>&amp;RBag Nagyközség Önkormányzata Képviselő-testületének .../2017. (IV.27) rendelet 12d. számú melléklet</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pageSetUpPr fitToPage="1"/>
  </sheetPr>
  <dimension ref="A1:E46"/>
  <sheetViews>
    <sheetView topLeftCell="A11" zoomScaleNormal="100" workbookViewId="0">
      <selection activeCell="E47" sqref="E47"/>
    </sheetView>
  </sheetViews>
  <sheetFormatPr defaultRowHeight="12.75" x14ac:dyDescent="0.2"/>
  <cols>
    <col min="1" max="1" width="8.140625" style="298" customWidth="1"/>
    <col min="2" max="2" width="82" style="298" customWidth="1"/>
    <col min="3" max="5" width="19.140625" style="298" customWidth="1"/>
    <col min="6" max="256" width="9.140625" style="298"/>
    <col min="257" max="257" width="8.140625" style="298" customWidth="1"/>
    <col min="258" max="258" width="82" style="298" customWidth="1"/>
    <col min="259" max="261" width="19.140625" style="298" customWidth="1"/>
    <col min="262" max="512" width="9.140625" style="298"/>
    <col min="513" max="513" width="8.140625" style="298" customWidth="1"/>
    <col min="514" max="514" width="82" style="298" customWidth="1"/>
    <col min="515" max="517" width="19.140625" style="298" customWidth="1"/>
    <col min="518" max="768" width="9.140625" style="298"/>
    <col min="769" max="769" width="8.140625" style="298" customWidth="1"/>
    <col min="770" max="770" width="82" style="298" customWidth="1"/>
    <col min="771" max="773" width="19.140625" style="298" customWidth="1"/>
    <col min="774" max="1024" width="9.140625" style="298"/>
    <col min="1025" max="1025" width="8.140625" style="298" customWidth="1"/>
    <col min="1026" max="1026" width="82" style="298" customWidth="1"/>
    <col min="1027" max="1029" width="19.140625" style="298" customWidth="1"/>
    <col min="1030" max="1280" width="9.140625" style="298"/>
    <col min="1281" max="1281" width="8.140625" style="298" customWidth="1"/>
    <col min="1282" max="1282" width="82" style="298" customWidth="1"/>
    <col min="1283" max="1285" width="19.140625" style="298" customWidth="1"/>
    <col min="1286" max="1536" width="9.140625" style="298"/>
    <col min="1537" max="1537" width="8.140625" style="298" customWidth="1"/>
    <col min="1538" max="1538" width="82" style="298" customWidth="1"/>
    <col min="1539" max="1541" width="19.140625" style="298" customWidth="1"/>
    <col min="1542" max="1792" width="9.140625" style="298"/>
    <col min="1793" max="1793" width="8.140625" style="298" customWidth="1"/>
    <col min="1794" max="1794" width="82" style="298" customWidth="1"/>
    <col min="1795" max="1797" width="19.140625" style="298" customWidth="1"/>
    <col min="1798" max="2048" width="9.140625" style="298"/>
    <col min="2049" max="2049" width="8.140625" style="298" customWidth="1"/>
    <col min="2050" max="2050" width="82" style="298" customWidth="1"/>
    <col min="2051" max="2053" width="19.140625" style="298" customWidth="1"/>
    <col min="2054" max="2304" width="9.140625" style="298"/>
    <col min="2305" max="2305" width="8.140625" style="298" customWidth="1"/>
    <col min="2306" max="2306" width="82" style="298" customWidth="1"/>
    <col min="2307" max="2309" width="19.140625" style="298" customWidth="1"/>
    <col min="2310" max="2560" width="9.140625" style="298"/>
    <col min="2561" max="2561" width="8.140625" style="298" customWidth="1"/>
    <col min="2562" max="2562" width="82" style="298" customWidth="1"/>
    <col min="2563" max="2565" width="19.140625" style="298" customWidth="1"/>
    <col min="2566" max="2816" width="9.140625" style="298"/>
    <col min="2817" max="2817" width="8.140625" style="298" customWidth="1"/>
    <col min="2818" max="2818" width="82" style="298" customWidth="1"/>
    <col min="2819" max="2821" width="19.140625" style="298" customWidth="1"/>
    <col min="2822" max="3072" width="9.140625" style="298"/>
    <col min="3073" max="3073" width="8.140625" style="298" customWidth="1"/>
    <col min="3074" max="3074" width="82" style="298" customWidth="1"/>
    <col min="3075" max="3077" width="19.140625" style="298" customWidth="1"/>
    <col min="3078" max="3328" width="9.140625" style="298"/>
    <col min="3329" max="3329" width="8.140625" style="298" customWidth="1"/>
    <col min="3330" max="3330" width="82" style="298" customWidth="1"/>
    <col min="3331" max="3333" width="19.140625" style="298" customWidth="1"/>
    <col min="3334" max="3584" width="9.140625" style="298"/>
    <col min="3585" max="3585" width="8.140625" style="298" customWidth="1"/>
    <col min="3586" max="3586" width="82" style="298" customWidth="1"/>
    <col min="3587" max="3589" width="19.140625" style="298" customWidth="1"/>
    <col min="3590" max="3840" width="9.140625" style="298"/>
    <col min="3841" max="3841" width="8.140625" style="298" customWidth="1"/>
    <col min="3842" max="3842" width="82" style="298" customWidth="1"/>
    <col min="3843" max="3845" width="19.140625" style="298" customWidth="1"/>
    <col min="3846" max="4096" width="9.140625" style="298"/>
    <col min="4097" max="4097" width="8.140625" style="298" customWidth="1"/>
    <col min="4098" max="4098" width="82" style="298" customWidth="1"/>
    <col min="4099" max="4101" width="19.140625" style="298" customWidth="1"/>
    <col min="4102" max="4352" width="9.140625" style="298"/>
    <col min="4353" max="4353" width="8.140625" style="298" customWidth="1"/>
    <col min="4354" max="4354" width="82" style="298" customWidth="1"/>
    <col min="4355" max="4357" width="19.140625" style="298" customWidth="1"/>
    <col min="4358" max="4608" width="9.140625" style="298"/>
    <col min="4609" max="4609" width="8.140625" style="298" customWidth="1"/>
    <col min="4610" max="4610" width="82" style="298" customWidth="1"/>
    <col min="4611" max="4613" width="19.140625" style="298" customWidth="1"/>
    <col min="4614" max="4864" width="9.140625" style="298"/>
    <col min="4865" max="4865" width="8.140625" style="298" customWidth="1"/>
    <col min="4866" max="4866" width="82" style="298" customWidth="1"/>
    <col min="4867" max="4869" width="19.140625" style="298" customWidth="1"/>
    <col min="4870" max="5120" width="9.140625" style="298"/>
    <col min="5121" max="5121" width="8.140625" style="298" customWidth="1"/>
    <col min="5122" max="5122" width="82" style="298" customWidth="1"/>
    <col min="5123" max="5125" width="19.140625" style="298" customWidth="1"/>
    <col min="5126" max="5376" width="9.140625" style="298"/>
    <col min="5377" max="5377" width="8.140625" style="298" customWidth="1"/>
    <col min="5378" max="5378" width="82" style="298" customWidth="1"/>
    <col min="5379" max="5381" width="19.140625" style="298" customWidth="1"/>
    <col min="5382" max="5632" width="9.140625" style="298"/>
    <col min="5633" max="5633" width="8.140625" style="298" customWidth="1"/>
    <col min="5634" max="5634" width="82" style="298" customWidth="1"/>
    <col min="5635" max="5637" width="19.140625" style="298" customWidth="1"/>
    <col min="5638" max="5888" width="9.140625" style="298"/>
    <col min="5889" max="5889" width="8.140625" style="298" customWidth="1"/>
    <col min="5890" max="5890" width="82" style="298" customWidth="1"/>
    <col min="5891" max="5893" width="19.140625" style="298" customWidth="1"/>
    <col min="5894" max="6144" width="9.140625" style="298"/>
    <col min="6145" max="6145" width="8.140625" style="298" customWidth="1"/>
    <col min="6146" max="6146" width="82" style="298" customWidth="1"/>
    <col min="6147" max="6149" width="19.140625" style="298" customWidth="1"/>
    <col min="6150" max="6400" width="9.140625" style="298"/>
    <col min="6401" max="6401" width="8.140625" style="298" customWidth="1"/>
    <col min="6402" max="6402" width="82" style="298" customWidth="1"/>
    <col min="6403" max="6405" width="19.140625" style="298" customWidth="1"/>
    <col min="6406" max="6656" width="9.140625" style="298"/>
    <col min="6657" max="6657" width="8.140625" style="298" customWidth="1"/>
    <col min="6658" max="6658" width="82" style="298" customWidth="1"/>
    <col min="6659" max="6661" width="19.140625" style="298" customWidth="1"/>
    <col min="6662" max="6912" width="9.140625" style="298"/>
    <col min="6913" max="6913" width="8.140625" style="298" customWidth="1"/>
    <col min="6914" max="6914" width="82" style="298" customWidth="1"/>
    <col min="6915" max="6917" width="19.140625" style="298" customWidth="1"/>
    <col min="6918" max="7168" width="9.140625" style="298"/>
    <col min="7169" max="7169" width="8.140625" style="298" customWidth="1"/>
    <col min="7170" max="7170" width="82" style="298" customWidth="1"/>
    <col min="7171" max="7173" width="19.140625" style="298" customWidth="1"/>
    <col min="7174" max="7424" width="9.140625" style="298"/>
    <col min="7425" max="7425" width="8.140625" style="298" customWidth="1"/>
    <col min="7426" max="7426" width="82" style="298" customWidth="1"/>
    <col min="7427" max="7429" width="19.140625" style="298" customWidth="1"/>
    <col min="7430" max="7680" width="9.140625" style="298"/>
    <col min="7681" max="7681" width="8.140625" style="298" customWidth="1"/>
    <col min="7682" max="7682" width="82" style="298" customWidth="1"/>
    <col min="7683" max="7685" width="19.140625" style="298" customWidth="1"/>
    <col min="7686" max="7936" width="9.140625" style="298"/>
    <col min="7937" max="7937" width="8.140625" style="298" customWidth="1"/>
    <col min="7938" max="7938" width="82" style="298" customWidth="1"/>
    <col min="7939" max="7941" width="19.140625" style="298" customWidth="1"/>
    <col min="7942" max="8192" width="9.140625" style="298"/>
    <col min="8193" max="8193" width="8.140625" style="298" customWidth="1"/>
    <col min="8194" max="8194" width="82" style="298" customWidth="1"/>
    <col min="8195" max="8197" width="19.140625" style="298" customWidth="1"/>
    <col min="8198" max="8448" width="9.140625" style="298"/>
    <col min="8449" max="8449" width="8.140625" style="298" customWidth="1"/>
    <col min="8450" max="8450" width="82" style="298" customWidth="1"/>
    <col min="8451" max="8453" width="19.140625" style="298" customWidth="1"/>
    <col min="8454" max="8704" width="9.140625" style="298"/>
    <col min="8705" max="8705" width="8.140625" style="298" customWidth="1"/>
    <col min="8706" max="8706" width="82" style="298" customWidth="1"/>
    <col min="8707" max="8709" width="19.140625" style="298" customWidth="1"/>
    <col min="8710" max="8960" width="9.140625" style="298"/>
    <col min="8961" max="8961" width="8.140625" style="298" customWidth="1"/>
    <col min="8962" max="8962" width="82" style="298" customWidth="1"/>
    <col min="8963" max="8965" width="19.140625" style="298" customWidth="1"/>
    <col min="8966" max="9216" width="9.140625" style="298"/>
    <col min="9217" max="9217" width="8.140625" style="298" customWidth="1"/>
    <col min="9218" max="9218" width="82" style="298" customWidth="1"/>
    <col min="9219" max="9221" width="19.140625" style="298" customWidth="1"/>
    <col min="9222" max="9472" width="9.140625" style="298"/>
    <col min="9473" max="9473" width="8.140625" style="298" customWidth="1"/>
    <col min="9474" max="9474" width="82" style="298" customWidth="1"/>
    <col min="9475" max="9477" width="19.140625" style="298" customWidth="1"/>
    <col min="9478" max="9728" width="9.140625" style="298"/>
    <col min="9729" max="9729" width="8.140625" style="298" customWidth="1"/>
    <col min="9730" max="9730" width="82" style="298" customWidth="1"/>
    <col min="9731" max="9733" width="19.140625" style="298" customWidth="1"/>
    <col min="9734" max="9984" width="9.140625" style="298"/>
    <col min="9985" max="9985" width="8.140625" style="298" customWidth="1"/>
    <col min="9986" max="9986" width="82" style="298" customWidth="1"/>
    <col min="9987" max="9989" width="19.140625" style="298" customWidth="1"/>
    <col min="9990" max="10240" width="9.140625" style="298"/>
    <col min="10241" max="10241" width="8.140625" style="298" customWidth="1"/>
    <col min="10242" max="10242" width="82" style="298" customWidth="1"/>
    <col min="10243" max="10245" width="19.140625" style="298" customWidth="1"/>
    <col min="10246" max="10496" width="9.140625" style="298"/>
    <col min="10497" max="10497" width="8.140625" style="298" customWidth="1"/>
    <col min="10498" max="10498" width="82" style="298" customWidth="1"/>
    <col min="10499" max="10501" width="19.140625" style="298" customWidth="1"/>
    <col min="10502" max="10752" width="9.140625" style="298"/>
    <col min="10753" max="10753" width="8.140625" style="298" customWidth="1"/>
    <col min="10754" max="10754" width="82" style="298" customWidth="1"/>
    <col min="10755" max="10757" width="19.140625" style="298" customWidth="1"/>
    <col min="10758" max="11008" width="9.140625" style="298"/>
    <col min="11009" max="11009" width="8.140625" style="298" customWidth="1"/>
    <col min="11010" max="11010" width="82" style="298" customWidth="1"/>
    <col min="11011" max="11013" width="19.140625" style="298" customWidth="1"/>
    <col min="11014" max="11264" width="9.140625" style="298"/>
    <col min="11265" max="11265" width="8.140625" style="298" customWidth="1"/>
    <col min="11266" max="11266" width="82" style="298" customWidth="1"/>
    <col min="11267" max="11269" width="19.140625" style="298" customWidth="1"/>
    <col min="11270" max="11520" width="9.140625" style="298"/>
    <col min="11521" max="11521" width="8.140625" style="298" customWidth="1"/>
    <col min="11522" max="11522" width="82" style="298" customWidth="1"/>
    <col min="11523" max="11525" width="19.140625" style="298" customWidth="1"/>
    <col min="11526" max="11776" width="9.140625" style="298"/>
    <col min="11777" max="11777" width="8.140625" style="298" customWidth="1"/>
    <col min="11778" max="11778" width="82" style="298" customWidth="1"/>
    <col min="11779" max="11781" width="19.140625" style="298" customWidth="1"/>
    <col min="11782" max="12032" width="9.140625" style="298"/>
    <col min="12033" max="12033" width="8.140625" style="298" customWidth="1"/>
    <col min="12034" max="12034" width="82" style="298" customWidth="1"/>
    <col min="12035" max="12037" width="19.140625" style="298" customWidth="1"/>
    <col min="12038" max="12288" width="9.140625" style="298"/>
    <col min="12289" max="12289" width="8.140625" style="298" customWidth="1"/>
    <col min="12290" max="12290" width="82" style="298" customWidth="1"/>
    <col min="12291" max="12293" width="19.140625" style="298" customWidth="1"/>
    <col min="12294" max="12544" width="9.140625" style="298"/>
    <col min="12545" max="12545" width="8.140625" style="298" customWidth="1"/>
    <col min="12546" max="12546" width="82" style="298" customWidth="1"/>
    <col min="12547" max="12549" width="19.140625" style="298" customWidth="1"/>
    <col min="12550" max="12800" width="9.140625" style="298"/>
    <col min="12801" max="12801" width="8.140625" style="298" customWidth="1"/>
    <col min="12802" max="12802" width="82" style="298" customWidth="1"/>
    <col min="12803" max="12805" width="19.140625" style="298" customWidth="1"/>
    <col min="12806" max="13056" width="9.140625" style="298"/>
    <col min="13057" max="13057" width="8.140625" style="298" customWidth="1"/>
    <col min="13058" max="13058" width="82" style="298" customWidth="1"/>
    <col min="13059" max="13061" width="19.140625" style="298" customWidth="1"/>
    <col min="13062" max="13312" width="9.140625" style="298"/>
    <col min="13313" max="13313" width="8.140625" style="298" customWidth="1"/>
    <col min="13314" max="13314" width="82" style="298" customWidth="1"/>
    <col min="13315" max="13317" width="19.140625" style="298" customWidth="1"/>
    <col min="13318" max="13568" width="9.140625" style="298"/>
    <col min="13569" max="13569" width="8.140625" style="298" customWidth="1"/>
    <col min="13570" max="13570" width="82" style="298" customWidth="1"/>
    <col min="13571" max="13573" width="19.140625" style="298" customWidth="1"/>
    <col min="13574" max="13824" width="9.140625" style="298"/>
    <col min="13825" max="13825" width="8.140625" style="298" customWidth="1"/>
    <col min="13826" max="13826" width="82" style="298" customWidth="1"/>
    <col min="13827" max="13829" width="19.140625" style="298" customWidth="1"/>
    <col min="13830" max="14080" width="9.140625" style="298"/>
    <col min="14081" max="14081" width="8.140625" style="298" customWidth="1"/>
    <col min="14082" max="14082" width="82" style="298" customWidth="1"/>
    <col min="14083" max="14085" width="19.140625" style="298" customWidth="1"/>
    <col min="14086" max="14336" width="9.140625" style="298"/>
    <col min="14337" max="14337" width="8.140625" style="298" customWidth="1"/>
    <col min="14338" max="14338" width="82" style="298" customWidth="1"/>
    <col min="14339" max="14341" width="19.140625" style="298" customWidth="1"/>
    <col min="14342" max="14592" width="9.140625" style="298"/>
    <col min="14593" max="14593" width="8.140625" style="298" customWidth="1"/>
    <col min="14594" max="14594" width="82" style="298" customWidth="1"/>
    <col min="14595" max="14597" width="19.140625" style="298" customWidth="1"/>
    <col min="14598" max="14848" width="9.140625" style="298"/>
    <col min="14849" max="14849" width="8.140625" style="298" customWidth="1"/>
    <col min="14850" max="14850" width="82" style="298" customWidth="1"/>
    <col min="14851" max="14853" width="19.140625" style="298" customWidth="1"/>
    <col min="14854" max="15104" width="9.140625" style="298"/>
    <col min="15105" max="15105" width="8.140625" style="298" customWidth="1"/>
    <col min="15106" max="15106" width="82" style="298" customWidth="1"/>
    <col min="15107" max="15109" width="19.140625" style="298" customWidth="1"/>
    <col min="15110" max="15360" width="9.140625" style="298"/>
    <col min="15361" max="15361" width="8.140625" style="298" customWidth="1"/>
    <col min="15362" max="15362" width="82" style="298" customWidth="1"/>
    <col min="15363" max="15365" width="19.140625" style="298" customWidth="1"/>
    <col min="15366" max="15616" width="9.140625" style="298"/>
    <col min="15617" max="15617" width="8.140625" style="298" customWidth="1"/>
    <col min="15618" max="15618" width="82" style="298" customWidth="1"/>
    <col min="15619" max="15621" width="19.140625" style="298" customWidth="1"/>
    <col min="15622" max="15872" width="9.140625" style="298"/>
    <col min="15873" max="15873" width="8.140625" style="298" customWidth="1"/>
    <col min="15874" max="15874" width="82" style="298" customWidth="1"/>
    <col min="15875" max="15877" width="19.140625" style="298" customWidth="1"/>
    <col min="15878" max="16128" width="9.140625" style="298"/>
    <col min="16129" max="16129" width="8.140625" style="298" customWidth="1"/>
    <col min="16130" max="16130" width="82" style="298" customWidth="1"/>
    <col min="16131" max="16133" width="19.140625" style="298" customWidth="1"/>
    <col min="16134" max="16384" width="9.140625" style="298"/>
  </cols>
  <sheetData>
    <row r="1" spans="1:5" ht="26.25" customHeight="1" thickBot="1" x14ac:dyDescent="0.25">
      <c r="A1" s="900" t="s">
        <v>792</v>
      </c>
      <c r="B1" s="901"/>
      <c r="C1" s="901"/>
      <c r="D1" s="901"/>
      <c r="E1" s="902"/>
    </row>
    <row r="2" spans="1:5" ht="15.75" thickBot="1" x14ac:dyDescent="0.25">
      <c r="A2" s="314"/>
      <c r="B2" s="315" t="s">
        <v>519</v>
      </c>
      <c r="C2" s="315" t="s">
        <v>738</v>
      </c>
      <c r="D2" s="315" t="s">
        <v>674</v>
      </c>
      <c r="E2" s="316" t="s">
        <v>739</v>
      </c>
    </row>
    <row r="3" spans="1:5" x14ac:dyDescent="0.2">
      <c r="A3" s="310" t="s">
        <v>766</v>
      </c>
      <c r="B3" s="311" t="s">
        <v>767</v>
      </c>
      <c r="C3" s="313">
        <v>85629676</v>
      </c>
      <c r="D3" s="312">
        <v>0</v>
      </c>
      <c r="E3" s="313">
        <v>47913572</v>
      </c>
    </row>
    <row r="4" spans="1:5" x14ac:dyDescent="0.2">
      <c r="A4" s="304" t="s">
        <v>740</v>
      </c>
      <c r="B4" s="299" t="s">
        <v>741</v>
      </c>
      <c r="C4" s="305">
        <v>10503790</v>
      </c>
      <c r="D4" s="300">
        <v>0</v>
      </c>
      <c r="E4" s="305">
        <v>9631355</v>
      </c>
    </row>
    <row r="5" spans="1:5" x14ac:dyDescent="0.2">
      <c r="A5" s="304" t="s">
        <v>768</v>
      </c>
      <c r="B5" s="299" t="s">
        <v>769</v>
      </c>
      <c r="C5" s="305">
        <v>4869846</v>
      </c>
      <c r="D5" s="300">
        <v>0</v>
      </c>
      <c r="E5" s="305">
        <v>6128190</v>
      </c>
    </row>
    <row r="6" spans="1:5" x14ac:dyDescent="0.2">
      <c r="A6" s="306" t="s">
        <v>742</v>
      </c>
      <c r="B6" s="406" t="s">
        <v>949</v>
      </c>
      <c r="C6" s="307">
        <f>SUM(C3:C5)</f>
        <v>101003312</v>
      </c>
      <c r="D6" s="302">
        <f>SUM(D3:D5)</f>
        <v>0</v>
      </c>
      <c r="E6" s="307">
        <f>SUM(E3:E5)</f>
        <v>63673117</v>
      </c>
    </row>
    <row r="7" spans="1:5" x14ac:dyDescent="0.2">
      <c r="A7" s="304" t="s">
        <v>770</v>
      </c>
      <c r="B7" s="299" t="s">
        <v>771</v>
      </c>
      <c r="C7" s="305">
        <v>0</v>
      </c>
      <c r="D7" s="300">
        <v>0</v>
      </c>
      <c r="E7" s="305">
        <v>0</v>
      </c>
    </row>
    <row r="8" spans="1:5" x14ac:dyDescent="0.2">
      <c r="A8" s="304" t="s">
        <v>772</v>
      </c>
      <c r="B8" s="299" t="s">
        <v>773</v>
      </c>
      <c r="C8" s="305">
        <v>0</v>
      </c>
      <c r="D8" s="300">
        <v>0</v>
      </c>
      <c r="E8" s="305">
        <v>0</v>
      </c>
    </row>
    <row r="9" spans="1:5" x14ac:dyDescent="0.2">
      <c r="A9" s="306" t="s">
        <v>774</v>
      </c>
      <c r="B9" s="406" t="s">
        <v>950</v>
      </c>
      <c r="C9" s="307">
        <f>SUM(C7:C8)</f>
        <v>0</v>
      </c>
      <c r="D9" s="302">
        <f>SUM(D7:D8)</f>
        <v>0</v>
      </c>
      <c r="E9" s="307">
        <f>SUM(E7:E8)</f>
        <v>0</v>
      </c>
    </row>
    <row r="10" spans="1:5" x14ac:dyDescent="0.2">
      <c r="A10" s="304" t="s">
        <v>743</v>
      </c>
      <c r="B10" s="299" t="s">
        <v>744</v>
      </c>
      <c r="C10" s="305">
        <v>207918912</v>
      </c>
      <c r="D10" s="300">
        <v>0</v>
      </c>
      <c r="E10" s="305">
        <v>214423001</v>
      </c>
    </row>
    <row r="11" spans="1:5" x14ac:dyDescent="0.2">
      <c r="A11" s="304" t="s">
        <v>745</v>
      </c>
      <c r="B11" s="299" t="s">
        <v>746</v>
      </c>
      <c r="C11" s="305">
        <v>36755032</v>
      </c>
      <c r="D11" s="300">
        <v>0</v>
      </c>
      <c r="E11" s="305">
        <v>31314039</v>
      </c>
    </row>
    <row r="12" spans="1:5" x14ac:dyDescent="0.2">
      <c r="A12" s="304" t="s">
        <v>775</v>
      </c>
      <c r="B12" s="400" t="s">
        <v>922</v>
      </c>
      <c r="C12" s="305">
        <v>12000</v>
      </c>
      <c r="D12" s="300"/>
      <c r="E12" s="305">
        <v>82195387</v>
      </c>
    </row>
    <row r="13" spans="1:5" x14ac:dyDescent="0.2">
      <c r="A13" s="304" t="s">
        <v>747</v>
      </c>
      <c r="B13" s="400" t="s">
        <v>923</v>
      </c>
      <c r="C13" s="305">
        <v>125152518</v>
      </c>
      <c r="D13" s="300">
        <v>0</v>
      </c>
      <c r="E13" s="305">
        <v>42335421</v>
      </c>
    </row>
    <row r="14" spans="1:5" x14ac:dyDescent="0.2">
      <c r="A14" s="401" t="s">
        <v>748</v>
      </c>
      <c r="B14" s="406" t="s">
        <v>951</v>
      </c>
      <c r="C14" s="307">
        <f>SUM(C10:C13)</f>
        <v>369838462</v>
      </c>
      <c r="D14" s="302">
        <f>SUM(D10:D13)</f>
        <v>0</v>
      </c>
      <c r="E14" s="307">
        <f>SUM(E10:E13)</f>
        <v>370267848</v>
      </c>
    </row>
    <row r="15" spans="1:5" x14ac:dyDescent="0.2">
      <c r="A15" s="402" t="s">
        <v>749</v>
      </c>
      <c r="B15" s="400" t="s">
        <v>924</v>
      </c>
      <c r="C15" s="305">
        <v>3909185</v>
      </c>
      <c r="D15" s="300">
        <v>0</v>
      </c>
      <c r="E15" s="305">
        <v>5288323</v>
      </c>
    </row>
    <row r="16" spans="1:5" x14ac:dyDescent="0.2">
      <c r="A16" s="402" t="s">
        <v>776</v>
      </c>
      <c r="B16" s="400" t="s">
        <v>925</v>
      </c>
      <c r="C16" s="305">
        <v>57404385</v>
      </c>
      <c r="D16" s="300">
        <v>0</v>
      </c>
      <c r="E16" s="305">
        <v>53178835</v>
      </c>
    </row>
    <row r="17" spans="1:5" x14ac:dyDescent="0.2">
      <c r="A17" s="402" t="s">
        <v>777</v>
      </c>
      <c r="B17" s="400" t="s">
        <v>926</v>
      </c>
      <c r="C17" s="305">
        <v>160437</v>
      </c>
      <c r="D17" s="300">
        <v>0</v>
      </c>
      <c r="E17" s="305">
        <v>-17717</v>
      </c>
    </row>
    <row r="18" spans="1:5" x14ac:dyDescent="0.2">
      <c r="A18" s="402" t="s">
        <v>750</v>
      </c>
      <c r="B18" s="400" t="s">
        <v>927</v>
      </c>
      <c r="C18" s="305">
        <v>483487</v>
      </c>
      <c r="D18" s="300">
        <v>0</v>
      </c>
      <c r="E18" s="305">
        <v>750846</v>
      </c>
    </row>
    <row r="19" spans="1:5" x14ac:dyDescent="0.2">
      <c r="A19" s="401" t="s">
        <v>751</v>
      </c>
      <c r="B19" s="406" t="s">
        <v>952</v>
      </c>
      <c r="C19" s="307">
        <f>SUM(C15:C18)</f>
        <v>61957494</v>
      </c>
      <c r="D19" s="302">
        <f>SUM(D15:D18)</f>
        <v>0</v>
      </c>
      <c r="E19" s="307">
        <f>SUM(E15:E18)</f>
        <v>59200287</v>
      </c>
    </row>
    <row r="20" spans="1:5" x14ac:dyDescent="0.2">
      <c r="A20" s="402" t="s">
        <v>752</v>
      </c>
      <c r="B20" s="400" t="s">
        <v>928</v>
      </c>
      <c r="C20" s="305">
        <v>39952888</v>
      </c>
      <c r="D20" s="300">
        <v>0</v>
      </c>
      <c r="E20" s="305">
        <v>36315515</v>
      </c>
    </row>
    <row r="21" spans="1:5" x14ac:dyDescent="0.2">
      <c r="A21" s="402" t="s">
        <v>753</v>
      </c>
      <c r="B21" s="400" t="s">
        <v>929</v>
      </c>
      <c r="C21" s="305">
        <v>23772528</v>
      </c>
      <c r="D21" s="300">
        <v>0</v>
      </c>
      <c r="E21" s="305">
        <v>19847668</v>
      </c>
    </row>
    <row r="22" spans="1:5" x14ac:dyDescent="0.2">
      <c r="A22" s="402" t="s">
        <v>754</v>
      </c>
      <c r="B22" s="400" t="s">
        <v>930</v>
      </c>
      <c r="C22" s="305">
        <v>13558756</v>
      </c>
      <c r="D22" s="300">
        <v>0</v>
      </c>
      <c r="E22" s="305">
        <v>10371136</v>
      </c>
    </row>
    <row r="23" spans="1:5" x14ac:dyDescent="0.2">
      <c r="A23" s="401" t="s">
        <v>755</v>
      </c>
      <c r="B23" s="406" t="s">
        <v>953</v>
      </c>
      <c r="C23" s="307">
        <f>SUM(C20:C22)</f>
        <v>77284172</v>
      </c>
      <c r="D23" s="302">
        <f>SUM(D20:D22)</f>
        <v>0</v>
      </c>
      <c r="E23" s="307">
        <f>SUM(E20:E22)</f>
        <v>66534319</v>
      </c>
    </row>
    <row r="24" spans="1:5" x14ac:dyDescent="0.2">
      <c r="A24" s="401" t="s">
        <v>757</v>
      </c>
      <c r="B24" s="301" t="s">
        <v>756</v>
      </c>
      <c r="C24" s="307">
        <v>77578330</v>
      </c>
      <c r="D24" s="302">
        <v>0</v>
      </c>
      <c r="E24" s="307">
        <v>71983760</v>
      </c>
    </row>
    <row r="25" spans="1:5" x14ac:dyDescent="0.2">
      <c r="A25" s="401" t="s">
        <v>759</v>
      </c>
      <c r="B25" s="301" t="s">
        <v>758</v>
      </c>
      <c r="C25" s="307">
        <v>359490259</v>
      </c>
      <c r="D25" s="302">
        <v>0</v>
      </c>
      <c r="E25" s="307">
        <v>232575082</v>
      </c>
    </row>
    <row r="26" spans="1:5" x14ac:dyDescent="0.2">
      <c r="A26" s="403" t="s">
        <v>778</v>
      </c>
      <c r="B26" s="407" t="s">
        <v>954</v>
      </c>
      <c r="C26" s="308">
        <f t="shared" ref="C26" si="0">C6+C9+C14-C19-C23-C24-C25</f>
        <v>-105468481</v>
      </c>
      <c r="D26" s="303">
        <f t="shared" ref="D26:E26" si="1">D6+D9+D14-D19-D23-D24-D25</f>
        <v>0</v>
      </c>
      <c r="E26" s="308">
        <f t="shared" si="1"/>
        <v>3647517</v>
      </c>
    </row>
    <row r="27" spans="1:5" x14ac:dyDescent="0.2">
      <c r="A27" s="402" t="s">
        <v>760</v>
      </c>
      <c r="B27" s="400" t="s">
        <v>931</v>
      </c>
      <c r="C27" s="305">
        <v>0</v>
      </c>
      <c r="D27" s="300">
        <v>0</v>
      </c>
      <c r="E27" s="305">
        <v>0</v>
      </c>
    </row>
    <row r="28" spans="1:5" x14ac:dyDescent="0.2">
      <c r="A28" s="402" t="s">
        <v>779</v>
      </c>
      <c r="B28" s="400" t="s">
        <v>932</v>
      </c>
      <c r="C28" s="305">
        <v>0</v>
      </c>
      <c r="D28" s="300">
        <v>0</v>
      </c>
      <c r="E28" s="305">
        <v>0</v>
      </c>
    </row>
    <row r="29" spans="1:5" ht="25.5" x14ac:dyDescent="0.2">
      <c r="A29" s="402" t="s">
        <v>780</v>
      </c>
      <c r="B29" s="400" t="s">
        <v>933</v>
      </c>
      <c r="C29" s="305">
        <v>0</v>
      </c>
      <c r="D29" s="300">
        <v>0</v>
      </c>
      <c r="E29" s="305">
        <v>0</v>
      </c>
    </row>
    <row r="30" spans="1:5" x14ac:dyDescent="0.2">
      <c r="A30" s="402" t="s">
        <v>761</v>
      </c>
      <c r="B30" s="400" t="s">
        <v>934</v>
      </c>
      <c r="C30" s="305">
        <v>18880</v>
      </c>
      <c r="D30" s="300">
        <v>0</v>
      </c>
      <c r="E30" s="305">
        <v>13393</v>
      </c>
    </row>
    <row r="31" spans="1:5" x14ac:dyDescent="0.2">
      <c r="A31" s="402" t="s">
        <v>762</v>
      </c>
      <c r="B31" s="400" t="s">
        <v>935</v>
      </c>
      <c r="C31" s="305">
        <v>0</v>
      </c>
      <c r="D31" s="300">
        <v>0</v>
      </c>
      <c r="E31" s="305">
        <v>0</v>
      </c>
    </row>
    <row r="32" spans="1:5" ht="25.5" x14ac:dyDescent="0.2">
      <c r="A32" s="402" t="s">
        <v>781</v>
      </c>
      <c r="B32" s="400" t="s">
        <v>936</v>
      </c>
      <c r="C32" s="305">
        <v>0</v>
      </c>
      <c r="D32" s="300">
        <v>0</v>
      </c>
      <c r="E32" s="305">
        <v>0</v>
      </c>
    </row>
    <row r="33" spans="1:5" ht="25.5" x14ac:dyDescent="0.2">
      <c r="A33" s="402" t="s">
        <v>782</v>
      </c>
      <c r="B33" s="400" t="s">
        <v>937</v>
      </c>
      <c r="C33" s="305">
        <v>0</v>
      </c>
      <c r="D33" s="300">
        <v>0</v>
      </c>
      <c r="E33" s="305">
        <v>0</v>
      </c>
    </row>
    <row r="34" spans="1:5" x14ac:dyDescent="0.2">
      <c r="A34" s="401" t="s">
        <v>783</v>
      </c>
      <c r="B34" s="406" t="s">
        <v>955</v>
      </c>
      <c r="C34" s="307">
        <f t="shared" ref="C34" si="2">SUM(C27:C31)</f>
        <v>18880</v>
      </c>
      <c r="D34" s="302">
        <f t="shared" ref="D34:E34" si="3">SUM(D27:D31)</f>
        <v>0</v>
      </c>
      <c r="E34" s="307">
        <f t="shared" si="3"/>
        <v>13393</v>
      </c>
    </row>
    <row r="35" spans="1:5" x14ac:dyDescent="0.2">
      <c r="A35" s="402" t="s">
        <v>763</v>
      </c>
      <c r="B35" s="400" t="s">
        <v>938</v>
      </c>
      <c r="C35" s="305">
        <v>0</v>
      </c>
      <c r="D35" s="300">
        <v>0</v>
      </c>
      <c r="E35" s="305">
        <v>0</v>
      </c>
    </row>
    <row r="36" spans="1:5" ht="25.5" x14ac:dyDescent="0.2">
      <c r="A36" s="402" t="s">
        <v>784</v>
      </c>
      <c r="B36" s="400" t="s">
        <v>939</v>
      </c>
      <c r="C36" s="305">
        <v>0</v>
      </c>
      <c r="D36" s="300">
        <v>0</v>
      </c>
      <c r="E36" s="305">
        <v>0</v>
      </c>
    </row>
    <row r="37" spans="1:5" x14ac:dyDescent="0.2">
      <c r="A37" s="402" t="s">
        <v>764</v>
      </c>
      <c r="B37" s="400" t="s">
        <v>940</v>
      </c>
      <c r="C37" s="305">
        <v>159140</v>
      </c>
      <c r="D37" s="300">
        <v>0</v>
      </c>
      <c r="E37" s="305">
        <v>333190</v>
      </c>
    </row>
    <row r="38" spans="1:5" x14ac:dyDescent="0.2">
      <c r="A38" s="402" t="s">
        <v>785</v>
      </c>
      <c r="B38" s="400" t="s">
        <v>941</v>
      </c>
      <c r="C38" s="305">
        <v>0</v>
      </c>
      <c r="D38" s="300">
        <v>0</v>
      </c>
      <c r="E38" s="305">
        <v>0</v>
      </c>
    </row>
    <row r="39" spans="1:5" x14ac:dyDescent="0.2">
      <c r="A39" s="402" t="s">
        <v>786</v>
      </c>
      <c r="B39" s="400" t="s">
        <v>943</v>
      </c>
      <c r="C39" s="305">
        <v>0</v>
      </c>
      <c r="D39" s="300">
        <v>0</v>
      </c>
      <c r="E39" s="305">
        <v>0</v>
      </c>
    </row>
    <row r="40" spans="1:5" x14ac:dyDescent="0.2">
      <c r="A40" s="402" t="s">
        <v>787</v>
      </c>
      <c r="B40" s="400" t="s">
        <v>942</v>
      </c>
      <c r="C40" s="305">
        <v>0</v>
      </c>
      <c r="D40" s="300">
        <v>0</v>
      </c>
      <c r="E40" s="305">
        <v>0</v>
      </c>
    </row>
    <row r="41" spans="1:5" x14ac:dyDescent="0.2">
      <c r="A41" s="402" t="s">
        <v>788</v>
      </c>
      <c r="B41" s="400" t="s">
        <v>944</v>
      </c>
      <c r="C41" s="305">
        <v>0</v>
      </c>
      <c r="D41" s="300">
        <v>0</v>
      </c>
      <c r="E41" s="305">
        <v>0</v>
      </c>
    </row>
    <row r="42" spans="1:5" ht="25.5" x14ac:dyDescent="0.2">
      <c r="A42" s="402" t="s">
        <v>789</v>
      </c>
      <c r="B42" s="400" t="s">
        <v>945</v>
      </c>
      <c r="C42" s="305">
        <v>0</v>
      </c>
      <c r="D42" s="300">
        <v>0</v>
      </c>
      <c r="E42" s="305">
        <v>0</v>
      </c>
    </row>
    <row r="43" spans="1:5" ht="25.5" x14ac:dyDescent="0.2">
      <c r="A43" s="402" t="s">
        <v>765</v>
      </c>
      <c r="B43" s="400" t="s">
        <v>946</v>
      </c>
      <c r="C43" s="305">
        <v>0</v>
      </c>
      <c r="D43" s="300">
        <v>0</v>
      </c>
      <c r="E43" s="305">
        <v>0</v>
      </c>
    </row>
    <row r="44" spans="1:5" x14ac:dyDescent="0.2">
      <c r="A44" s="401" t="s">
        <v>947</v>
      </c>
      <c r="B44" s="406" t="s">
        <v>956</v>
      </c>
      <c r="C44" s="307">
        <f t="shared" ref="C44" si="4">SUM(C35:C41)</f>
        <v>159140</v>
      </c>
      <c r="D44" s="302">
        <f t="shared" ref="D44:E44" si="5">SUM(D35:D41)</f>
        <v>0</v>
      </c>
      <c r="E44" s="307">
        <f t="shared" si="5"/>
        <v>333190</v>
      </c>
    </row>
    <row r="45" spans="1:5" x14ac:dyDescent="0.2">
      <c r="A45" s="403" t="s">
        <v>822</v>
      </c>
      <c r="B45" s="407" t="s">
        <v>957</v>
      </c>
      <c r="C45" s="308">
        <f>C34-C44</f>
        <v>-140260</v>
      </c>
      <c r="D45" s="303">
        <f>D34-D44</f>
        <v>0</v>
      </c>
      <c r="E45" s="308">
        <f>E34-E44</f>
        <v>-319797</v>
      </c>
    </row>
    <row r="46" spans="1:5" ht="13.5" thickBot="1" x14ac:dyDescent="0.25">
      <c r="A46" s="404" t="s">
        <v>823</v>
      </c>
      <c r="B46" s="405" t="s">
        <v>948</v>
      </c>
      <c r="C46" s="309">
        <f t="shared" ref="C46" si="6">C26+C45</f>
        <v>-105608741</v>
      </c>
      <c r="D46" s="309">
        <f t="shared" ref="D46:E46" si="7">D26+D45</f>
        <v>0</v>
      </c>
      <c r="E46" s="309">
        <f t="shared" si="7"/>
        <v>3327720</v>
      </c>
    </row>
  </sheetData>
  <mergeCells count="1">
    <mergeCell ref="A1:E1"/>
  </mergeCells>
  <pageMargins left="0.75" right="0.75" top="1" bottom="1" header="0.5" footer="0.5"/>
  <pageSetup scale="71" orientation="landscape" horizontalDpi="300" verticalDpi="300" r:id="rId1"/>
  <headerFooter alignWithMargins="0">
    <oddHeader>&amp;RBag Nagyközség Önkormányzata Képviselő-testületének .../2017. (IV.27) rendelet 12e. számú melléklet</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6904D-190A-4DEC-AA4E-8391CB9D596F}">
  <dimension ref="A5:AQ120"/>
  <sheetViews>
    <sheetView zoomScaleNormal="100" workbookViewId="0">
      <selection activeCell="D2" sqref="D2"/>
    </sheetView>
  </sheetViews>
  <sheetFormatPr defaultColWidth="9" defaultRowHeight="12.75" x14ac:dyDescent="0.2"/>
  <cols>
    <col min="1" max="1" width="7.140625" style="823" customWidth="1"/>
    <col min="2" max="6" width="3.28515625" style="823" customWidth="1"/>
    <col min="7" max="7" width="3.85546875" style="823" customWidth="1"/>
    <col min="8" max="11" width="3.28515625" style="823" customWidth="1"/>
    <col min="12" max="12" width="3.85546875" style="823" customWidth="1"/>
    <col min="13" max="14" width="3.28515625" style="823" customWidth="1"/>
    <col min="15" max="15" width="15.42578125" style="823" bestFit="1" customWidth="1"/>
    <col min="16" max="19" width="3.28515625" style="823" customWidth="1"/>
    <col min="20" max="20" width="2.85546875" style="823" customWidth="1"/>
    <col min="21" max="21" width="3.28515625" style="823" hidden="1" customWidth="1"/>
    <col min="22" max="24" width="3.28515625" style="823" customWidth="1"/>
    <col min="25" max="25" width="2.5703125" style="823" customWidth="1"/>
    <col min="26" max="26" width="3.28515625" style="823" hidden="1" customWidth="1"/>
    <col min="27" max="27" width="1.28515625" style="823" customWidth="1"/>
    <col min="28" max="42" width="3.28515625" style="823" customWidth="1"/>
    <col min="43" max="251" width="9" style="823"/>
    <col min="252" max="252" width="7.140625" style="823" customWidth="1"/>
    <col min="253" max="257" width="3.28515625" style="823" customWidth="1"/>
    <col min="258" max="258" width="3.85546875" style="823" customWidth="1"/>
    <col min="259" max="262" width="3.28515625" style="823" customWidth="1"/>
    <col min="263" max="263" width="3.85546875" style="823" customWidth="1"/>
    <col min="264" max="298" width="3.28515625" style="823" customWidth="1"/>
    <col min="299" max="507" width="9" style="823"/>
    <col min="508" max="508" width="7.140625" style="823" customWidth="1"/>
    <col min="509" max="513" width="3.28515625" style="823" customWidth="1"/>
    <col min="514" max="514" width="3.85546875" style="823" customWidth="1"/>
    <col min="515" max="518" width="3.28515625" style="823" customWidth="1"/>
    <col min="519" max="519" width="3.85546875" style="823" customWidth="1"/>
    <col min="520" max="554" width="3.28515625" style="823" customWidth="1"/>
    <col min="555" max="763" width="9" style="823"/>
    <col min="764" max="764" width="7.140625" style="823" customWidth="1"/>
    <col min="765" max="769" width="3.28515625" style="823" customWidth="1"/>
    <col min="770" max="770" width="3.85546875" style="823" customWidth="1"/>
    <col min="771" max="774" width="3.28515625" style="823" customWidth="1"/>
    <col min="775" max="775" width="3.85546875" style="823" customWidth="1"/>
    <col min="776" max="810" width="3.28515625" style="823" customWidth="1"/>
    <col min="811" max="1019" width="9" style="823"/>
    <col min="1020" max="1020" width="7.140625" style="823" customWidth="1"/>
    <col min="1021" max="1025" width="3.28515625" style="823" customWidth="1"/>
    <col min="1026" max="1026" width="3.85546875" style="823" customWidth="1"/>
    <col min="1027" max="1030" width="3.28515625" style="823" customWidth="1"/>
    <col min="1031" max="1031" width="3.85546875" style="823" customWidth="1"/>
    <col min="1032" max="1066" width="3.28515625" style="823" customWidth="1"/>
    <col min="1067" max="1275" width="9" style="823"/>
    <col min="1276" max="1276" width="7.140625" style="823" customWidth="1"/>
    <col min="1277" max="1281" width="3.28515625" style="823" customWidth="1"/>
    <col min="1282" max="1282" width="3.85546875" style="823" customWidth="1"/>
    <col min="1283" max="1286" width="3.28515625" style="823" customWidth="1"/>
    <col min="1287" max="1287" width="3.85546875" style="823" customWidth="1"/>
    <col min="1288" max="1322" width="3.28515625" style="823" customWidth="1"/>
    <col min="1323" max="1531" width="9" style="823"/>
    <col min="1532" max="1532" width="7.140625" style="823" customWidth="1"/>
    <col min="1533" max="1537" width="3.28515625" style="823" customWidth="1"/>
    <col min="1538" max="1538" width="3.85546875" style="823" customWidth="1"/>
    <col min="1539" max="1542" width="3.28515625" style="823" customWidth="1"/>
    <col min="1543" max="1543" width="3.85546875" style="823" customWidth="1"/>
    <col min="1544" max="1578" width="3.28515625" style="823" customWidth="1"/>
    <col min="1579" max="1787" width="9" style="823"/>
    <col min="1788" max="1788" width="7.140625" style="823" customWidth="1"/>
    <col min="1789" max="1793" width="3.28515625" style="823" customWidth="1"/>
    <col min="1794" max="1794" width="3.85546875" style="823" customWidth="1"/>
    <col min="1795" max="1798" width="3.28515625" style="823" customWidth="1"/>
    <col min="1799" max="1799" width="3.85546875" style="823" customWidth="1"/>
    <col min="1800" max="1834" width="3.28515625" style="823" customWidth="1"/>
    <col min="1835" max="2043" width="9" style="823"/>
    <col min="2044" max="2044" width="7.140625" style="823" customWidth="1"/>
    <col min="2045" max="2049" width="3.28515625" style="823" customWidth="1"/>
    <col min="2050" max="2050" width="3.85546875" style="823" customWidth="1"/>
    <col min="2051" max="2054" width="3.28515625" style="823" customWidth="1"/>
    <col min="2055" max="2055" width="3.85546875" style="823" customWidth="1"/>
    <col min="2056" max="2090" width="3.28515625" style="823" customWidth="1"/>
    <col min="2091" max="2299" width="9" style="823"/>
    <col min="2300" max="2300" width="7.140625" style="823" customWidth="1"/>
    <col min="2301" max="2305" width="3.28515625" style="823" customWidth="1"/>
    <col min="2306" max="2306" width="3.85546875" style="823" customWidth="1"/>
    <col min="2307" max="2310" width="3.28515625" style="823" customWidth="1"/>
    <col min="2311" max="2311" width="3.85546875" style="823" customWidth="1"/>
    <col min="2312" max="2346" width="3.28515625" style="823" customWidth="1"/>
    <col min="2347" max="2555" width="9" style="823"/>
    <col min="2556" max="2556" width="7.140625" style="823" customWidth="1"/>
    <col min="2557" max="2561" width="3.28515625" style="823" customWidth="1"/>
    <col min="2562" max="2562" width="3.85546875" style="823" customWidth="1"/>
    <col min="2563" max="2566" width="3.28515625" style="823" customWidth="1"/>
    <col min="2567" max="2567" width="3.85546875" style="823" customWidth="1"/>
    <col min="2568" max="2602" width="3.28515625" style="823" customWidth="1"/>
    <col min="2603" max="2811" width="9" style="823"/>
    <col min="2812" max="2812" width="7.140625" style="823" customWidth="1"/>
    <col min="2813" max="2817" width="3.28515625" style="823" customWidth="1"/>
    <col min="2818" max="2818" width="3.85546875" style="823" customWidth="1"/>
    <col min="2819" max="2822" width="3.28515625" style="823" customWidth="1"/>
    <col min="2823" max="2823" width="3.85546875" style="823" customWidth="1"/>
    <col min="2824" max="2858" width="3.28515625" style="823" customWidth="1"/>
    <col min="2859" max="3067" width="9" style="823"/>
    <col min="3068" max="3068" width="7.140625" style="823" customWidth="1"/>
    <col min="3069" max="3073" width="3.28515625" style="823" customWidth="1"/>
    <col min="3074" max="3074" width="3.85546875" style="823" customWidth="1"/>
    <col min="3075" max="3078" width="3.28515625" style="823" customWidth="1"/>
    <col min="3079" max="3079" width="3.85546875" style="823" customWidth="1"/>
    <col min="3080" max="3114" width="3.28515625" style="823" customWidth="1"/>
    <col min="3115" max="3323" width="9" style="823"/>
    <col min="3324" max="3324" width="7.140625" style="823" customWidth="1"/>
    <col min="3325" max="3329" width="3.28515625" style="823" customWidth="1"/>
    <col min="3330" max="3330" width="3.85546875" style="823" customWidth="1"/>
    <col min="3331" max="3334" width="3.28515625" style="823" customWidth="1"/>
    <col min="3335" max="3335" width="3.85546875" style="823" customWidth="1"/>
    <col min="3336" max="3370" width="3.28515625" style="823" customWidth="1"/>
    <col min="3371" max="3579" width="9" style="823"/>
    <col min="3580" max="3580" width="7.140625" style="823" customWidth="1"/>
    <col min="3581" max="3585" width="3.28515625" style="823" customWidth="1"/>
    <col min="3586" max="3586" width="3.85546875" style="823" customWidth="1"/>
    <col min="3587" max="3590" width="3.28515625" style="823" customWidth="1"/>
    <col min="3591" max="3591" width="3.85546875" style="823" customWidth="1"/>
    <col min="3592" max="3626" width="3.28515625" style="823" customWidth="1"/>
    <col min="3627" max="3835" width="9" style="823"/>
    <col min="3836" max="3836" width="7.140625" style="823" customWidth="1"/>
    <col min="3837" max="3841" width="3.28515625" style="823" customWidth="1"/>
    <col min="3842" max="3842" width="3.85546875" style="823" customWidth="1"/>
    <col min="3843" max="3846" width="3.28515625" style="823" customWidth="1"/>
    <col min="3847" max="3847" width="3.85546875" style="823" customWidth="1"/>
    <col min="3848" max="3882" width="3.28515625" style="823" customWidth="1"/>
    <col min="3883" max="4091" width="9" style="823"/>
    <col min="4092" max="4092" width="7.140625" style="823" customWidth="1"/>
    <col min="4093" max="4097" width="3.28515625" style="823" customWidth="1"/>
    <col min="4098" max="4098" width="3.85546875" style="823" customWidth="1"/>
    <col min="4099" max="4102" width="3.28515625" style="823" customWidth="1"/>
    <col min="4103" max="4103" width="3.85546875" style="823" customWidth="1"/>
    <col min="4104" max="4138" width="3.28515625" style="823" customWidth="1"/>
    <col min="4139" max="4347" width="9" style="823"/>
    <col min="4348" max="4348" width="7.140625" style="823" customWidth="1"/>
    <col min="4349" max="4353" width="3.28515625" style="823" customWidth="1"/>
    <col min="4354" max="4354" width="3.85546875" style="823" customWidth="1"/>
    <col min="4355" max="4358" width="3.28515625" style="823" customWidth="1"/>
    <col min="4359" max="4359" width="3.85546875" style="823" customWidth="1"/>
    <col min="4360" max="4394" width="3.28515625" style="823" customWidth="1"/>
    <col min="4395" max="4603" width="9" style="823"/>
    <col min="4604" max="4604" width="7.140625" style="823" customWidth="1"/>
    <col min="4605" max="4609" width="3.28515625" style="823" customWidth="1"/>
    <col min="4610" max="4610" width="3.85546875" style="823" customWidth="1"/>
    <col min="4611" max="4614" width="3.28515625" style="823" customWidth="1"/>
    <col min="4615" max="4615" width="3.85546875" style="823" customWidth="1"/>
    <col min="4616" max="4650" width="3.28515625" style="823" customWidth="1"/>
    <col min="4651" max="4859" width="9" style="823"/>
    <col min="4860" max="4860" width="7.140625" style="823" customWidth="1"/>
    <col min="4861" max="4865" width="3.28515625" style="823" customWidth="1"/>
    <col min="4866" max="4866" width="3.85546875" style="823" customWidth="1"/>
    <col min="4867" max="4870" width="3.28515625" style="823" customWidth="1"/>
    <col min="4871" max="4871" width="3.85546875" style="823" customWidth="1"/>
    <col min="4872" max="4906" width="3.28515625" style="823" customWidth="1"/>
    <col min="4907" max="5115" width="9" style="823"/>
    <col min="5116" max="5116" width="7.140625" style="823" customWidth="1"/>
    <col min="5117" max="5121" width="3.28515625" style="823" customWidth="1"/>
    <col min="5122" max="5122" width="3.85546875" style="823" customWidth="1"/>
    <col min="5123" max="5126" width="3.28515625" style="823" customWidth="1"/>
    <col min="5127" max="5127" width="3.85546875" style="823" customWidth="1"/>
    <col min="5128" max="5162" width="3.28515625" style="823" customWidth="1"/>
    <col min="5163" max="5371" width="9" style="823"/>
    <col min="5372" max="5372" width="7.140625" style="823" customWidth="1"/>
    <col min="5373" max="5377" width="3.28515625" style="823" customWidth="1"/>
    <col min="5378" max="5378" width="3.85546875" style="823" customWidth="1"/>
    <col min="5379" max="5382" width="3.28515625" style="823" customWidth="1"/>
    <col min="5383" max="5383" width="3.85546875" style="823" customWidth="1"/>
    <col min="5384" max="5418" width="3.28515625" style="823" customWidth="1"/>
    <col min="5419" max="5627" width="9" style="823"/>
    <col min="5628" max="5628" width="7.140625" style="823" customWidth="1"/>
    <col min="5629" max="5633" width="3.28515625" style="823" customWidth="1"/>
    <col min="5634" max="5634" width="3.85546875" style="823" customWidth="1"/>
    <col min="5635" max="5638" width="3.28515625" style="823" customWidth="1"/>
    <col min="5639" max="5639" width="3.85546875" style="823" customWidth="1"/>
    <col min="5640" max="5674" width="3.28515625" style="823" customWidth="1"/>
    <col min="5675" max="5883" width="9" style="823"/>
    <col min="5884" max="5884" width="7.140625" style="823" customWidth="1"/>
    <col min="5885" max="5889" width="3.28515625" style="823" customWidth="1"/>
    <col min="5890" max="5890" width="3.85546875" style="823" customWidth="1"/>
    <col min="5891" max="5894" width="3.28515625" style="823" customWidth="1"/>
    <col min="5895" max="5895" width="3.85546875" style="823" customWidth="1"/>
    <col min="5896" max="5930" width="3.28515625" style="823" customWidth="1"/>
    <col min="5931" max="6139" width="9" style="823"/>
    <col min="6140" max="6140" width="7.140625" style="823" customWidth="1"/>
    <col min="6141" max="6145" width="3.28515625" style="823" customWidth="1"/>
    <col min="6146" max="6146" width="3.85546875" style="823" customWidth="1"/>
    <col min="6147" max="6150" width="3.28515625" style="823" customWidth="1"/>
    <col min="6151" max="6151" width="3.85546875" style="823" customWidth="1"/>
    <col min="6152" max="6186" width="3.28515625" style="823" customWidth="1"/>
    <col min="6187" max="6395" width="9" style="823"/>
    <col min="6396" max="6396" width="7.140625" style="823" customWidth="1"/>
    <col min="6397" max="6401" width="3.28515625" style="823" customWidth="1"/>
    <col min="6402" max="6402" width="3.85546875" style="823" customWidth="1"/>
    <col min="6403" max="6406" width="3.28515625" style="823" customWidth="1"/>
    <col min="6407" max="6407" width="3.85546875" style="823" customWidth="1"/>
    <col min="6408" max="6442" width="3.28515625" style="823" customWidth="1"/>
    <col min="6443" max="6651" width="9" style="823"/>
    <col min="6652" max="6652" width="7.140625" style="823" customWidth="1"/>
    <col min="6653" max="6657" width="3.28515625" style="823" customWidth="1"/>
    <col min="6658" max="6658" width="3.85546875" style="823" customWidth="1"/>
    <col min="6659" max="6662" width="3.28515625" style="823" customWidth="1"/>
    <col min="6663" max="6663" width="3.85546875" style="823" customWidth="1"/>
    <col min="6664" max="6698" width="3.28515625" style="823" customWidth="1"/>
    <col min="6699" max="6907" width="9" style="823"/>
    <col min="6908" max="6908" width="7.140625" style="823" customWidth="1"/>
    <col min="6909" max="6913" width="3.28515625" style="823" customWidth="1"/>
    <col min="6914" max="6914" width="3.85546875" style="823" customWidth="1"/>
    <col min="6915" max="6918" width="3.28515625" style="823" customWidth="1"/>
    <col min="6919" max="6919" width="3.85546875" style="823" customWidth="1"/>
    <col min="6920" max="6954" width="3.28515625" style="823" customWidth="1"/>
    <col min="6955" max="7163" width="9" style="823"/>
    <col min="7164" max="7164" width="7.140625" style="823" customWidth="1"/>
    <col min="7165" max="7169" width="3.28515625" style="823" customWidth="1"/>
    <col min="7170" max="7170" width="3.85546875" style="823" customWidth="1"/>
    <col min="7171" max="7174" width="3.28515625" style="823" customWidth="1"/>
    <col min="7175" max="7175" width="3.85546875" style="823" customWidth="1"/>
    <col min="7176" max="7210" width="3.28515625" style="823" customWidth="1"/>
    <col min="7211" max="7419" width="9" style="823"/>
    <col min="7420" max="7420" width="7.140625" style="823" customWidth="1"/>
    <col min="7421" max="7425" width="3.28515625" style="823" customWidth="1"/>
    <col min="7426" max="7426" width="3.85546875" style="823" customWidth="1"/>
    <col min="7427" max="7430" width="3.28515625" style="823" customWidth="1"/>
    <col min="7431" max="7431" width="3.85546875" style="823" customWidth="1"/>
    <col min="7432" max="7466" width="3.28515625" style="823" customWidth="1"/>
    <col min="7467" max="7675" width="9" style="823"/>
    <col min="7676" max="7676" width="7.140625" style="823" customWidth="1"/>
    <col min="7677" max="7681" width="3.28515625" style="823" customWidth="1"/>
    <col min="7682" max="7682" width="3.85546875" style="823" customWidth="1"/>
    <col min="7683" max="7686" width="3.28515625" style="823" customWidth="1"/>
    <col min="7687" max="7687" width="3.85546875" style="823" customWidth="1"/>
    <col min="7688" max="7722" width="3.28515625" style="823" customWidth="1"/>
    <col min="7723" max="7931" width="9" style="823"/>
    <col min="7932" max="7932" width="7.140625" style="823" customWidth="1"/>
    <col min="7933" max="7937" width="3.28515625" style="823" customWidth="1"/>
    <col min="7938" max="7938" width="3.85546875" style="823" customWidth="1"/>
    <col min="7939" max="7942" width="3.28515625" style="823" customWidth="1"/>
    <col min="7943" max="7943" width="3.85546875" style="823" customWidth="1"/>
    <col min="7944" max="7978" width="3.28515625" style="823" customWidth="1"/>
    <col min="7979" max="8187" width="9" style="823"/>
    <col min="8188" max="8188" width="7.140625" style="823" customWidth="1"/>
    <col min="8189" max="8193" width="3.28515625" style="823" customWidth="1"/>
    <col min="8194" max="8194" width="3.85546875" style="823" customWidth="1"/>
    <col min="8195" max="8198" width="3.28515625" style="823" customWidth="1"/>
    <col min="8199" max="8199" width="3.85546875" style="823" customWidth="1"/>
    <col min="8200" max="8234" width="3.28515625" style="823" customWidth="1"/>
    <col min="8235" max="8443" width="9" style="823"/>
    <col min="8444" max="8444" width="7.140625" style="823" customWidth="1"/>
    <col min="8445" max="8449" width="3.28515625" style="823" customWidth="1"/>
    <col min="8450" max="8450" width="3.85546875" style="823" customWidth="1"/>
    <col min="8451" max="8454" width="3.28515625" style="823" customWidth="1"/>
    <col min="8455" max="8455" width="3.85546875" style="823" customWidth="1"/>
    <col min="8456" max="8490" width="3.28515625" style="823" customWidth="1"/>
    <col min="8491" max="8699" width="9" style="823"/>
    <col min="8700" max="8700" width="7.140625" style="823" customWidth="1"/>
    <col min="8701" max="8705" width="3.28515625" style="823" customWidth="1"/>
    <col min="8706" max="8706" width="3.85546875" style="823" customWidth="1"/>
    <col min="8707" max="8710" width="3.28515625" style="823" customWidth="1"/>
    <col min="8711" max="8711" width="3.85546875" style="823" customWidth="1"/>
    <col min="8712" max="8746" width="3.28515625" style="823" customWidth="1"/>
    <col min="8747" max="8955" width="9" style="823"/>
    <col min="8956" max="8956" width="7.140625" style="823" customWidth="1"/>
    <col min="8957" max="8961" width="3.28515625" style="823" customWidth="1"/>
    <col min="8962" max="8962" width="3.85546875" style="823" customWidth="1"/>
    <col min="8963" max="8966" width="3.28515625" style="823" customWidth="1"/>
    <col min="8967" max="8967" width="3.85546875" style="823" customWidth="1"/>
    <col min="8968" max="9002" width="3.28515625" style="823" customWidth="1"/>
    <col min="9003" max="9211" width="9" style="823"/>
    <col min="9212" max="9212" width="7.140625" style="823" customWidth="1"/>
    <col min="9213" max="9217" width="3.28515625" style="823" customWidth="1"/>
    <col min="9218" max="9218" width="3.85546875" style="823" customWidth="1"/>
    <col min="9219" max="9222" width="3.28515625" style="823" customWidth="1"/>
    <col min="9223" max="9223" width="3.85546875" style="823" customWidth="1"/>
    <col min="9224" max="9258" width="3.28515625" style="823" customWidth="1"/>
    <col min="9259" max="9467" width="9" style="823"/>
    <col min="9468" max="9468" width="7.140625" style="823" customWidth="1"/>
    <col min="9469" max="9473" width="3.28515625" style="823" customWidth="1"/>
    <col min="9474" max="9474" width="3.85546875" style="823" customWidth="1"/>
    <col min="9475" max="9478" width="3.28515625" style="823" customWidth="1"/>
    <col min="9479" max="9479" width="3.85546875" style="823" customWidth="1"/>
    <col min="9480" max="9514" width="3.28515625" style="823" customWidth="1"/>
    <col min="9515" max="9723" width="9" style="823"/>
    <col min="9724" max="9724" width="7.140625" style="823" customWidth="1"/>
    <col min="9725" max="9729" width="3.28515625" style="823" customWidth="1"/>
    <col min="9730" max="9730" width="3.85546875" style="823" customWidth="1"/>
    <col min="9731" max="9734" width="3.28515625" style="823" customWidth="1"/>
    <col min="9735" max="9735" width="3.85546875" style="823" customWidth="1"/>
    <col min="9736" max="9770" width="3.28515625" style="823" customWidth="1"/>
    <col min="9771" max="9979" width="9" style="823"/>
    <col min="9980" max="9980" width="7.140625" style="823" customWidth="1"/>
    <col min="9981" max="9985" width="3.28515625" style="823" customWidth="1"/>
    <col min="9986" max="9986" width="3.85546875" style="823" customWidth="1"/>
    <col min="9987" max="9990" width="3.28515625" style="823" customWidth="1"/>
    <col min="9991" max="9991" width="3.85546875" style="823" customWidth="1"/>
    <col min="9992" max="10026" width="3.28515625" style="823" customWidth="1"/>
    <col min="10027" max="10235" width="9" style="823"/>
    <col min="10236" max="10236" width="7.140625" style="823" customWidth="1"/>
    <col min="10237" max="10241" width="3.28515625" style="823" customWidth="1"/>
    <col min="10242" max="10242" width="3.85546875" style="823" customWidth="1"/>
    <col min="10243" max="10246" width="3.28515625" style="823" customWidth="1"/>
    <col min="10247" max="10247" width="3.85546875" style="823" customWidth="1"/>
    <col min="10248" max="10282" width="3.28515625" style="823" customWidth="1"/>
    <col min="10283" max="10491" width="9" style="823"/>
    <col min="10492" max="10492" width="7.140625" style="823" customWidth="1"/>
    <col min="10493" max="10497" width="3.28515625" style="823" customWidth="1"/>
    <col min="10498" max="10498" width="3.85546875" style="823" customWidth="1"/>
    <col min="10499" max="10502" width="3.28515625" style="823" customWidth="1"/>
    <col min="10503" max="10503" width="3.85546875" style="823" customWidth="1"/>
    <col min="10504" max="10538" width="3.28515625" style="823" customWidth="1"/>
    <col min="10539" max="10747" width="9" style="823"/>
    <col min="10748" max="10748" width="7.140625" style="823" customWidth="1"/>
    <col min="10749" max="10753" width="3.28515625" style="823" customWidth="1"/>
    <col min="10754" max="10754" width="3.85546875" style="823" customWidth="1"/>
    <col min="10755" max="10758" width="3.28515625" style="823" customWidth="1"/>
    <col min="10759" max="10759" width="3.85546875" style="823" customWidth="1"/>
    <col min="10760" max="10794" width="3.28515625" style="823" customWidth="1"/>
    <col min="10795" max="11003" width="9" style="823"/>
    <col min="11004" max="11004" width="7.140625" style="823" customWidth="1"/>
    <col min="11005" max="11009" width="3.28515625" style="823" customWidth="1"/>
    <col min="11010" max="11010" width="3.85546875" style="823" customWidth="1"/>
    <col min="11011" max="11014" width="3.28515625" style="823" customWidth="1"/>
    <col min="11015" max="11015" width="3.85546875" style="823" customWidth="1"/>
    <col min="11016" max="11050" width="3.28515625" style="823" customWidth="1"/>
    <col min="11051" max="11259" width="9" style="823"/>
    <col min="11260" max="11260" width="7.140625" style="823" customWidth="1"/>
    <col min="11261" max="11265" width="3.28515625" style="823" customWidth="1"/>
    <col min="11266" max="11266" width="3.85546875" style="823" customWidth="1"/>
    <col min="11267" max="11270" width="3.28515625" style="823" customWidth="1"/>
    <col min="11271" max="11271" width="3.85546875" style="823" customWidth="1"/>
    <col min="11272" max="11306" width="3.28515625" style="823" customWidth="1"/>
    <col min="11307" max="11515" width="9" style="823"/>
    <col min="11516" max="11516" width="7.140625" style="823" customWidth="1"/>
    <col min="11517" max="11521" width="3.28515625" style="823" customWidth="1"/>
    <col min="11522" max="11522" width="3.85546875" style="823" customWidth="1"/>
    <col min="11523" max="11526" width="3.28515625" style="823" customWidth="1"/>
    <col min="11527" max="11527" width="3.85546875" style="823" customWidth="1"/>
    <col min="11528" max="11562" width="3.28515625" style="823" customWidth="1"/>
    <col min="11563" max="11771" width="9" style="823"/>
    <col min="11772" max="11772" width="7.140625" style="823" customWidth="1"/>
    <col min="11773" max="11777" width="3.28515625" style="823" customWidth="1"/>
    <col min="11778" max="11778" width="3.85546875" style="823" customWidth="1"/>
    <col min="11779" max="11782" width="3.28515625" style="823" customWidth="1"/>
    <col min="11783" max="11783" width="3.85546875" style="823" customWidth="1"/>
    <col min="11784" max="11818" width="3.28515625" style="823" customWidth="1"/>
    <col min="11819" max="12027" width="9" style="823"/>
    <col min="12028" max="12028" width="7.140625" style="823" customWidth="1"/>
    <col min="12029" max="12033" width="3.28515625" style="823" customWidth="1"/>
    <col min="12034" max="12034" width="3.85546875" style="823" customWidth="1"/>
    <col min="12035" max="12038" width="3.28515625" style="823" customWidth="1"/>
    <col min="12039" max="12039" width="3.85546875" style="823" customWidth="1"/>
    <col min="12040" max="12074" width="3.28515625" style="823" customWidth="1"/>
    <col min="12075" max="12283" width="9" style="823"/>
    <col min="12284" max="12284" width="7.140625" style="823" customWidth="1"/>
    <col min="12285" max="12289" width="3.28515625" style="823" customWidth="1"/>
    <col min="12290" max="12290" width="3.85546875" style="823" customWidth="1"/>
    <col min="12291" max="12294" width="3.28515625" style="823" customWidth="1"/>
    <col min="12295" max="12295" width="3.85546875" style="823" customWidth="1"/>
    <col min="12296" max="12330" width="3.28515625" style="823" customWidth="1"/>
    <col min="12331" max="12539" width="9" style="823"/>
    <col min="12540" max="12540" width="7.140625" style="823" customWidth="1"/>
    <col min="12541" max="12545" width="3.28515625" style="823" customWidth="1"/>
    <col min="12546" max="12546" width="3.85546875" style="823" customWidth="1"/>
    <col min="12547" max="12550" width="3.28515625" style="823" customWidth="1"/>
    <col min="12551" max="12551" width="3.85546875" style="823" customWidth="1"/>
    <col min="12552" max="12586" width="3.28515625" style="823" customWidth="1"/>
    <col min="12587" max="12795" width="9" style="823"/>
    <col min="12796" max="12796" width="7.140625" style="823" customWidth="1"/>
    <col min="12797" max="12801" width="3.28515625" style="823" customWidth="1"/>
    <col min="12802" max="12802" width="3.85546875" style="823" customWidth="1"/>
    <col min="12803" max="12806" width="3.28515625" style="823" customWidth="1"/>
    <col min="12807" max="12807" width="3.85546875" style="823" customWidth="1"/>
    <col min="12808" max="12842" width="3.28515625" style="823" customWidth="1"/>
    <col min="12843" max="13051" width="9" style="823"/>
    <col min="13052" max="13052" width="7.140625" style="823" customWidth="1"/>
    <col min="13053" max="13057" width="3.28515625" style="823" customWidth="1"/>
    <col min="13058" max="13058" width="3.85546875" style="823" customWidth="1"/>
    <col min="13059" max="13062" width="3.28515625" style="823" customWidth="1"/>
    <col min="13063" max="13063" width="3.85546875" style="823" customWidth="1"/>
    <col min="13064" max="13098" width="3.28515625" style="823" customWidth="1"/>
    <col min="13099" max="13307" width="9" style="823"/>
    <col min="13308" max="13308" width="7.140625" style="823" customWidth="1"/>
    <col min="13309" max="13313" width="3.28515625" style="823" customWidth="1"/>
    <col min="13314" max="13314" width="3.85546875" style="823" customWidth="1"/>
    <col min="13315" max="13318" width="3.28515625" style="823" customWidth="1"/>
    <col min="13319" max="13319" width="3.85546875" style="823" customWidth="1"/>
    <col min="13320" max="13354" width="3.28515625" style="823" customWidth="1"/>
    <col min="13355" max="13563" width="9" style="823"/>
    <col min="13564" max="13564" width="7.140625" style="823" customWidth="1"/>
    <col min="13565" max="13569" width="3.28515625" style="823" customWidth="1"/>
    <col min="13570" max="13570" width="3.85546875" style="823" customWidth="1"/>
    <col min="13571" max="13574" width="3.28515625" style="823" customWidth="1"/>
    <col min="13575" max="13575" width="3.85546875" style="823" customWidth="1"/>
    <col min="13576" max="13610" width="3.28515625" style="823" customWidth="1"/>
    <col min="13611" max="13819" width="9" style="823"/>
    <col min="13820" max="13820" width="7.140625" style="823" customWidth="1"/>
    <col min="13821" max="13825" width="3.28515625" style="823" customWidth="1"/>
    <col min="13826" max="13826" width="3.85546875" style="823" customWidth="1"/>
    <col min="13827" max="13830" width="3.28515625" style="823" customWidth="1"/>
    <col min="13831" max="13831" width="3.85546875" style="823" customWidth="1"/>
    <col min="13832" max="13866" width="3.28515625" style="823" customWidth="1"/>
    <col min="13867" max="14075" width="9" style="823"/>
    <col min="14076" max="14076" width="7.140625" style="823" customWidth="1"/>
    <col min="14077" max="14081" width="3.28515625" style="823" customWidth="1"/>
    <col min="14082" max="14082" width="3.85546875" style="823" customWidth="1"/>
    <col min="14083" max="14086" width="3.28515625" style="823" customWidth="1"/>
    <col min="14087" max="14087" width="3.85546875" style="823" customWidth="1"/>
    <col min="14088" max="14122" width="3.28515625" style="823" customWidth="1"/>
    <col min="14123" max="14331" width="9" style="823"/>
    <col min="14332" max="14332" width="7.140625" style="823" customWidth="1"/>
    <col min="14333" max="14337" width="3.28515625" style="823" customWidth="1"/>
    <col min="14338" max="14338" width="3.85546875" style="823" customWidth="1"/>
    <col min="14339" max="14342" width="3.28515625" style="823" customWidth="1"/>
    <col min="14343" max="14343" width="3.85546875" style="823" customWidth="1"/>
    <col min="14344" max="14378" width="3.28515625" style="823" customWidth="1"/>
    <col min="14379" max="14587" width="9" style="823"/>
    <col min="14588" max="14588" width="7.140625" style="823" customWidth="1"/>
    <col min="14589" max="14593" width="3.28515625" style="823" customWidth="1"/>
    <col min="14594" max="14594" width="3.85546875" style="823" customWidth="1"/>
    <col min="14595" max="14598" width="3.28515625" style="823" customWidth="1"/>
    <col min="14599" max="14599" width="3.85546875" style="823" customWidth="1"/>
    <col min="14600" max="14634" width="3.28515625" style="823" customWidth="1"/>
    <col min="14635" max="14843" width="9" style="823"/>
    <col min="14844" max="14844" width="7.140625" style="823" customWidth="1"/>
    <col min="14845" max="14849" width="3.28515625" style="823" customWidth="1"/>
    <col min="14850" max="14850" width="3.85546875" style="823" customWidth="1"/>
    <col min="14851" max="14854" width="3.28515625" style="823" customWidth="1"/>
    <col min="14855" max="14855" width="3.85546875" style="823" customWidth="1"/>
    <col min="14856" max="14890" width="3.28515625" style="823" customWidth="1"/>
    <col min="14891" max="15099" width="9" style="823"/>
    <col min="15100" max="15100" width="7.140625" style="823" customWidth="1"/>
    <col min="15101" max="15105" width="3.28515625" style="823" customWidth="1"/>
    <col min="15106" max="15106" width="3.85546875" style="823" customWidth="1"/>
    <col min="15107" max="15110" width="3.28515625" style="823" customWidth="1"/>
    <col min="15111" max="15111" width="3.85546875" style="823" customWidth="1"/>
    <col min="15112" max="15146" width="3.28515625" style="823" customWidth="1"/>
    <col min="15147" max="15355" width="9" style="823"/>
    <col min="15356" max="15356" width="7.140625" style="823" customWidth="1"/>
    <col min="15357" max="15361" width="3.28515625" style="823" customWidth="1"/>
    <col min="15362" max="15362" width="3.85546875" style="823" customWidth="1"/>
    <col min="15363" max="15366" width="3.28515625" style="823" customWidth="1"/>
    <col min="15367" max="15367" width="3.85546875" style="823" customWidth="1"/>
    <col min="15368" max="15402" width="3.28515625" style="823" customWidth="1"/>
    <col min="15403" max="15611" width="9" style="823"/>
    <col min="15612" max="15612" width="7.140625" style="823" customWidth="1"/>
    <col min="15613" max="15617" width="3.28515625" style="823" customWidth="1"/>
    <col min="15618" max="15618" width="3.85546875" style="823" customWidth="1"/>
    <col min="15619" max="15622" width="3.28515625" style="823" customWidth="1"/>
    <col min="15623" max="15623" width="3.85546875" style="823" customWidth="1"/>
    <col min="15624" max="15658" width="3.28515625" style="823" customWidth="1"/>
    <col min="15659" max="15867" width="9" style="823"/>
    <col min="15868" max="15868" width="7.140625" style="823" customWidth="1"/>
    <col min="15869" max="15873" width="3.28515625" style="823" customWidth="1"/>
    <col min="15874" max="15874" width="3.85546875" style="823" customWidth="1"/>
    <col min="15875" max="15878" width="3.28515625" style="823" customWidth="1"/>
    <col min="15879" max="15879" width="3.85546875" style="823" customWidth="1"/>
    <col min="15880" max="15914" width="3.28515625" style="823" customWidth="1"/>
    <col min="15915" max="16123" width="9" style="823"/>
    <col min="16124" max="16124" width="7.140625" style="823" customWidth="1"/>
    <col min="16125" max="16129" width="3.28515625" style="823" customWidth="1"/>
    <col min="16130" max="16130" width="3.85546875" style="823" customWidth="1"/>
    <col min="16131" max="16134" width="3.28515625" style="823" customWidth="1"/>
    <col min="16135" max="16135" width="3.85546875" style="823" customWidth="1"/>
    <col min="16136" max="16170" width="3.28515625" style="823" customWidth="1"/>
    <col min="16171" max="16384" width="9" style="823"/>
  </cols>
  <sheetData>
    <row r="5" spans="1:43" ht="25.5" customHeight="1" x14ac:dyDescent="0.2">
      <c r="A5" s="906" t="s">
        <v>1720</v>
      </c>
      <c r="B5" s="906"/>
      <c r="C5" s="906"/>
      <c r="D5" s="906"/>
      <c r="E5" s="906"/>
      <c r="F5" s="906"/>
      <c r="G5" s="906"/>
      <c r="H5" s="906"/>
      <c r="I5" s="906"/>
      <c r="J5" s="906"/>
      <c r="K5" s="906"/>
      <c r="L5" s="906"/>
      <c r="M5" s="906"/>
      <c r="N5" s="906"/>
      <c r="O5" s="906"/>
      <c r="P5" s="906"/>
      <c r="Q5" s="906"/>
      <c r="R5" s="906"/>
      <c r="S5" s="906"/>
      <c r="T5" s="906"/>
      <c r="U5" s="906"/>
      <c r="V5" s="906"/>
      <c r="W5" s="906"/>
      <c r="X5" s="906"/>
      <c r="Y5" s="906"/>
      <c r="Z5" s="906"/>
      <c r="AA5" s="906"/>
    </row>
    <row r="6" spans="1:43" ht="13.5" thickBot="1" x14ac:dyDescent="0.25">
      <c r="A6" s="907" t="s">
        <v>1528</v>
      </c>
      <c r="B6" s="907"/>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824"/>
      <c r="AC6" s="824"/>
      <c r="AD6" s="824"/>
      <c r="AE6" s="824"/>
      <c r="AF6" s="824"/>
      <c r="AG6" s="824"/>
      <c r="AH6" s="824"/>
      <c r="AI6" s="824"/>
      <c r="AJ6" s="824"/>
      <c r="AK6" s="824"/>
      <c r="AM6" s="824"/>
      <c r="AN6" s="824"/>
      <c r="AO6" s="824"/>
      <c r="AP6" s="824"/>
      <c r="AQ6" s="825"/>
    </row>
    <row r="7" spans="1:43" ht="12.75" customHeight="1" thickTop="1" thickBot="1" x14ac:dyDescent="0.25">
      <c r="A7" s="908" t="s">
        <v>519</v>
      </c>
      <c r="B7" s="908"/>
      <c r="C7" s="908"/>
      <c r="D7" s="908"/>
      <c r="E7" s="908"/>
      <c r="F7" s="908"/>
      <c r="G7" s="908"/>
      <c r="H7" s="908"/>
      <c r="I7" s="908"/>
      <c r="J7" s="908"/>
      <c r="K7" s="909" t="s">
        <v>1529</v>
      </c>
      <c r="L7" s="909"/>
      <c r="M7" s="909"/>
      <c r="N7" s="909"/>
      <c r="O7" s="827" t="s">
        <v>1530</v>
      </c>
      <c r="P7" s="909" t="s">
        <v>1531</v>
      </c>
      <c r="Q7" s="909"/>
      <c r="R7" s="909"/>
      <c r="S7" s="909"/>
      <c r="T7" s="909"/>
      <c r="U7" s="909"/>
      <c r="V7" s="910" t="s">
        <v>1532</v>
      </c>
      <c r="W7" s="910"/>
      <c r="X7" s="910"/>
      <c r="Y7" s="910"/>
      <c r="Z7" s="910"/>
      <c r="AA7" s="910"/>
      <c r="AQ7" s="825"/>
    </row>
    <row r="8" spans="1:43" ht="15.2" customHeight="1" thickTop="1" thickBot="1" x14ac:dyDescent="0.25">
      <c r="A8" s="903" t="s">
        <v>1533</v>
      </c>
      <c r="B8" s="903"/>
      <c r="C8" s="903"/>
      <c r="D8" s="903"/>
      <c r="E8" s="903"/>
      <c r="F8" s="903"/>
      <c r="G8" s="903"/>
      <c r="H8" s="903"/>
      <c r="I8" s="903"/>
      <c r="J8" s="903"/>
      <c r="K8" s="904" t="s">
        <v>1534</v>
      </c>
      <c r="L8" s="904"/>
      <c r="M8" s="904"/>
      <c r="N8" s="904"/>
      <c r="O8" s="828"/>
      <c r="P8" s="904" t="s">
        <v>1534</v>
      </c>
      <c r="Q8" s="904"/>
      <c r="R8" s="904"/>
      <c r="S8" s="904"/>
      <c r="T8" s="904"/>
      <c r="U8" s="904"/>
      <c r="V8" s="905" t="s">
        <v>1534</v>
      </c>
      <c r="W8" s="905"/>
      <c r="X8" s="905"/>
      <c r="Y8" s="905"/>
      <c r="Z8" s="905"/>
      <c r="AA8" s="905"/>
      <c r="AQ8" s="825"/>
    </row>
    <row r="9" spans="1:43" ht="25.35" customHeight="1" thickTop="1" thickBot="1" x14ac:dyDescent="0.25">
      <c r="A9" s="911" t="s">
        <v>1535</v>
      </c>
      <c r="B9" s="911"/>
      <c r="C9" s="911"/>
      <c r="D9" s="911"/>
      <c r="E9" s="911"/>
      <c r="F9" s="911"/>
      <c r="G9" s="911"/>
      <c r="H9" s="911"/>
      <c r="I9" s="911"/>
      <c r="J9" s="911"/>
      <c r="K9" s="912" t="s">
        <v>1536</v>
      </c>
      <c r="L9" s="912"/>
      <c r="M9" s="912"/>
      <c r="N9" s="912"/>
      <c r="O9" s="833">
        <v>2719558241</v>
      </c>
      <c r="P9" s="913" t="s">
        <v>1713</v>
      </c>
      <c r="Q9" s="914"/>
      <c r="R9" s="914"/>
      <c r="S9" s="914"/>
      <c r="T9" s="914"/>
      <c r="U9" s="915"/>
      <c r="V9" s="916">
        <f>P9/O9</f>
        <v>0.91173218488906782</v>
      </c>
      <c r="W9" s="916"/>
      <c r="X9" s="916"/>
      <c r="Y9" s="916"/>
      <c r="Z9" s="916"/>
      <c r="AA9" s="916"/>
    </row>
    <row r="10" spans="1:43" ht="15.2" customHeight="1" thickTop="1" thickBot="1" x14ac:dyDescent="0.25">
      <c r="A10" s="917" t="s">
        <v>1537</v>
      </c>
      <c r="B10" s="917"/>
      <c r="C10" s="917"/>
      <c r="D10" s="917"/>
      <c r="E10" s="917"/>
      <c r="F10" s="917"/>
      <c r="G10" s="917"/>
      <c r="H10" s="917"/>
      <c r="I10" s="917"/>
      <c r="J10" s="917"/>
      <c r="K10" s="918" t="s">
        <v>1538</v>
      </c>
      <c r="L10" s="918"/>
      <c r="M10" s="918"/>
      <c r="N10" s="918"/>
      <c r="O10" s="834">
        <v>16591</v>
      </c>
      <c r="P10" s="918" t="s">
        <v>1539</v>
      </c>
      <c r="Q10" s="918"/>
      <c r="R10" s="918"/>
      <c r="S10" s="918"/>
      <c r="T10" s="918"/>
      <c r="U10" s="918"/>
      <c r="V10" s="919" t="s">
        <v>1081</v>
      </c>
      <c r="W10" s="919"/>
      <c r="X10" s="919"/>
      <c r="Y10" s="919"/>
      <c r="Z10" s="919"/>
      <c r="AA10" s="919"/>
    </row>
    <row r="11" spans="1:43" ht="15.2" customHeight="1" thickTop="1" thickBot="1" x14ac:dyDescent="0.25">
      <c r="A11" s="903" t="s">
        <v>1540</v>
      </c>
      <c r="B11" s="903"/>
      <c r="C11" s="903"/>
      <c r="D11" s="903"/>
      <c r="E11" s="903"/>
      <c r="F11" s="903"/>
      <c r="G11" s="903"/>
      <c r="H11" s="903"/>
      <c r="I11" s="903"/>
      <c r="J11" s="903"/>
      <c r="K11" s="904" t="s">
        <v>1541</v>
      </c>
      <c r="L11" s="904"/>
      <c r="M11" s="904"/>
      <c r="N11" s="904"/>
      <c r="O11" s="828"/>
      <c r="P11" s="904" t="s">
        <v>1081</v>
      </c>
      <c r="Q11" s="904"/>
      <c r="R11" s="904"/>
      <c r="S11" s="904"/>
      <c r="T11" s="904"/>
      <c r="U11" s="904"/>
      <c r="V11" s="905" t="s">
        <v>1081</v>
      </c>
      <c r="W11" s="905"/>
      <c r="X11" s="905"/>
      <c r="Y11" s="905"/>
      <c r="Z11" s="905"/>
      <c r="AA11" s="905"/>
    </row>
    <row r="12" spans="1:43" ht="15.2" customHeight="1" thickTop="1" thickBot="1" x14ac:dyDescent="0.25">
      <c r="A12" s="903" t="s">
        <v>1542</v>
      </c>
      <c r="B12" s="903"/>
      <c r="C12" s="903"/>
      <c r="D12" s="903"/>
      <c r="E12" s="903"/>
      <c r="F12" s="903"/>
      <c r="G12" s="903"/>
      <c r="H12" s="903"/>
      <c r="I12" s="903"/>
      <c r="J12" s="903"/>
      <c r="K12" s="904" t="s">
        <v>1543</v>
      </c>
      <c r="L12" s="904"/>
      <c r="M12" s="904"/>
      <c r="N12" s="904"/>
      <c r="O12" s="828"/>
      <c r="P12" s="904" t="s">
        <v>1081</v>
      </c>
      <c r="Q12" s="904"/>
      <c r="R12" s="904"/>
      <c r="S12" s="904"/>
      <c r="T12" s="904"/>
      <c r="U12" s="904"/>
      <c r="V12" s="905" t="s">
        <v>1081</v>
      </c>
      <c r="W12" s="905"/>
      <c r="X12" s="905"/>
      <c r="Y12" s="905"/>
      <c r="Z12" s="905"/>
      <c r="AA12" s="905"/>
    </row>
    <row r="13" spans="1:43" ht="25.35" customHeight="1" thickTop="1" thickBot="1" x14ac:dyDescent="0.25">
      <c r="A13" s="903" t="s">
        <v>1544</v>
      </c>
      <c r="B13" s="903"/>
      <c r="C13" s="903"/>
      <c r="D13" s="903"/>
      <c r="E13" s="903"/>
      <c r="F13" s="903"/>
      <c r="G13" s="903"/>
      <c r="H13" s="903"/>
      <c r="I13" s="903"/>
      <c r="J13" s="903"/>
      <c r="K13" s="904" t="s">
        <v>1545</v>
      </c>
      <c r="L13" s="904"/>
      <c r="M13" s="904"/>
      <c r="N13" s="904"/>
      <c r="O13" s="828"/>
      <c r="P13" s="904" t="s">
        <v>1081</v>
      </c>
      <c r="Q13" s="904"/>
      <c r="R13" s="904"/>
      <c r="S13" s="904"/>
      <c r="T13" s="904"/>
      <c r="U13" s="904"/>
      <c r="V13" s="905" t="s">
        <v>1081</v>
      </c>
      <c r="W13" s="905"/>
      <c r="X13" s="905"/>
      <c r="Y13" s="905"/>
      <c r="Z13" s="905"/>
      <c r="AA13" s="905"/>
    </row>
    <row r="14" spans="1:43" ht="15.2" customHeight="1" thickTop="1" thickBot="1" x14ac:dyDescent="0.25">
      <c r="A14" s="903" t="s">
        <v>1546</v>
      </c>
      <c r="B14" s="903"/>
      <c r="C14" s="903"/>
      <c r="D14" s="903"/>
      <c r="E14" s="903"/>
      <c r="F14" s="903"/>
      <c r="G14" s="903"/>
      <c r="H14" s="903"/>
      <c r="I14" s="903"/>
      <c r="J14" s="903"/>
      <c r="K14" s="904" t="s">
        <v>1547</v>
      </c>
      <c r="L14" s="904"/>
      <c r="M14" s="904"/>
      <c r="N14" s="904"/>
      <c r="O14" s="828"/>
      <c r="P14" s="904" t="s">
        <v>1081</v>
      </c>
      <c r="Q14" s="904"/>
      <c r="R14" s="904"/>
      <c r="S14" s="904"/>
      <c r="T14" s="904"/>
      <c r="U14" s="904"/>
      <c r="V14" s="905" t="s">
        <v>1081</v>
      </c>
      <c r="W14" s="905"/>
      <c r="X14" s="905"/>
      <c r="Y14" s="905"/>
      <c r="Z14" s="905"/>
      <c r="AA14" s="905"/>
    </row>
    <row r="15" spans="1:43" ht="15.2" customHeight="1" thickTop="1" thickBot="1" x14ac:dyDescent="0.25">
      <c r="A15" s="903" t="s">
        <v>1548</v>
      </c>
      <c r="B15" s="903"/>
      <c r="C15" s="903"/>
      <c r="D15" s="903"/>
      <c r="E15" s="903"/>
      <c r="F15" s="903"/>
      <c r="G15" s="903"/>
      <c r="H15" s="903"/>
      <c r="I15" s="903"/>
      <c r="J15" s="903"/>
      <c r="K15" s="904" t="s">
        <v>1549</v>
      </c>
      <c r="L15" s="904"/>
      <c r="M15" s="904"/>
      <c r="N15" s="904"/>
      <c r="O15" s="828">
        <v>16591</v>
      </c>
      <c r="P15" s="904" t="s">
        <v>1081</v>
      </c>
      <c r="Q15" s="904"/>
      <c r="R15" s="904"/>
      <c r="S15" s="904"/>
      <c r="T15" s="904"/>
      <c r="U15" s="904"/>
      <c r="V15" s="920">
        <v>0</v>
      </c>
      <c r="W15" s="920"/>
      <c r="X15" s="920"/>
      <c r="Y15" s="920"/>
      <c r="Z15" s="920"/>
      <c r="AA15" s="920"/>
    </row>
    <row r="16" spans="1:43" ht="15.2" customHeight="1" thickTop="1" thickBot="1" x14ac:dyDescent="0.25">
      <c r="A16" s="903" t="s">
        <v>1550</v>
      </c>
      <c r="B16" s="903"/>
      <c r="C16" s="903"/>
      <c r="D16" s="903"/>
      <c r="E16" s="903"/>
      <c r="F16" s="903"/>
      <c r="G16" s="903"/>
      <c r="H16" s="903"/>
      <c r="I16" s="903"/>
      <c r="J16" s="903"/>
      <c r="K16" s="904" t="s">
        <v>1551</v>
      </c>
      <c r="L16" s="904"/>
      <c r="M16" s="904"/>
      <c r="N16" s="904"/>
      <c r="O16" s="828">
        <v>173922</v>
      </c>
      <c r="P16" s="904" t="s">
        <v>1539</v>
      </c>
      <c r="Q16" s="904"/>
      <c r="R16" s="904"/>
      <c r="S16" s="904"/>
      <c r="T16" s="904"/>
      <c r="U16" s="904"/>
      <c r="V16" s="920">
        <f t="shared" ref="V16" si="0">P16/O16</f>
        <v>0.18991271949494601</v>
      </c>
      <c r="W16" s="920"/>
      <c r="X16" s="920"/>
      <c r="Y16" s="920"/>
      <c r="Z16" s="920"/>
      <c r="AA16" s="920"/>
    </row>
    <row r="17" spans="1:27" ht="15.2" customHeight="1" thickTop="1" thickBot="1" x14ac:dyDescent="0.25">
      <c r="A17" s="903" t="s">
        <v>1542</v>
      </c>
      <c r="B17" s="903"/>
      <c r="C17" s="903"/>
      <c r="D17" s="903"/>
      <c r="E17" s="903"/>
      <c r="F17" s="903"/>
      <c r="G17" s="903"/>
      <c r="H17" s="903"/>
      <c r="I17" s="903"/>
      <c r="J17" s="903"/>
      <c r="K17" s="904" t="s">
        <v>1552</v>
      </c>
      <c r="L17" s="904"/>
      <c r="M17" s="904"/>
      <c r="N17" s="904"/>
      <c r="O17" s="828"/>
      <c r="P17" s="904" t="s">
        <v>1081</v>
      </c>
      <c r="Q17" s="904"/>
      <c r="R17" s="904"/>
      <c r="S17" s="904"/>
      <c r="T17" s="904"/>
      <c r="U17" s="904"/>
      <c r="V17" s="905" t="s">
        <v>1081</v>
      </c>
      <c r="W17" s="905"/>
      <c r="X17" s="905"/>
      <c r="Y17" s="905"/>
      <c r="Z17" s="905"/>
      <c r="AA17" s="905"/>
    </row>
    <row r="18" spans="1:27" ht="25.35" customHeight="1" thickTop="1" thickBot="1" x14ac:dyDescent="0.25">
      <c r="A18" s="903" t="s">
        <v>1544</v>
      </c>
      <c r="B18" s="903"/>
      <c r="C18" s="903"/>
      <c r="D18" s="903"/>
      <c r="E18" s="903"/>
      <c r="F18" s="903"/>
      <c r="G18" s="903"/>
      <c r="H18" s="903"/>
      <c r="I18" s="903"/>
      <c r="J18" s="903"/>
      <c r="K18" s="904" t="s">
        <v>1553</v>
      </c>
      <c r="L18" s="904"/>
      <c r="M18" s="904"/>
      <c r="N18" s="904"/>
      <c r="O18" s="828"/>
      <c r="P18" s="904" t="s">
        <v>1081</v>
      </c>
      <c r="Q18" s="904"/>
      <c r="R18" s="904"/>
      <c r="S18" s="904"/>
      <c r="T18" s="904"/>
      <c r="U18" s="904"/>
      <c r="V18" s="905" t="s">
        <v>1081</v>
      </c>
      <c r="W18" s="905"/>
      <c r="X18" s="905"/>
      <c r="Y18" s="905"/>
      <c r="Z18" s="905"/>
      <c r="AA18" s="905"/>
    </row>
    <row r="19" spans="1:27" ht="15.2" customHeight="1" thickTop="1" thickBot="1" x14ac:dyDescent="0.25">
      <c r="A19" s="903" t="s">
        <v>1546</v>
      </c>
      <c r="B19" s="903"/>
      <c r="C19" s="903"/>
      <c r="D19" s="903"/>
      <c r="E19" s="903"/>
      <c r="F19" s="903"/>
      <c r="G19" s="903"/>
      <c r="H19" s="903"/>
      <c r="I19" s="903"/>
      <c r="J19" s="903"/>
      <c r="K19" s="904" t="s">
        <v>1554</v>
      </c>
      <c r="L19" s="904"/>
      <c r="M19" s="904"/>
      <c r="N19" s="904"/>
      <c r="O19" s="828"/>
      <c r="P19" s="904" t="s">
        <v>1081</v>
      </c>
      <c r="Q19" s="904"/>
      <c r="R19" s="904"/>
      <c r="S19" s="904"/>
      <c r="T19" s="904"/>
      <c r="U19" s="904"/>
      <c r="V19" s="905" t="s">
        <v>1081</v>
      </c>
      <c r="W19" s="905"/>
      <c r="X19" s="905"/>
      <c r="Y19" s="905"/>
      <c r="Z19" s="905"/>
      <c r="AA19" s="905"/>
    </row>
    <row r="20" spans="1:27" ht="15.2" customHeight="1" thickTop="1" thickBot="1" x14ac:dyDescent="0.25">
      <c r="A20" s="903" t="s">
        <v>1548</v>
      </c>
      <c r="B20" s="903"/>
      <c r="C20" s="903"/>
      <c r="D20" s="903"/>
      <c r="E20" s="903"/>
      <c r="F20" s="903"/>
      <c r="G20" s="903"/>
      <c r="H20" s="903"/>
      <c r="I20" s="903"/>
      <c r="J20" s="903"/>
      <c r="K20" s="904" t="s">
        <v>1555</v>
      </c>
      <c r="L20" s="904"/>
      <c r="M20" s="904"/>
      <c r="N20" s="904"/>
      <c r="O20" s="828">
        <v>173922</v>
      </c>
      <c r="P20" s="904" t="s">
        <v>1539</v>
      </c>
      <c r="Q20" s="904"/>
      <c r="R20" s="904"/>
      <c r="S20" s="904"/>
      <c r="T20" s="904"/>
      <c r="U20" s="904"/>
      <c r="V20" s="920">
        <f>P20/O20</f>
        <v>0.18991271949494601</v>
      </c>
      <c r="W20" s="920"/>
      <c r="X20" s="920"/>
      <c r="Y20" s="920"/>
      <c r="Z20" s="920"/>
      <c r="AA20" s="920"/>
    </row>
    <row r="21" spans="1:27" ht="15.2" customHeight="1" thickTop="1" thickBot="1" x14ac:dyDescent="0.25">
      <c r="A21" s="903" t="s">
        <v>1556</v>
      </c>
      <c r="B21" s="903"/>
      <c r="C21" s="903"/>
      <c r="D21" s="903"/>
      <c r="E21" s="903"/>
      <c r="F21" s="903"/>
      <c r="G21" s="903"/>
      <c r="H21" s="903"/>
      <c r="I21" s="903"/>
      <c r="J21" s="903"/>
      <c r="K21" s="904" t="s">
        <v>1557</v>
      </c>
      <c r="L21" s="904"/>
      <c r="M21" s="904"/>
      <c r="N21" s="904"/>
      <c r="O21" s="828"/>
      <c r="P21" s="904" t="s">
        <v>1081</v>
      </c>
      <c r="Q21" s="904"/>
      <c r="R21" s="904"/>
      <c r="S21" s="904"/>
      <c r="T21" s="904"/>
      <c r="U21" s="904"/>
      <c r="V21" s="905" t="s">
        <v>1081</v>
      </c>
      <c r="W21" s="905"/>
      <c r="X21" s="905"/>
      <c r="Y21" s="905"/>
      <c r="Z21" s="905"/>
      <c r="AA21" s="905"/>
    </row>
    <row r="22" spans="1:27" ht="15.2" customHeight="1" thickTop="1" thickBot="1" x14ac:dyDescent="0.25">
      <c r="A22" s="903" t="s">
        <v>1542</v>
      </c>
      <c r="B22" s="903"/>
      <c r="C22" s="903"/>
      <c r="D22" s="903"/>
      <c r="E22" s="903"/>
      <c r="F22" s="903"/>
      <c r="G22" s="903"/>
      <c r="H22" s="903"/>
      <c r="I22" s="903"/>
      <c r="J22" s="903"/>
      <c r="K22" s="904" t="s">
        <v>1558</v>
      </c>
      <c r="L22" s="904"/>
      <c r="M22" s="904"/>
      <c r="N22" s="904"/>
      <c r="O22" s="828"/>
      <c r="P22" s="904" t="s">
        <v>1081</v>
      </c>
      <c r="Q22" s="904"/>
      <c r="R22" s="904"/>
      <c r="S22" s="904"/>
      <c r="T22" s="904"/>
      <c r="U22" s="904"/>
      <c r="V22" s="905" t="s">
        <v>1081</v>
      </c>
      <c r="W22" s="905"/>
      <c r="X22" s="905"/>
      <c r="Y22" s="905"/>
      <c r="Z22" s="905"/>
      <c r="AA22" s="905"/>
    </row>
    <row r="23" spans="1:27" ht="25.35" customHeight="1" thickTop="1" thickBot="1" x14ac:dyDescent="0.25">
      <c r="A23" s="903" t="s">
        <v>1544</v>
      </c>
      <c r="B23" s="903"/>
      <c r="C23" s="903"/>
      <c r="D23" s="903"/>
      <c r="E23" s="903"/>
      <c r="F23" s="903"/>
      <c r="G23" s="903"/>
      <c r="H23" s="903"/>
      <c r="I23" s="903"/>
      <c r="J23" s="903"/>
      <c r="K23" s="904" t="s">
        <v>1559</v>
      </c>
      <c r="L23" s="904"/>
      <c r="M23" s="904"/>
      <c r="N23" s="904"/>
      <c r="O23" s="828"/>
      <c r="P23" s="904" t="s">
        <v>1081</v>
      </c>
      <c r="Q23" s="904"/>
      <c r="R23" s="904"/>
      <c r="S23" s="904"/>
      <c r="T23" s="904"/>
      <c r="U23" s="904"/>
      <c r="V23" s="905" t="s">
        <v>1081</v>
      </c>
      <c r="W23" s="905"/>
      <c r="X23" s="905"/>
      <c r="Y23" s="905"/>
      <c r="Z23" s="905"/>
      <c r="AA23" s="905"/>
    </row>
    <row r="24" spans="1:27" ht="15.2" customHeight="1" thickTop="1" thickBot="1" x14ac:dyDescent="0.25">
      <c r="A24" s="903" t="s">
        <v>1546</v>
      </c>
      <c r="B24" s="903"/>
      <c r="C24" s="903"/>
      <c r="D24" s="903"/>
      <c r="E24" s="903"/>
      <c r="F24" s="903"/>
      <c r="G24" s="903"/>
      <c r="H24" s="903"/>
      <c r="I24" s="903"/>
      <c r="J24" s="903"/>
      <c r="K24" s="904" t="s">
        <v>1560</v>
      </c>
      <c r="L24" s="904"/>
      <c r="M24" s="904"/>
      <c r="N24" s="904"/>
      <c r="O24" s="828"/>
      <c r="P24" s="904" t="s">
        <v>1081</v>
      </c>
      <c r="Q24" s="904"/>
      <c r="R24" s="904"/>
      <c r="S24" s="904"/>
      <c r="T24" s="904"/>
      <c r="U24" s="904"/>
      <c r="V24" s="905" t="s">
        <v>1081</v>
      </c>
      <c r="W24" s="905"/>
      <c r="X24" s="905"/>
      <c r="Y24" s="905"/>
      <c r="Z24" s="905"/>
      <c r="AA24" s="905"/>
    </row>
    <row r="25" spans="1:27" ht="15.2" customHeight="1" thickTop="1" thickBot="1" x14ac:dyDescent="0.25">
      <c r="A25" s="903" t="s">
        <v>1548</v>
      </c>
      <c r="B25" s="903"/>
      <c r="C25" s="903"/>
      <c r="D25" s="903"/>
      <c r="E25" s="903"/>
      <c r="F25" s="903"/>
      <c r="G25" s="903"/>
      <c r="H25" s="903"/>
      <c r="I25" s="903"/>
      <c r="J25" s="903"/>
      <c r="K25" s="904" t="s">
        <v>1561</v>
      </c>
      <c r="L25" s="904"/>
      <c r="M25" s="904"/>
      <c r="N25" s="904"/>
      <c r="O25" s="828"/>
      <c r="P25" s="904" t="s">
        <v>1081</v>
      </c>
      <c r="Q25" s="904"/>
      <c r="R25" s="904"/>
      <c r="S25" s="904"/>
      <c r="T25" s="904"/>
      <c r="U25" s="904"/>
      <c r="V25" s="905" t="s">
        <v>1081</v>
      </c>
      <c r="W25" s="905"/>
      <c r="X25" s="905"/>
      <c r="Y25" s="905"/>
      <c r="Z25" s="905"/>
      <c r="AA25" s="905"/>
    </row>
    <row r="26" spans="1:27" ht="15.2" customHeight="1" thickTop="1" thickBot="1" x14ac:dyDescent="0.25">
      <c r="A26" s="917" t="s">
        <v>1562</v>
      </c>
      <c r="B26" s="917"/>
      <c r="C26" s="917"/>
      <c r="D26" s="917"/>
      <c r="E26" s="917"/>
      <c r="F26" s="917"/>
      <c r="G26" s="917"/>
      <c r="H26" s="917"/>
      <c r="I26" s="917"/>
      <c r="J26" s="917"/>
      <c r="K26" s="918" t="s">
        <v>1563</v>
      </c>
      <c r="L26" s="918"/>
      <c r="M26" s="918"/>
      <c r="N26" s="918"/>
      <c r="O26" s="834">
        <v>2717907728</v>
      </c>
      <c r="P26" s="918" t="s">
        <v>1714</v>
      </c>
      <c r="Q26" s="918"/>
      <c r="R26" s="918"/>
      <c r="S26" s="918"/>
      <c r="T26" s="918"/>
      <c r="U26" s="918"/>
      <c r="V26" s="921">
        <f>P26/O26</f>
        <v>0.91173652492738344</v>
      </c>
      <c r="W26" s="921"/>
      <c r="X26" s="921"/>
      <c r="Y26" s="921"/>
      <c r="Z26" s="921"/>
      <c r="AA26" s="921"/>
    </row>
    <row r="27" spans="1:27" ht="25.35" customHeight="1" thickTop="1" thickBot="1" x14ac:dyDescent="0.25">
      <c r="A27" s="903" t="s">
        <v>1564</v>
      </c>
      <c r="B27" s="903"/>
      <c r="C27" s="903"/>
      <c r="D27" s="903"/>
      <c r="E27" s="903"/>
      <c r="F27" s="903"/>
      <c r="G27" s="903"/>
      <c r="H27" s="903"/>
      <c r="I27" s="903"/>
      <c r="J27" s="903"/>
      <c r="K27" s="904" t="s">
        <v>1565</v>
      </c>
      <c r="L27" s="904"/>
      <c r="M27" s="904"/>
      <c r="N27" s="904"/>
      <c r="O27" s="828">
        <v>2663281737</v>
      </c>
      <c r="P27" s="904" t="s">
        <v>1566</v>
      </c>
      <c r="Q27" s="904"/>
      <c r="R27" s="904"/>
      <c r="S27" s="904"/>
      <c r="T27" s="904"/>
      <c r="U27" s="904"/>
      <c r="V27" s="920">
        <f>P27/O27</f>
        <v>0.90565711035775409</v>
      </c>
      <c r="W27" s="920"/>
      <c r="X27" s="920"/>
      <c r="Y27" s="920"/>
      <c r="Z27" s="920"/>
      <c r="AA27" s="920"/>
    </row>
    <row r="28" spans="1:27" ht="15.2" customHeight="1" thickTop="1" thickBot="1" x14ac:dyDescent="0.25">
      <c r="A28" s="903" t="s">
        <v>1542</v>
      </c>
      <c r="B28" s="903"/>
      <c r="C28" s="903"/>
      <c r="D28" s="903"/>
      <c r="E28" s="903"/>
      <c r="F28" s="903"/>
      <c r="G28" s="903"/>
      <c r="H28" s="903"/>
      <c r="I28" s="903"/>
      <c r="J28" s="903"/>
      <c r="K28" s="904" t="s">
        <v>1567</v>
      </c>
      <c r="L28" s="904"/>
      <c r="M28" s="904"/>
      <c r="N28" s="904"/>
      <c r="O28" s="828">
        <v>1082472181</v>
      </c>
      <c r="P28" s="904" t="s">
        <v>1568</v>
      </c>
      <c r="Q28" s="904"/>
      <c r="R28" s="904"/>
      <c r="S28" s="904"/>
      <c r="T28" s="904"/>
      <c r="U28" s="904"/>
      <c r="V28" s="920">
        <f>P28/O28</f>
        <v>0.98479021697833358</v>
      </c>
      <c r="W28" s="920"/>
      <c r="X28" s="920"/>
      <c r="Y28" s="920"/>
      <c r="Z28" s="920"/>
      <c r="AA28" s="920"/>
    </row>
    <row r="29" spans="1:27" ht="25.35" customHeight="1" thickTop="1" thickBot="1" x14ac:dyDescent="0.25">
      <c r="A29" s="903" t="s">
        <v>1544</v>
      </c>
      <c r="B29" s="903"/>
      <c r="C29" s="903"/>
      <c r="D29" s="903"/>
      <c r="E29" s="903"/>
      <c r="F29" s="903"/>
      <c r="G29" s="903"/>
      <c r="H29" s="903"/>
      <c r="I29" s="903"/>
      <c r="J29" s="903"/>
      <c r="K29" s="904" t="s">
        <v>1569</v>
      </c>
      <c r="L29" s="904"/>
      <c r="M29" s="904"/>
      <c r="N29" s="904"/>
      <c r="O29" s="828"/>
      <c r="P29" s="904" t="s">
        <v>1081</v>
      </c>
      <c r="Q29" s="904"/>
      <c r="R29" s="904"/>
      <c r="S29" s="904"/>
      <c r="T29" s="904"/>
      <c r="U29" s="904"/>
      <c r="V29" s="920"/>
      <c r="W29" s="920"/>
      <c r="X29" s="920"/>
      <c r="Y29" s="920"/>
      <c r="Z29" s="920"/>
      <c r="AA29" s="920"/>
    </row>
    <row r="30" spans="1:27" ht="15.2" customHeight="1" thickTop="1" thickBot="1" x14ac:dyDescent="0.25">
      <c r="A30" s="903" t="s">
        <v>1546</v>
      </c>
      <c r="B30" s="903"/>
      <c r="C30" s="903"/>
      <c r="D30" s="903"/>
      <c r="E30" s="903"/>
      <c r="F30" s="903"/>
      <c r="G30" s="903"/>
      <c r="H30" s="903"/>
      <c r="I30" s="903"/>
      <c r="J30" s="903"/>
      <c r="K30" s="904" t="s">
        <v>1570</v>
      </c>
      <c r="L30" s="904"/>
      <c r="M30" s="904"/>
      <c r="N30" s="904"/>
      <c r="O30" s="828">
        <v>1383103926</v>
      </c>
      <c r="P30" s="904" t="s">
        <v>1571</v>
      </c>
      <c r="Q30" s="904"/>
      <c r="R30" s="904"/>
      <c r="S30" s="904"/>
      <c r="T30" s="904"/>
      <c r="U30" s="904"/>
      <c r="V30" s="920">
        <f>P30/O30</f>
        <v>0.81966162389448671</v>
      </c>
      <c r="W30" s="920"/>
      <c r="X30" s="920"/>
      <c r="Y30" s="920"/>
      <c r="Z30" s="920"/>
      <c r="AA30" s="920"/>
    </row>
    <row r="31" spans="1:27" ht="15.2" customHeight="1" thickTop="1" thickBot="1" x14ac:dyDescent="0.25">
      <c r="A31" s="903" t="s">
        <v>1548</v>
      </c>
      <c r="B31" s="903"/>
      <c r="C31" s="903"/>
      <c r="D31" s="903"/>
      <c r="E31" s="903"/>
      <c r="F31" s="903"/>
      <c r="G31" s="903"/>
      <c r="H31" s="903"/>
      <c r="I31" s="903"/>
      <c r="J31" s="903"/>
      <c r="K31" s="904" t="s">
        <v>1572</v>
      </c>
      <c r="L31" s="904"/>
      <c r="M31" s="904"/>
      <c r="N31" s="904"/>
      <c r="O31" s="828">
        <v>197705630</v>
      </c>
      <c r="P31" s="904" t="s">
        <v>1573</v>
      </c>
      <c r="Q31" s="904"/>
      <c r="R31" s="904"/>
      <c r="S31" s="904"/>
      <c r="T31" s="904"/>
      <c r="U31" s="904"/>
      <c r="V31" s="920">
        <f>P31/O31</f>
        <v>1.0739947972144244</v>
      </c>
      <c r="W31" s="920"/>
      <c r="X31" s="920"/>
      <c r="Y31" s="920"/>
      <c r="Z31" s="920"/>
      <c r="AA31" s="920"/>
    </row>
    <row r="32" spans="1:27" ht="25.35" customHeight="1" thickTop="1" thickBot="1" x14ac:dyDescent="0.25">
      <c r="A32" s="903" t="s">
        <v>1574</v>
      </c>
      <c r="B32" s="903"/>
      <c r="C32" s="903"/>
      <c r="D32" s="903"/>
      <c r="E32" s="903"/>
      <c r="F32" s="903"/>
      <c r="G32" s="903"/>
      <c r="H32" s="903"/>
      <c r="I32" s="903"/>
      <c r="J32" s="903"/>
      <c r="K32" s="904" t="s">
        <v>1575</v>
      </c>
      <c r="L32" s="904"/>
      <c r="M32" s="904"/>
      <c r="N32" s="904"/>
      <c r="O32" s="828">
        <v>36345991</v>
      </c>
      <c r="P32" s="904" t="s">
        <v>1715</v>
      </c>
      <c r="Q32" s="904"/>
      <c r="R32" s="904"/>
      <c r="S32" s="904"/>
      <c r="T32" s="904"/>
      <c r="U32" s="904"/>
      <c r="V32" s="920">
        <f>P32/O32</f>
        <v>0.91300234460521379</v>
      </c>
      <c r="W32" s="920"/>
      <c r="X32" s="920"/>
      <c r="Y32" s="920"/>
      <c r="Z32" s="920"/>
      <c r="AA32" s="920"/>
    </row>
    <row r="33" spans="1:27" ht="15.2" customHeight="1" thickTop="1" thickBot="1" x14ac:dyDescent="0.25">
      <c r="A33" s="903" t="s">
        <v>1542</v>
      </c>
      <c r="B33" s="903"/>
      <c r="C33" s="903"/>
      <c r="D33" s="903"/>
      <c r="E33" s="903"/>
      <c r="F33" s="903"/>
      <c r="G33" s="903"/>
      <c r="H33" s="903"/>
      <c r="I33" s="903"/>
      <c r="J33" s="903"/>
      <c r="K33" s="904" t="s">
        <v>1576</v>
      </c>
      <c r="L33" s="904"/>
      <c r="M33" s="904"/>
      <c r="N33" s="904"/>
      <c r="O33" s="828">
        <v>-481567</v>
      </c>
      <c r="P33" s="922">
        <v>-481567</v>
      </c>
      <c r="Q33" s="904"/>
      <c r="R33" s="904"/>
      <c r="S33" s="904"/>
      <c r="T33" s="904"/>
      <c r="U33" s="904"/>
      <c r="V33" s="920">
        <f>P33/O33</f>
        <v>1</v>
      </c>
      <c r="W33" s="920"/>
      <c r="X33" s="920"/>
      <c r="Y33" s="920"/>
      <c r="Z33" s="920"/>
      <c r="AA33" s="920"/>
    </row>
    <row r="34" spans="1:27" ht="25.35" customHeight="1" thickTop="1" thickBot="1" x14ac:dyDescent="0.25">
      <c r="A34" s="903" t="s">
        <v>1544</v>
      </c>
      <c r="B34" s="903"/>
      <c r="C34" s="903"/>
      <c r="D34" s="903"/>
      <c r="E34" s="903"/>
      <c r="F34" s="903"/>
      <c r="G34" s="903"/>
      <c r="H34" s="903"/>
      <c r="I34" s="903"/>
      <c r="J34" s="903"/>
      <c r="K34" s="904" t="s">
        <v>1577</v>
      </c>
      <c r="L34" s="904"/>
      <c r="M34" s="904"/>
      <c r="N34" s="904"/>
      <c r="O34" s="828"/>
      <c r="P34" s="904" t="s">
        <v>1081</v>
      </c>
      <c r="Q34" s="904"/>
      <c r="R34" s="904"/>
      <c r="S34" s="904"/>
      <c r="T34" s="904"/>
      <c r="U34" s="904"/>
      <c r="V34" s="920"/>
      <c r="W34" s="920"/>
      <c r="X34" s="920"/>
      <c r="Y34" s="920"/>
      <c r="Z34" s="920"/>
      <c r="AA34" s="920"/>
    </row>
    <row r="35" spans="1:27" ht="15.2" customHeight="1" thickTop="1" thickBot="1" x14ac:dyDescent="0.25">
      <c r="A35" s="903" t="s">
        <v>1546</v>
      </c>
      <c r="B35" s="903"/>
      <c r="C35" s="903"/>
      <c r="D35" s="903"/>
      <c r="E35" s="903"/>
      <c r="F35" s="903"/>
      <c r="G35" s="903"/>
      <c r="H35" s="903"/>
      <c r="I35" s="903"/>
      <c r="J35" s="903"/>
      <c r="K35" s="904" t="s">
        <v>1578</v>
      </c>
      <c r="L35" s="904"/>
      <c r="M35" s="904"/>
      <c r="N35" s="904"/>
      <c r="O35" s="828">
        <v>14579420</v>
      </c>
      <c r="P35" s="922">
        <v>14579420</v>
      </c>
      <c r="Q35" s="904"/>
      <c r="R35" s="904"/>
      <c r="S35" s="904"/>
      <c r="T35" s="904"/>
      <c r="U35" s="904"/>
      <c r="V35" s="920">
        <f>P35/O35</f>
        <v>1</v>
      </c>
      <c r="W35" s="920"/>
      <c r="X35" s="920"/>
      <c r="Y35" s="920"/>
      <c r="Z35" s="920"/>
      <c r="AA35" s="920"/>
    </row>
    <row r="36" spans="1:27" ht="15.2" customHeight="1" thickTop="1" thickBot="1" x14ac:dyDescent="0.25">
      <c r="A36" s="903" t="s">
        <v>1548</v>
      </c>
      <c r="B36" s="903"/>
      <c r="C36" s="903"/>
      <c r="D36" s="903"/>
      <c r="E36" s="903"/>
      <c r="F36" s="903"/>
      <c r="G36" s="903"/>
      <c r="H36" s="903"/>
      <c r="I36" s="903"/>
      <c r="J36" s="903"/>
      <c r="K36" s="904" t="s">
        <v>1579</v>
      </c>
      <c r="L36" s="904"/>
      <c r="M36" s="904"/>
      <c r="N36" s="904"/>
      <c r="O36" s="828">
        <f>O32-O33-O35</f>
        <v>22248138</v>
      </c>
      <c r="P36" s="922">
        <v>19086122</v>
      </c>
      <c r="Q36" s="904"/>
      <c r="R36" s="904"/>
      <c r="S36" s="904"/>
      <c r="T36" s="904"/>
      <c r="U36" s="904"/>
      <c r="V36" s="920">
        <f>P36/O36</f>
        <v>0.8578750275641045</v>
      </c>
      <c r="W36" s="920"/>
      <c r="X36" s="920"/>
      <c r="Y36" s="920"/>
      <c r="Z36" s="920"/>
      <c r="AA36" s="920"/>
    </row>
    <row r="37" spans="1:27" ht="15.2" customHeight="1" thickTop="1" thickBot="1" x14ac:dyDescent="0.25">
      <c r="A37" s="903" t="s">
        <v>1580</v>
      </c>
      <c r="B37" s="903"/>
      <c r="C37" s="903"/>
      <c r="D37" s="903"/>
      <c r="E37" s="903"/>
      <c r="F37" s="903"/>
      <c r="G37" s="903"/>
      <c r="H37" s="903"/>
      <c r="I37" s="903"/>
      <c r="J37" s="903"/>
      <c r="K37" s="904" t="s">
        <v>1581</v>
      </c>
      <c r="L37" s="904"/>
      <c r="M37" s="904"/>
      <c r="N37" s="904"/>
      <c r="O37" s="828"/>
      <c r="P37" s="904" t="s">
        <v>1081</v>
      </c>
      <c r="Q37" s="904"/>
      <c r="R37" s="904"/>
      <c r="S37" s="904"/>
      <c r="T37" s="904"/>
      <c r="U37" s="904"/>
      <c r="V37" s="920"/>
      <c r="W37" s="920"/>
      <c r="X37" s="920"/>
      <c r="Y37" s="920"/>
      <c r="Z37" s="920"/>
      <c r="AA37" s="920"/>
    </row>
    <row r="38" spans="1:27" ht="15.2" customHeight="1" thickTop="1" thickBot="1" x14ac:dyDescent="0.25">
      <c r="A38" s="903" t="s">
        <v>1542</v>
      </c>
      <c r="B38" s="903"/>
      <c r="C38" s="903"/>
      <c r="D38" s="903"/>
      <c r="E38" s="903"/>
      <c r="F38" s="903"/>
      <c r="G38" s="903"/>
      <c r="H38" s="903"/>
      <c r="I38" s="903"/>
      <c r="J38" s="903"/>
      <c r="K38" s="904" t="s">
        <v>1582</v>
      </c>
      <c r="L38" s="904"/>
      <c r="M38" s="904"/>
      <c r="N38" s="904"/>
      <c r="O38" s="828"/>
      <c r="P38" s="904" t="s">
        <v>1081</v>
      </c>
      <c r="Q38" s="904"/>
      <c r="R38" s="904"/>
      <c r="S38" s="904"/>
      <c r="T38" s="904"/>
      <c r="U38" s="904"/>
      <c r="V38" s="920"/>
      <c r="W38" s="920"/>
      <c r="X38" s="920"/>
      <c r="Y38" s="920"/>
      <c r="Z38" s="920"/>
      <c r="AA38" s="920"/>
    </row>
    <row r="39" spans="1:27" ht="25.35" customHeight="1" thickTop="1" thickBot="1" x14ac:dyDescent="0.25">
      <c r="A39" s="903" t="s">
        <v>1544</v>
      </c>
      <c r="B39" s="903"/>
      <c r="C39" s="903"/>
      <c r="D39" s="903"/>
      <c r="E39" s="903"/>
      <c r="F39" s="903"/>
      <c r="G39" s="903"/>
      <c r="H39" s="903"/>
      <c r="I39" s="903"/>
      <c r="J39" s="903"/>
      <c r="K39" s="904" t="s">
        <v>1583</v>
      </c>
      <c r="L39" s="904"/>
      <c r="M39" s="904"/>
      <c r="N39" s="904"/>
      <c r="O39" s="828"/>
      <c r="P39" s="904" t="s">
        <v>1081</v>
      </c>
      <c r="Q39" s="904"/>
      <c r="R39" s="904"/>
      <c r="S39" s="904"/>
      <c r="T39" s="904"/>
      <c r="U39" s="904"/>
      <c r="V39" s="920"/>
      <c r="W39" s="920"/>
      <c r="X39" s="920"/>
      <c r="Y39" s="920"/>
      <c r="Z39" s="920"/>
      <c r="AA39" s="920"/>
    </row>
    <row r="40" spans="1:27" ht="15.2" customHeight="1" thickTop="1" thickBot="1" x14ac:dyDescent="0.25">
      <c r="A40" s="903" t="s">
        <v>1546</v>
      </c>
      <c r="B40" s="903"/>
      <c r="C40" s="903"/>
      <c r="D40" s="903"/>
      <c r="E40" s="903"/>
      <c r="F40" s="903"/>
      <c r="G40" s="903"/>
      <c r="H40" s="903"/>
      <c r="I40" s="903"/>
      <c r="J40" s="903"/>
      <c r="K40" s="904" t="s">
        <v>1584</v>
      </c>
      <c r="L40" s="904"/>
      <c r="M40" s="904"/>
      <c r="N40" s="904"/>
      <c r="O40" s="828"/>
      <c r="P40" s="904" t="s">
        <v>1081</v>
      </c>
      <c r="Q40" s="904"/>
      <c r="R40" s="904"/>
      <c r="S40" s="904"/>
      <c r="T40" s="904"/>
      <c r="U40" s="904"/>
      <c r="V40" s="920"/>
      <c r="W40" s="920"/>
      <c r="X40" s="920"/>
      <c r="Y40" s="920"/>
      <c r="Z40" s="920"/>
      <c r="AA40" s="920"/>
    </row>
    <row r="41" spans="1:27" ht="15.2" customHeight="1" thickTop="1" thickBot="1" x14ac:dyDescent="0.25">
      <c r="A41" s="903" t="s">
        <v>1548</v>
      </c>
      <c r="B41" s="903"/>
      <c r="C41" s="903"/>
      <c r="D41" s="903"/>
      <c r="E41" s="903"/>
      <c r="F41" s="903"/>
      <c r="G41" s="903"/>
      <c r="H41" s="903"/>
      <c r="I41" s="903"/>
      <c r="J41" s="903"/>
      <c r="K41" s="904" t="s">
        <v>1585</v>
      </c>
      <c r="L41" s="904"/>
      <c r="M41" s="904"/>
      <c r="N41" s="904"/>
      <c r="O41" s="828"/>
      <c r="P41" s="904" t="s">
        <v>1081</v>
      </c>
      <c r="Q41" s="904"/>
      <c r="R41" s="904"/>
      <c r="S41" s="904"/>
      <c r="T41" s="904"/>
      <c r="U41" s="904"/>
      <c r="V41" s="920"/>
      <c r="W41" s="920"/>
      <c r="X41" s="920"/>
      <c r="Y41" s="920"/>
      <c r="Z41" s="920"/>
      <c r="AA41" s="920"/>
    </row>
    <row r="42" spans="1:27" ht="15.2" customHeight="1" thickTop="1" thickBot="1" x14ac:dyDescent="0.25">
      <c r="A42" s="903" t="s">
        <v>1586</v>
      </c>
      <c r="B42" s="903"/>
      <c r="C42" s="903"/>
      <c r="D42" s="903"/>
      <c r="E42" s="903"/>
      <c r="F42" s="903"/>
      <c r="G42" s="903"/>
      <c r="H42" s="903"/>
      <c r="I42" s="903"/>
      <c r="J42" s="903"/>
      <c r="K42" s="904" t="s">
        <v>1587</v>
      </c>
      <c r="L42" s="904"/>
      <c r="M42" s="904"/>
      <c r="N42" s="904"/>
      <c r="O42" s="828">
        <v>18280000</v>
      </c>
      <c r="P42" s="904" t="s">
        <v>1588</v>
      </c>
      <c r="Q42" s="904"/>
      <c r="R42" s="904"/>
      <c r="S42" s="904"/>
      <c r="T42" s="904"/>
      <c r="U42" s="904"/>
      <c r="V42" s="920">
        <f>P42/O42</f>
        <v>1.7949524070021883</v>
      </c>
      <c r="W42" s="920"/>
      <c r="X42" s="920"/>
      <c r="Y42" s="920"/>
      <c r="Z42" s="920"/>
      <c r="AA42" s="920"/>
    </row>
    <row r="43" spans="1:27" ht="15.2" customHeight="1" thickTop="1" thickBot="1" x14ac:dyDescent="0.25">
      <c r="A43" s="903" t="s">
        <v>1542</v>
      </c>
      <c r="B43" s="903"/>
      <c r="C43" s="903"/>
      <c r="D43" s="903"/>
      <c r="E43" s="903"/>
      <c r="F43" s="903"/>
      <c r="G43" s="903"/>
      <c r="H43" s="903"/>
      <c r="I43" s="903"/>
      <c r="J43" s="903"/>
      <c r="K43" s="904" t="s">
        <v>1589</v>
      </c>
      <c r="L43" s="904"/>
      <c r="M43" s="904"/>
      <c r="N43" s="904"/>
      <c r="O43" s="828"/>
      <c r="P43" s="904" t="s">
        <v>1081</v>
      </c>
      <c r="Q43" s="904"/>
      <c r="R43" s="904"/>
      <c r="S43" s="904"/>
      <c r="T43" s="904"/>
      <c r="U43" s="904"/>
      <c r="V43" s="920"/>
      <c r="W43" s="920"/>
      <c r="X43" s="920"/>
      <c r="Y43" s="920"/>
      <c r="Z43" s="920"/>
      <c r="AA43" s="920"/>
    </row>
    <row r="44" spans="1:27" ht="25.35" customHeight="1" thickTop="1" thickBot="1" x14ac:dyDescent="0.25">
      <c r="A44" s="903" t="s">
        <v>1544</v>
      </c>
      <c r="B44" s="903"/>
      <c r="C44" s="903"/>
      <c r="D44" s="903"/>
      <c r="E44" s="903"/>
      <c r="F44" s="903"/>
      <c r="G44" s="903"/>
      <c r="H44" s="903"/>
      <c r="I44" s="903"/>
      <c r="J44" s="903"/>
      <c r="K44" s="904" t="s">
        <v>1590</v>
      </c>
      <c r="L44" s="904"/>
      <c r="M44" s="904"/>
      <c r="N44" s="904"/>
      <c r="O44" s="828"/>
      <c r="P44" s="904" t="s">
        <v>1081</v>
      </c>
      <c r="Q44" s="904"/>
      <c r="R44" s="904"/>
      <c r="S44" s="904"/>
      <c r="T44" s="904"/>
      <c r="U44" s="904"/>
      <c r="V44" s="920"/>
      <c r="W44" s="920"/>
      <c r="X44" s="920"/>
      <c r="Y44" s="920"/>
      <c r="Z44" s="920"/>
      <c r="AA44" s="920"/>
    </row>
    <row r="45" spans="1:27" ht="15.2" customHeight="1" thickTop="1" thickBot="1" x14ac:dyDescent="0.25">
      <c r="A45" s="903" t="s">
        <v>1546</v>
      </c>
      <c r="B45" s="903"/>
      <c r="C45" s="903"/>
      <c r="D45" s="903"/>
      <c r="E45" s="903"/>
      <c r="F45" s="903"/>
      <c r="G45" s="903"/>
      <c r="H45" s="903"/>
      <c r="I45" s="903"/>
      <c r="J45" s="903"/>
      <c r="K45" s="904" t="s">
        <v>1591</v>
      </c>
      <c r="L45" s="904"/>
      <c r="M45" s="904"/>
      <c r="N45" s="904"/>
      <c r="O45" s="828"/>
      <c r="P45" s="904" t="s">
        <v>1081</v>
      </c>
      <c r="Q45" s="904"/>
      <c r="R45" s="904"/>
      <c r="S45" s="904"/>
      <c r="T45" s="904"/>
      <c r="U45" s="904"/>
      <c r="V45" s="920"/>
      <c r="W45" s="920"/>
      <c r="X45" s="920"/>
      <c r="Y45" s="920"/>
      <c r="Z45" s="920"/>
      <c r="AA45" s="920"/>
    </row>
    <row r="46" spans="1:27" ht="15.2" customHeight="1" thickTop="1" thickBot="1" x14ac:dyDescent="0.25">
      <c r="A46" s="903" t="s">
        <v>1548</v>
      </c>
      <c r="B46" s="903"/>
      <c r="C46" s="903"/>
      <c r="D46" s="903"/>
      <c r="E46" s="903"/>
      <c r="F46" s="903"/>
      <c r="G46" s="903"/>
      <c r="H46" s="903"/>
      <c r="I46" s="903"/>
      <c r="J46" s="903"/>
      <c r="K46" s="904" t="s">
        <v>1592</v>
      </c>
      <c r="L46" s="904"/>
      <c r="M46" s="904"/>
      <c r="N46" s="904"/>
      <c r="O46" s="828">
        <v>18280000</v>
      </c>
      <c r="P46" s="904" t="s">
        <v>1588</v>
      </c>
      <c r="Q46" s="904"/>
      <c r="R46" s="904"/>
      <c r="S46" s="904"/>
      <c r="T46" s="904"/>
      <c r="U46" s="904"/>
      <c r="V46" s="920">
        <f>P46/O46</f>
        <v>1.7949524070021883</v>
      </c>
      <c r="W46" s="920"/>
      <c r="X46" s="920"/>
      <c r="Y46" s="920"/>
      <c r="Z46" s="920"/>
      <c r="AA46" s="920"/>
    </row>
    <row r="47" spans="1:27" ht="15.2" customHeight="1" thickTop="1" thickBot="1" x14ac:dyDescent="0.25">
      <c r="A47" s="903" t="s">
        <v>1593</v>
      </c>
      <c r="B47" s="903"/>
      <c r="C47" s="903"/>
      <c r="D47" s="903"/>
      <c r="E47" s="903"/>
      <c r="F47" s="903"/>
      <c r="G47" s="903"/>
      <c r="H47" s="903"/>
      <c r="I47" s="903"/>
      <c r="J47" s="903"/>
      <c r="K47" s="904" t="s">
        <v>1594</v>
      </c>
      <c r="L47" s="904"/>
      <c r="M47" s="904"/>
      <c r="N47" s="904"/>
      <c r="O47" s="828"/>
      <c r="P47" s="904" t="s">
        <v>1081</v>
      </c>
      <c r="Q47" s="904"/>
      <c r="R47" s="904"/>
      <c r="S47" s="904"/>
      <c r="T47" s="904"/>
      <c r="U47" s="904"/>
      <c r="V47" s="920"/>
      <c r="W47" s="920"/>
      <c r="X47" s="920"/>
      <c r="Y47" s="920"/>
      <c r="Z47" s="920"/>
      <c r="AA47" s="920"/>
    </row>
    <row r="48" spans="1:27" ht="15.2" customHeight="1" thickTop="1" thickBot="1" x14ac:dyDescent="0.25">
      <c r="A48" s="903" t="s">
        <v>1542</v>
      </c>
      <c r="B48" s="903"/>
      <c r="C48" s="903"/>
      <c r="D48" s="903"/>
      <c r="E48" s="903"/>
      <c r="F48" s="903"/>
      <c r="G48" s="903"/>
      <c r="H48" s="903"/>
      <c r="I48" s="903"/>
      <c r="J48" s="903"/>
      <c r="K48" s="904" t="s">
        <v>1595</v>
      </c>
      <c r="L48" s="904"/>
      <c r="M48" s="904"/>
      <c r="N48" s="904"/>
      <c r="O48" s="828"/>
      <c r="P48" s="904" t="s">
        <v>1081</v>
      </c>
      <c r="Q48" s="904"/>
      <c r="R48" s="904"/>
      <c r="S48" s="904"/>
      <c r="T48" s="904"/>
      <c r="U48" s="904"/>
      <c r="V48" s="920"/>
      <c r="W48" s="920"/>
      <c r="X48" s="920"/>
      <c r="Y48" s="920"/>
      <c r="Z48" s="920"/>
      <c r="AA48" s="920"/>
    </row>
    <row r="49" spans="1:27" ht="25.35" customHeight="1" thickTop="1" thickBot="1" x14ac:dyDescent="0.25">
      <c r="A49" s="903" t="s">
        <v>1544</v>
      </c>
      <c r="B49" s="903"/>
      <c r="C49" s="903"/>
      <c r="D49" s="903"/>
      <c r="E49" s="903"/>
      <c r="F49" s="903"/>
      <c r="G49" s="903"/>
      <c r="H49" s="903"/>
      <c r="I49" s="903"/>
      <c r="J49" s="903"/>
      <c r="K49" s="904" t="s">
        <v>1596</v>
      </c>
      <c r="L49" s="904"/>
      <c r="M49" s="904"/>
      <c r="N49" s="904"/>
      <c r="O49" s="828"/>
      <c r="P49" s="904" t="s">
        <v>1081</v>
      </c>
      <c r="Q49" s="904"/>
      <c r="R49" s="904"/>
      <c r="S49" s="904"/>
      <c r="T49" s="904"/>
      <c r="U49" s="904"/>
      <c r="V49" s="920"/>
      <c r="W49" s="920"/>
      <c r="X49" s="920"/>
      <c r="Y49" s="920"/>
      <c r="Z49" s="920"/>
      <c r="AA49" s="920"/>
    </row>
    <row r="50" spans="1:27" ht="15.2" customHeight="1" thickTop="1" thickBot="1" x14ac:dyDescent="0.25">
      <c r="A50" s="903" t="s">
        <v>1546</v>
      </c>
      <c r="B50" s="903"/>
      <c r="C50" s="903"/>
      <c r="D50" s="903"/>
      <c r="E50" s="903"/>
      <c r="F50" s="903"/>
      <c r="G50" s="903"/>
      <c r="H50" s="903"/>
      <c r="I50" s="903"/>
      <c r="J50" s="903"/>
      <c r="K50" s="904" t="s">
        <v>1597</v>
      </c>
      <c r="L50" s="904"/>
      <c r="M50" s="904"/>
      <c r="N50" s="904"/>
      <c r="O50" s="828"/>
      <c r="P50" s="904" t="s">
        <v>1081</v>
      </c>
      <c r="Q50" s="904"/>
      <c r="R50" s="904"/>
      <c r="S50" s="904"/>
      <c r="T50" s="904"/>
      <c r="U50" s="904"/>
      <c r="V50" s="920"/>
      <c r="W50" s="920"/>
      <c r="X50" s="920"/>
      <c r="Y50" s="920"/>
      <c r="Z50" s="920"/>
      <c r="AA50" s="920"/>
    </row>
    <row r="51" spans="1:27" ht="15.2" customHeight="1" thickTop="1" thickBot="1" x14ac:dyDescent="0.25">
      <c r="A51" s="903" t="s">
        <v>1548</v>
      </c>
      <c r="B51" s="903"/>
      <c r="C51" s="903"/>
      <c r="D51" s="903"/>
      <c r="E51" s="903"/>
      <c r="F51" s="903"/>
      <c r="G51" s="903"/>
      <c r="H51" s="903"/>
      <c r="I51" s="903"/>
      <c r="J51" s="903"/>
      <c r="K51" s="904" t="s">
        <v>1598</v>
      </c>
      <c r="L51" s="904"/>
      <c r="M51" s="904"/>
      <c r="N51" s="904"/>
      <c r="O51" s="828"/>
      <c r="P51" s="904" t="s">
        <v>1081</v>
      </c>
      <c r="Q51" s="904"/>
      <c r="R51" s="904"/>
      <c r="S51" s="904"/>
      <c r="T51" s="904"/>
      <c r="U51" s="904"/>
      <c r="V51" s="920"/>
      <c r="W51" s="920"/>
      <c r="X51" s="920"/>
      <c r="Y51" s="920"/>
      <c r="Z51" s="920"/>
      <c r="AA51" s="920"/>
    </row>
    <row r="52" spans="1:27" ht="15.2" customHeight="1" thickTop="1" thickBot="1" x14ac:dyDescent="0.25">
      <c r="A52" s="917" t="s">
        <v>1599</v>
      </c>
      <c r="B52" s="917"/>
      <c r="C52" s="917"/>
      <c r="D52" s="917"/>
      <c r="E52" s="917"/>
      <c r="F52" s="917"/>
      <c r="G52" s="917"/>
      <c r="H52" s="917"/>
      <c r="I52" s="917"/>
      <c r="J52" s="917"/>
      <c r="K52" s="918" t="s">
        <v>1600</v>
      </c>
      <c r="L52" s="918"/>
      <c r="M52" s="918"/>
      <c r="N52" s="918"/>
      <c r="O52" s="834">
        <v>1460000</v>
      </c>
      <c r="P52" s="918" t="s">
        <v>1601</v>
      </c>
      <c r="Q52" s="918"/>
      <c r="R52" s="918"/>
      <c r="S52" s="918"/>
      <c r="T52" s="918"/>
      <c r="U52" s="918"/>
      <c r="V52" s="921">
        <f>P52/O52</f>
        <v>1</v>
      </c>
      <c r="W52" s="921"/>
      <c r="X52" s="921"/>
      <c r="Y52" s="921"/>
      <c r="Z52" s="921"/>
      <c r="AA52" s="921"/>
    </row>
    <row r="53" spans="1:27" ht="15.2" customHeight="1" thickTop="1" thickBot="1" x14ac:dyDescent="0.25">
      <c r="A53" s="903" t="s">
        <v>1602</v>
      </c>
      <c r="B53" s="903"/>
      <c r="C53" s="903"/>
      <c r="D53" s="903"/>
      <c r="E53" s="903"/>
      <c r="F53" s="903"/>
      <c r="G53" s="903"/>
      <c r="H53" s="903"/>
      <c r="I53" s="903"/>
      <c r="J53" s="903"/>
      <c r="K53" s="904" t="s">
        <v>1603</v>
      </c>
      <c r="L53" s="904"/>
      <c r="M53" s="904"/>
      <c r="N53" s="904"/>
      <c r="O53" s="828">
        <v>1460000</v>
      </c>
      <c r="P53" s="904" t="s">
        <v>1601</v>
      </c>
      <c r="Q53" s="904"/>
      <c r="R53" s="904"/>
      <c r="S53" s="904"/>
      <c r="T53" s="904"/>
      <c r="U53" s="904"/>
      <c r="V53" s="920">
        <f>P53/O53</f>
        <v>1</v>
      </c>
      <c r="W53" s="920"/>
      <c r="X53" s="920"/>
      <c r="Y53" s="920"/>
      <c r="Z53" s="920"/>
      <c r="AA53" s="920"/>
    </row>
    <row r="54" spans="1:27" ht="15.2" customHeight="1" thickTop="1" thickBot="1" x14ac:dyDescent="0.25">
      <c r="A54" s="903" t="s">
        <v>1542</v>
      </c>
      <c r="B54" s="903"/>
      <c r="C54" s="903"/>
      <c r="D54" s="903"/>
      <c r="E54" s="903"/>
      <c r="F54" s="903"/>
      <c r="G54" s="903"/>
      <c r="H54" s="903"/>
      <c r="I54" s="903"/>
      <c r="J54" s="903"/>
      <c r="K54" s="904" t="s">
        <v>1604</v>
      </c>
      <c r="L54" s="904"/>
      <c r="M54" s="904"/>
      <c r="N54" s="904"/>
      <c r="O54" s="828"/>
      <c r="P54" s="904" t="s">
        <v>1081</v>
      </c>
      <c r="Q54" s="904"/>
      <c r="R54" s="904"/>
      <c r="S54" s="904"/>
      <c r="T54" s="904"/>
      <c r="U54" s="904"/>
      <c r="V54" s="920"/>
      <c r="W54" s="920"/>
      <c r="X54" s="920"/>
      <c r="Y54" s="920"/>
      <c r="Z54" s="920"/>
      <c r="AA54" s="920"/>
    </row>
    <row r="55" spans="1:27" ht="25.35" customHeight="1" thickTop="1" thickBot="1" x14ac:dyDescent="0.25">
      <c r="A55" s="903" t="s">
        <v>1544</v>
      </c>
      <c r="B55" s="903"/>
      <c r="C55" s="903"/>
      <c r="D55" s="903"/>
      <c r="E55" s="903"/>
      <c r="F55" s="903"/>
      <c r="G55" s="903"/>
      <c r="H55" s="903"/>
      <c r="I55" s="903"/>
      <c r="J55" s="903"/>
      <c r="K55" s="904" t="s">
        <v>1605</v>
      </c>
      <c r="L55" s="904"/>
      <c r="M55" s="904"/>
      <c r="N55" s="904"/>
      <c r="O55" s="828"/>
      <c r="P55" s="904" t="s">
        <v>1081</v>
      </c>
      <c r="Q55" s="904"/>
      <c r="R55" s="904"/>
      <c r="S55" s="904"/>
      <c r="T55" s="904"/>
      <c r="U55" s="904"/>
      <c r="V55" s="920"/>
      <c r="W55" s="920"/>
      <c r="X55" s="920"/>
      <c r="Y55" s="920"/>
      <c r="Z55" s="920"/>
      <c r="AA55" s="920"/>
    </row>
    <row r="56" spans="1:27" ht="15.2" customHeight="1" thickTop="1" thickBot="1" x14ac:dyDescent="0.25">
      <c r="A56" s="903" t="s">
        <v>1546</v>
      </c>
      <c r="B56" s="903"/>
      <c r="C56" s="903"/>
      <c r="D56" s="903"/>
      <c r="E56" s="903"/>
      <c r="F56" s="903"/>
      <c r="G56" s="903"/>
      <c r="H56" s="903"/>
      <c r="I56" s="903"/>
      <c r="J56" s="903"/>
      <c r="K56" s="904" t="s">
        <v>1606</v>
      </c>
      <c r="L56" s="904"/>
      <c r="M56" s="904"/>
      <c r="N56" s="904"/>
      <c r="O56" s="828">
        <v>1460000</v>
      </c>
      <c r="P56" s="904" t="s">
        <v>1601</v>
      </c>
      <c r="Q56" s="904"/>
      <c r="R56" s="904"/>
      <c r="S56" s="904"/>
      <c r="T56" s="904"/>
      <c r="U56" s="904"/>
      <c r="V56" s="920">
        <f>P56/O56</f>
        <v>1</v>
      </c>
      <c r="W56" s="920"/>
      <c r="X56" s="920"/>
      <c r="Y56" s="920"/>
      <c r="Z56" s="920"/>
      <c r="AA56" s="920"/>
    </row>
    <row r="57" spans="1:27" ht="15.2" customHeight="1" thickTop="1" thickBot="1" x14ac:dyDescent="0.25">
      <c r="A57" s="903" t="s">
        <v>1548</v>
      </c>
      <c r="B57" s="903"/>
      <c r="C57" s="903"/>
      <c r="D57" s="903"/>
      <c r="E57" s="903"/>
      <c r="F57" s="903"/>
      <c r="G57" s="903"/>
      <c r="H57" s="903"/>
      <c r="I57" s="903"/>
      <c r="J57" s="903"/>
      <c r="K57" s="904" t="s">
        <v>1607</v>
      </c>
      <c r="L57" s="904"/>
      <c r="M57" s="904"/>
      <c r="N57" s="904"/>
      <c r="O57" s="828"/>
      <c r="P57" s="904" t="s">
        <v>1081</v>
      </c>
      <c r="Q57" s="904"/>
      <c r="R57" s="904"/>
      <c r="S57" s="904"/>
      <c r="T57" s="904"/>
      <c r="U57" s="904"/>
      <c r="V57" s="920"/>
      <c r="W57" s="920"/>
      <c r="X57" s="920"/>
      <c r="Y57" s="920"/>
      <c r="Z57" s="920"/>
      <c r="AA57" s="920"/>
    </row>
    <row r="58" spans="1:27" ht="25.35" customHeight="1" thickTop="1" thickBot="1" x14ac:dyDescent="0.25">
      <c r="A58" s="903" t="s">
        <v>1608</v>
      </c>
      <c r="B58" s="903"/>
      <c r="C58" s="903"/>
      <c r="D58" s="903"/>
      <c r="E58" s="903"/>
      <c r="F58" s="903"/>
      <c r="G58" s="903"/>
      <c r="H58" s="903"/>
      <c r="I58" s="903"/>
      <c r="J58" s="903"/>
      <c r="K58" s="904" t="s">
        <v>1609</v>
      </c>
      <c r="L58" s="904"/>
      <c r="M58" s="904"/>
      <c r="N58" s="904"/>
      <c r="O58" s="828"/>
      <c r="P58" s="904" t="s">
        <v>1081</v>
      </c>
      <c r="Q58" s="904"/>
      <c r="R58" s="904"/>
      <c r="S58" s="904"/>
      <c r="T58" s="904"/>
      <c r="U58" s="904"/>
      <c r="V58" s="920"/>
      <c r="W58" s="920"/>
      <c r="X58" s="920"/>
      <c r="Y58" s="920"/>
      <c r="Z58" s="920"/>
      <c r="AA58" s="920"/>
    </row>
    <row r="59" spans="1:27" ht="15.2" customHeight="1" thickTop="1" thickBot="1" x14ac:dyDescent="0.25">
      <c r="A59" s="903" t="s">
        <v>1542</v>
      </c>
      <c r="B59" s="903"/>
      <c r="C59" s="903"/>
      <c r="D59" s="903"/>
      <c r="E59" s="903"/>
      <c r="F59" s="903"/>
      <c r="G59" s="903"/>
      <c r="H59" s="903"/>
      <c r="I59" s="903"/>
      <c r="J59" s="903"/>
      <c r="K59" s="904" t="s">
        <v>1610</v>
      </c>
      <c r="L59" s="904"/>
      <c r="M59" s="904"/>
      <c r="N59" s="904"/>
      <c r="O59" s="828"/>
      <c r="P59" s="904" t="s">
        <v>1081</v>
      </c>
      <c r="Q59" s="904"/>
      <c r="R59" s="904"/>
      <c r="S59" s="904"/>
      <c r="T59" s="904"/>
      <c r="U59" s="904"/>
      <c r="V59" s="920"/>
      <c r="W59" s="920"/>
      <c r="X59" s="920"/>
      <c r="Y59" s="920"/>
      <c r="Z59" s="920"/>
      <c r="AA59" s="920"/>
    </row>
    <row r="60" spans="1:27" ht="25.35" customHeight="1" thickTop="1" thickBot="1" x14ac:dyDescent="0.25">
      <c r="A60" s="903" t="s">
        <v>1544</v>
      </c>
      <c r="B60" s="903"/>
      <c r="C60" s="903"/>
      <c r="D60" s="903"/>
      <c r="E60" s="903"/>
      <c r="F60" s="903"/>
      <c r="G60" s="903"/>
      <c r="H60" s="903"/>
      <c r="I60" s="903"/>
      <c r="J60" s="903"/>
      <c r="K60" s="904" t="s">
        <v>1611</v>
      </c>
      <c r="L60" s="904"/>
      <c r="M60" s="904"/>
      <c r="N60" s="904"/>
      <c r="O60" s="828"/>
      <c r="P60" s="904" t="s">
        <v>1081</v>
      </c>
      <c r="Q60" s="904"/>
      <c r="R60" s="904"/>
      <c r="S60" s="904"/>
      <c r="T60" s="904"/>
      <c r="U60" s="904"/>
      <c r="V60" s="920"/>
      <c r="W60" s="920"/>
      <c r="X60" s="920"/>
      <c r="Y60" s="920"/>
      <c r="Z60" s="920"/>
      <c r="AA60" s="920"/>
    </row>
    <row r="61" spans="1:27" ht="15.2" customHeight="1" thickTop="1" thickBot="1" x14ac:dyDescent="0.25">
      <c r="A61" s="903" t="s">
        <v>1546</v>
      </c>
      <c r="B61" s="903"/>
      <c r="C61" s="903"/>
      <c r="D61" s="903"/>
      <c r="E61" s="903"/>
      <c r="F61" s="903"/>
      <c r="G61" s="903"/>
      <c r="H61" s="903"/>
      <c r="I61" s="903"/>
      <c r="J61" s="903"/>
      <c r="K61" s="904" t="s">
        <v>1612</v>
      </c>
      <c r="L61" s="904"/>
      <c r="M61" s="904"/>
      <c r="N61" s="904"/>
      <c r="O61" s="828"/>
      <c r="P61" s="904" t="s">
        <v>1081</v>
      </c>
      <c r="Q61" s="904"/>
      <c r="R61" s="904"/>
      <c r="S61" s="904"/>
      <c r="T61" s="904"/>
      <c r="U61" s="904"/>
      <c r="V61" s="920"/>
      <c r="W61" s="920"/>
      <c r="X61" s="920"/>
      <c r="Y61" s="920"/>
      <c r="Z61" s="920"/>
      <c r="AA61" s="920"/>
    </row>
    <row r="62" spans="1:27" ht="15.2" customHeight="1" thickTop="1" thickBot="1" x14ac:dyDescent="0.25">
      <c r="A62" s="903" t="s">
        <v>1548</v>
      </c>
      <c r="B62" s="903"/>
      <c r="C62" s="903"/>
      <c r="D62" s="903"/>
      <c r="E62" s="903"/>
      <c r="F62" s="903"/>
      <c r="G62" s="903"/>
      <c r="H62" s="903"/>
      <c r="I62" s="903"/>
      <c r="J62" s="903"/>
      <c r="K62" s="904" t="s">
        <v>1613</v>
      </c>
      <c r="L62" s="904"/>
      <c r="M62" s="904"/>
      <c r="N62" s="904"/>
      <c r="O62" s="828"/>
      <c r="P62" s="904" t="s">
        <v>1081</v>
      </c>
      <c r="Q62" s="904"/>
      <c r="R62" s="904"/>
      <c r="S62" s="904"/>
      <c r="T62" s="904"/>
      <c r="U62" s="904"/>
      <c r="V62" s="920"/>
      <c r="W62" s="920"/>
      <c r="X62" s="920"/>
      <c r="Y62" s="920"/>
      <c r="Z62" s="920"/>
      <c r="AA62" s="920"/>
    </row>
    <row r="63" spans="1:27" ht="25.35" customHeight="1" thickTop="1" thickBot="1" x14ac:dyDescent="0.25">
      <c r="A63" s="903" t="s">
        <v>1614</v>
      </c>
      <c r="B63" s="903"/>
      <c r="C63" s="903"/>
      <c r="D63" s="903"/>
      <c r="E63" s="903"/>
      <c r="F63" s="903"/>
      <c r="G63" s="903"/>
      <c r="H63" s="903"/>
      <c r="I63" s="903"/>
      <c r="J63" s="903"/>
      <c r="K63" s="904" t="s">
        <v>1615</v>
      </c>
      <c r="L63" s="904"/>
      <c r="M63" s="904"/>
      <c r="N63" s="904"/>
      <c r="O63" s="828"/>
      <c r="P63" s="904" t="s">
        <v>1081</v>
      </c>
      <c r="Q63" s="904"/>
      <c r="R63" s="904"/>
      <c r="S63" s="904"/>
      <c r="T63" s="904"/>
      <c r="U63" s="904"/>
      <c r="V63" s="920"/>
      <c r="W63" s="920"/>
      <c r="X63" s="920"/>
      <c r="Y63" s="920"/>
      <c r="Z63" s="920"/>
      <c r="AA63" s="920"/>
    </row>
    <row r="64" spans="1:27" ht="15.2" customHeight="1" thickTop="1" thickBot="1" x14ac:dyDescent="0.25">
      <c r="A64" s="903" t="s">
        <v>1542</v>
      </c>
      <c r="B64" s="903"/>
      <c r="C64" s="903"/>
      <c r="D64" s="903"/>
      <c r="E64" s="903"/>
      <c r="F64" s="903"/>
      <c r="G64" s="903"/>
      <c r="H64" s="903"/>
      <c r="I64" s="903"/>
      <c r="J64" s="903"/>
      <c r="K64" s="904" t="s">
        <v>1616</v>
      </c>
      <c r="L64" s="904"/>
      <c r="M64" s="904"/>
      <c r="N64" s="904"/>
      <c r="O64" s="828"/>
      <c r="P64" s="904" t="s">
        <v>1081</v>
      </c>
      <c r="Q64" s="904"/>
      <c r="R64" s="904"/>
      <c r="S64" s="904"/>
      <c r="T64" s="904"/>
      <c r="U64" s="904"/>
      <c r="V64" s="920"/>
      <c r="W64" s="920"/>
      <c r="X64" s="920"/>
      <c r="Y64" s="920"/>
      <c r="Z64" s="920"/>
      <c r="AA64" s="920"/>
    </row>
    <row r="65" spans="1:27" ht="25.35" customHeight="1" thickTop="1" thickBot="1" x14ac:dyDescent="0.25">
      <c r="A65" s="903" t="s">
        <v>1544</v>
      </c>
      <c r="B65" s="903"/>
      <c r="C65" s="903"/>
      <c r="D65" s="903"/>
      <c r="E65" s="903"/>
      <c r="F65" s="903"/>
      <c r="G65" s="903"/>
      <c r="H65" s="903"/>
      <c r="I65" s="903"/>
      <c r="J65" s="903"/>
      <c r="K65" s="904" t="s">
        <v>1617</v>
      </c>
      <c r="L65" s="904"/>
      <c r="M65" s="904"/>
      <c r="N65" s="904"/>
      <c r="O65" s="828"/>
      <c r="P65" s="904" t="s">
        <v>1081</v>
      </c>
      <c r="Q65" s="904"/>
      <c r="R65" s="904"/>
      <c r="S65" s="904"/>
      <c r="T65" s="904"/>
      <c r="U65" s="904"/>
      <c r="V65" s="920"/>
      <c r="W65" s="920"/>
      <c r="X65" s="920"/>
      <c r="Y65" s="920"/>
      <c r="Z65" s="920"/>
      <c r="AA65" s="920"/>
    </row>
    <row r="66" spans="1:27" ht="15.2" customHeight="1" thickTop="1" thickBot="1" x14ac:dyDescent="0.25">
      <c r="A66" s="903" t="s">
        <v>1546</v>
      </c>
      <c r="B66" s="903"/>
      <c r="C66" s="903"/>
      <c r="D66" s="903"/>
      <c r="E66" s="903"/>
      <c r="F66" s="903"/>
      <c r="G66" s="903"/>
      <c r="H66" s="903"/>
      <c r="I66" s="903"/>
      <c r="J66" s="903"/>
      <c r="K66" s="904" t="s">
        <v>1618</v>
      </c>
      <c r="L66" s="904"/>
      <c r="M66" s="904"/>
      <c r="N66" s="904"/>
      <c r="O66" s="828"/>
      <c r="P66" s="904" t="s">
        <v>1081</v>
      </c>
      <c r="Q66" s="904"/>
      <c r="R66" s="904"/>
      <c r="S66" s="904"/>
      <c r="T66" s="904"/>
      <c r="U66" s="904"/>
      <c r="V66" s="920"/>
      <c r="W66" s="920"/>
      <c r="X66" s="920"/>
      <c r="Y66" s="920"/>
      <c r="Z66" s="920"/>
      <c r="AA66" s="920"/>
    </row>
    <row r="67" spans="1:27" ht="15.2" customHeight="1" thickTop="1" thickBot="1" x14ac:dyDescent="0.25">
      <c r="A67" s="903" t="s">
        <v>1548</v>
      </c>
      <c r="B67" s="903"/>
      <c r="C67" s="903"/>
      <c r="D67" s="903"/>
      <c r="E67" s="903"/>
      <c r="F67" s="903"/>
      <c r="G67" s="903"/>
      <c r="H67" s="903"/>
      <c r="I67" s="903"/>
      <c r="J67" s="903"/>
      <c r="K67" s="904" t="s">
        <v>1619</v>
      </c>
      <c r="L67" s="904"/>
      <c r="M67" s="904"/>
      <c r="N67" s="904"/>
      <c r="O67" s="828"/>
      <c r="P67" s="904" t="s">
        <v>1081</v>
      </c>
      <c r="Q67" s="904"/>
      <c r="R67" s="904"/>
      <c r="S67" s="904"/>
      <c r="T67" s="904"/>
      <c r="U67" s="904"/>
      <c r="V67" s="920"/>
      <c r="W67" s="920"/>
      <c r="X67" s="920"/>
      <c r="Y67" s="920"/>
      <c r="Z67" s="920"/>
      <c r="AA67" s="920"/>
    </row>
    <row r="68" spans="1:27" ht="25.35" customHeight="1" thickTop="1" thickBot="1" x14ac:dyDescent="0.25">
      <c r="A68" s="917" t="s">
        <v>1620</v>
      </c>
      <c r="B68" s="917"/>
      <c r="C68" s="917"/>
      <c r="D68" s="917"/>
      <c r="E68" s="917"/>
      <c r="F68" s="917"/>
      <c r="G68" s="917"/>
      <c r="H68" s="917"/>
      <c r="I68" s="917"/>
      <c r="J68" s="917"/>
      <c r="K68" s="918" t="s">
        <v>1621</v>
      </c>
      <c r="L68" s="918"/>
      <c r="M68" s="918"/>
      <c r="N68" s="918"/>
      <c r="O68" s="834"/>
      <c r="P68" s="918" t="s">
        <v>1081</v>
      </c>
      <c r="Q68" s="918"/>
      <c r="R68" s="918"/>
      <c r="S68" s="918"/>
      <c r="T68" s="918"/>
      <c r="U68" s="918"/>
      <c r="V68" s="921"/>
      <c r="W68" s="921"/>
      <c r="X68" s="921"/>
      <c r="Y68" s="921"/>
      <c r="Z68" s="921"/>
      <c r="AA68" s="921"/>
    </row>
    <row r="69" spans="1:27" ht="25.35" customHeight="1" thickTop="1" thickBot="1" x14ac:dyDescent="0.25">
      <c r="A69" s="903" t="s">
        <v>1622</v>
      </c>
      <c r="B69" s="903"/>
      <c r="C69" s="903"/>
      <c r="D69" s="903"/>
      <c r="E69" s="903"/>
      <c r="F69" s="903"/>
      <c r="G69" s="903"/>
      <c r="H69" s="903"/>
      <c r="I69" s="903"/>
      <c r="J69" s="903"/>
      <c r="K69" s="904" t="s">
        <v>1623</v>
      </c>
      <c r="L69" s="904"/>
      <c r="M69" s="904"/>
      <c r="N69" s="904"/>
      <c r="O69" s="828"/>
      <c r="P69" s="904" t="s">
        <v>1081</v>
      </c>
      <c r="Q69" s="904"/>
      <c r="R69" s="904"/>
      <c r="S69" s="904"/>
      <c r="T69" s="904"/>
      <c r="U69" s="904"/>
      <c r="V69" s="920"/>
      <c r="W69" s="920"/>
      <c r="X69" s="920"/>
      <c r="Y69" s="920"/>
      <c r="Z69" s="920"/>
      <c r="AA69" s="920"/>
    </row>
    <row r="70" spans="1:27" ht="15.2" customHeight="1" thickTop="1" thickBot="1" x14ac:dyDescent="0.25">
      <c r="A70" s="903" t="s">
        <v>1542</v>
      </c>
      <c r="B70" s="903"/>
      <c r="C70" s="903"/>
      <c r="D70" s="903"/>
      <c r="E70" s="903"/>
      <c r="F70" s="903"/>
      <c r="G70" s="903"/>
      <c r="H70" s="903"/>
      <c r="I70" s="903"/>
      <c r="J70" s="903"/>
      <c r="K70" s="904" t="s">
        <v>1624</v>
      </c>
      <c r="L70" s="904"/>
      <c r="M70" s="904"/>
      <c r="N70" s="904"/>
      <c r="O70" s="828"/>
      <c r="P70" s="904" t="s">
        <v>1081</v>
      </c>
      <c r="Q70" s="904"/>
      <c r="R70" s="904"/>
      <c r="S70" s="904"/>
      <c r="T70" s="904"/>
      <c r="U70" s="904"/>
      <c r="V70" s="920"/>
      <c r="W70" s="920"/>
      <c r="X70" s="920"/>
      <c r="Y70" s="920"/>
      <c r="Z70" s="920"/>
      <c r="AA70" s="920"/>
    </row>
    <row r="71" spans="1:27" ht="25.35" customHeight="1" thickTop="1" thickBot="1" x14ac:dyDescent="0.25">
      <c r="A71" s="903" t="s">
        <v>1544</v>
      </c>
      <c r="B71" s="903"/>
      <c r="C71" s="903"/>
      <c r="D71" s="903"/>
      <c r="E71" s="903"/>
      <c r="F71" s="903"/>
      <c r="G71" s="903"/>
      <c r="H71" s="903"/>
      <c r="I71" s="903"/>
      <c r="J71" s="903"/>
      <c r="K71" s="904" t="s">
        <v>1625</v>
      </c>
      <c r="L71" s="904"/>
      <c r="M71" s="904"/>
      <c r="N71" s="904"/>
      <c r="O71" s="828"/>
      <c r="P71" s="904" t="s">
        <v>1081</v>
      </c>
      <c r="Q71" s="904"/>
      <c r="R71" s="904"/>
      <c r="S71" s="904"/>
      <c r="T71" s="904"/>
      <c r="U71" s="904"/>
      <c r="V71" s="920"/>
      <c r="W71" s="920"/>
      <c r="X71" s="920"/>
      <c r="Y71" s="920"/>
      <c r="Z71" s="920"/>
      <c r="AA71" s="920"/>
    </row>
    <row r="72" spans="1:27" ht="15.2" customHeight="1" thickTop="1" thickBot="1" x14ac:dyDescent="0.25">
      <c r="A72" s="903" t="s">
        <v>1546</v>
      </c>
      <c r="B72" s="903"/>
      <c r="C72" s="903"/>
      <c r="D72" s="903"/>
      <c r="E72" s="903"/>
      <c r="F72" s="903"/>
      <c r="G72" s="903"/>
      <c r="H72" s="903"/>
      <c r="I72" s="903"/>
      <c r="J72" s="903"/>
      <c r="K72" s="904" t="s">
        <v>1626</v>
      </c>
      <c r="L72" s="904"/>
      <c r="M72" s="904"/>
      <c r="N72" s="904"/>
      <c r="O72" s="828"/>
      <c r="P72" s="904" t="s">
        <v>1081</v>
      </c>
      <c r="Q72" s="904"/>
      <c r="R72" s="904"/>
      <c r="S72" s="904"/>
      <c r="T72" s="904"/>
      <c r="U72" s="904"/>
      <c r="V72" s="920"/>
      <c r="W72" s="920"/>
      <c r="X72" s="920"/>
      <c r="Y72" s="920"/>
      <c r="Z72" s="920"/>
      <c r="AA72" s="920"/>
    </row>
    <row r="73" spans="1:27" ht="15.2" customHeight="1" thickTop="1" thickBot="1" x14ac:dyDescent="0.25">
      <c r="A73" s="903" t="s">
        <v>1548</v>
      </c>
      <c r="B73" s="903"/>
      <c r="C73" s="903"/>
      <c r="D73" s="903"/>
      <c r="E73" s="903"/>
      <c r="F73" s="903"/>
      <c r="G73" s="903"/>
      <c r="H73" s="903"/>
      <c r="I73" s="903"/>
      <c r="J73" s="903"/>
      <c r="K73" s="904" t="s">
        <v>1627</v>
      </c>
      <c r="L73" s="904"/>
      <c r="M73" s="904"/>
      <c r="N73" s="904"/>
      <c r="O73" s="828"/>
      <c r="P73" s="904" t="s">
        <v>1081</v>
      </c>
      <c r="Q73" s="904"/>
      <c r="R73" s="904"/>
      <c r="S73" s="904"/>
      <c r="T73" s="904"/>
      <c r="U73" s="904"/>
      <c r="V73" s="920"/>
      <c r="W73" s="920"/>
      <c r="X73" s="920"/>
      <c r="Y73" s="920"/>
      <c r="Z73" s="920"/>
      <c r="AA73" s="920"/>
    </row>
    <row r="74" spans="1:27" ht="25.35" customHeight="1" thickTop="1" thickBot="1" x14ac:dyDescent="0.25">
      <c r="A74" s="903" t="s">
        <v>1628</v>
      </c>
      <c r="B74" s="903"/>
      <c r="C74" s="903"/>
      <c r="D74" s="903"/>
      <c r="E74" s="903"/>
      <c r="F74" s="903"/>
      <c r="G74" s="903"/>
      <c r="H74" s="903"/>
      <c r="I74" s="903"/>
      <c r="J74" s="903"/>
      <c r="K74" s="904" t="s">
        <v>1629</v>
      </c>
      <c r="L74" s="904"/>
      <c r="M74" s="904"/>
      <c r="N74" s="904"/>
      <c r="O74" s="828"/>
      <c r="P74" s="904" t="s">
        <v>1081</v>
      </c>
      <c r="Q74" s="904"/>
      <c r="R74" s="904"/>
      <c r="S74" s="904"/>
      <c r="T74" s="904"/>
      <c r="U74" s="904"/>
      <c r="V74" s="920"/>
      <c r="W74" s="920"/>
      <c r="X74" s="920"/>
      <c r="Y74" s="920"/>
      <c r="Z74" s="920"/>
      <c r="AA74" s="920"/>
    </row>
    <row r="75" spans="1:27" ht="15.2" customHeight="1" thickTop="1" thickBot="1" x14ac:dyDescent="0.25">
      <c r="A75" s="903" t="s">
        <v>1542</v>
      </c>
      <c r="B75" s="903"/>
      <c r="C75" s="903"/>
      <c r="D75" s="903"/>
      <c r="E75" s="903"/>
      <c r="F75" s="903"/>
      <c r="G75" s="903"/>
      <c r="H75" s="903"/>
      <c r="I75" s="903"/>
      <c r="J75" s="903"/>
      <c r="K75" s="904" t="s">
        <v>1630</v>
      </c>
      <c r="L75" s="904"/>
      <c r="M75" s="904"/>
      <c r="N75" s="904"/>
      <c r="O75" s="828"/>
      <c r="P75" s="904" t="s">
        <v>1081</v>
      </c>
      <c r="Q75" s="904"/>
      <c r="R75" s="904"/>
      <c r="S75" s="904"/>
      <c r="T75" s="904"/>
      <c r="U75" s="904"/>
      <c r="V75" s="920"/>
      <c r="W75" s="920"/>
      <c r="X75" s="920"/>
      <c r="Y75" s="920"/>
      <c r="Z75" s="920"/>
      <c r="AA75" s="920"/>
    </row>
    <row r="76" spans="1:27" ht="25.35" customHeight="1" thickTop="1" thickBot="1" x14ac:dyDescent="0.25">
      <c r="A76" s="903" t="s">
        <v>1544</v>
      </c>
      <c r="B76" s="903"/>
      <c r="C76" s="903"/>
      <c r="D76" s="903"/>
      <c r="E76" s="903"/>
      <c r="F76" s="903"/>
      <c r="G76" s="903"/>
      <c r="H76" s="903"/>
      <c r="I76" s="903"/>
      <c r="J76" s="903"/>
      <c r="K76" s="904" t="s">
        <v>1631</v>
      </c>
      <c r="L76" s="904"/>
      <c r="M76" s="904"/>
      <c r="N76" s="904"/>
      <c r="O76" s="828"/>
      <c r="P76" s="904" t="s">
        <v>1081</v>
      </c>
      <c r="Q76" s="904"/>
      <c r="R76" s="904"/>
      <c r="S76" s="904"/>
      <c r="T76" s="904"/>
      <c r="U76" s="904"/>
      <c r="V76" s="920"/>
      <c r="W76" s="920"/>
      <c r="X76" s="920"/>
      <c r="Y76" s="920"/>
      <c r="Z76" s="920"/>
      <c r="AA76" s="920"/>
    </row>
    <row r="77" spans="1:27" ht="15.2" customHeight="1" thickTop="1" thickBot="1" x14ac:dyDescent="0.25">
      <c r="A77" s="903" t="s">
        <v>1546</v>
      </c>
      <c r="B77" s="903"/>
      <c r="C77" s="903"/>
      <c r="D77" s="903"/>
      <c r="E77" s="903"/>
      <c r="F77" s="903"/>
      <c r="G77" s="903"/>
      <c r="H77" s="903"/>
      <c r="I77" s="903"/>
      <c r="J77" s="903"/>
      <c r="K77" s="904" t="s">
        <v>1632</v>
      </c>
      <c r="L77" s="904"/>
      <c r="M77" s="904"/>
      <c r="N77" s="904"/>
      <c r="O77" s="828"/>
      <c r="P77" s="904" t="s">
        <v>1081</v>
      </c>
      <c r="Q77" s="904"/>
      <c r="R77" s="904"/>
      <c r="S77" s="904"/>
      <c r="T77" s="904"/>
      <c r="U77" s="904"/>
      <c r="V77" s="920"/>
      <c r="W77" s="920"/>
      <c r="X77" s="920"/>
      <c r="Y77" s="920"/>
      <c r="Z77" s="920"/>
      <c r="AA77" s="920"/>
    </row>
    <row r="78" spans="1:27" ht="15.2" customHeight="1" thickTop="1" thickBot="1" x14ac:dyDescent="0.25">
      <c r="A78" s="903" t="s">
        <v>1548</v>
      </c>
      <c r="B78" s="903"/>
      <c r="C78" s="903"/>
      <c r="D78" s="903"/>
      <c r="E78" s="903"/>
      <c r="F78" s="903"/>
      <c r="G78" s="903"/>
      <c r="H78" s="903"/>
      <c r="I78" s="903"/>
      <c r="J78" s="903"/>
      <c r="K78" s="904" t="s">
        <v>1633</v>
      </c>
      <c r="L78" s="904"/>
      <c r="M78" s="904"/>
      <c r="N78" s="904"/>
      <c r="O78" s="828"/>
      <c r="P78" s="904" t="s">
        <v>1081</v>
      </c>
      <c r="Q78" s="904"/>
      <c r="R78" s="904"/>
      <c r="S78" s="904"/>
      <c r="T78" s="904"/>
      <c r="U78" s="904"/>
      <c r="V78" s="920"/>
      <c r="W78" s="920"/>
      <c r="X78" s="920"/>
      <c r="Y78" s="920"/>
      <c r="Z78" s="920"/>
      <c r="AA78" s="920"/>
    </row>
    <row r="79" spans="1:27" ht="25.35" customHeight="1" thickTop="1" thickBot="1" x14ac:dyDescent="0.25">
      <c r="A79" s="911" t="s">
        <v>1634</v>
      </c>
      <c r="B79" s="911"/>
      <c r="C79" s="911"/>
      <c r="D79" s="911"/>
      <c r="E79" s="911"/>
      <c r="F79" s="911"/>
      <c r="G79" s="911"/>
      <c r="H79" s="911"/>
      <c r="I79" s="911"/>
      <c r="J79" s="911"/>
      <c r="K79" s="912" t="s">
        <v>239</v>
      </c>
      <c r="L79" s="912"/>
      <c r="M79" s="912"/>
      <c r="N79" s="912"/>
      <c r="O79" s="833"/>
      <c r="P79" s="912" t="s">
        <v>1081</v>
      </c>
      <c r="Q79" s="912"/>
      <c r="R79" s="912"/>
      <c r="S79" s="912"/>
      <c r="T79" s="912"/>
      <c r="U79" s="912"/>
      <c r="V79" s="916"/>
      <c r="W79" s="916"/>
      <c r="X79" s="916"/>
      <c r="Y79" s="916"/>
      <c r="Z79" s="916"/>
      <c r="AA79" s="916"/>
    </row>
    <row r="80" spans="1:27" ht="15.2" customHeight="1" thickTop="1" thickBot="1" x14ac:dyDescent="0.25">
      <c r="A80" s="903" t="s">
        <v>1635</v>
      </c>
      <c r="B80" s="903"/>
      <c r="C80" s="903"/>
      <c r="D80" s="903"/>
      <c r="E80" s="903"/>
      <c r="F80" s="903"/>
      <c r="G80" s="903"/>
      <c r="H80" s="903"/>
      <c r="I80" s="903"/>
      <c r="J80" s="903"/>
      <c r="K80" s="904" t="s">
        <v>1636</v>
      </c>
      <c r="L80" s="904"/>
      <c r="M80" s="904"/>
      <c r="N80" s="904"/>
      <c r="O80" s="828"/>
      <c r="P80" s="904" t="s">
        <v>1081</v>
      </c>
      <c r="Q80" s="904"/>
      <c r="R80" s="904"/>
      <c r="S80" s="904"/>
      <c r="T80" s="904"/>
      <c r="U80" s="904"/>
      <c r="V80" s="920"/>
      <c r="W80" s="920"/>
      <c r="X80" s="920"/>
      <c r="Y80" s="920"/>
      <c r="Z80" s="920"/>
      <c r="AA80" s="920"/>
    </row>
    <row r="81" spans="1:27" ht="15.2" customHeight="1" thickTop="1" thickBot="1" x14ac:dyDescent="0.25">
      <c r="A81" s="903" t="s">
        <v>1637</v>
      </c>
      <c r="B81" s="903"/>
      <c r="C81" s="903"/>
      <c r="D81" s="903"/>
      <c r="E81" s="903"/>
      <c r="F81" s="903"/>
      <c r="G81" s="903"/>
      <c r="H81" s="903"/>
      <c r="I81" s="903"/>
      <c r="J81" s="903"/>
      <c r="K81" s="904" t="s">
        <v>1638</v>
      </c>
      <c r="L81" s="904"/>
      <c r="M81" s="904"/>
      <c r="N81" s="904"/>
      <c r="O81" s="828"/>
      <c r="P81" s="904" t="s">
        <v>1081</v>
      </c>
      <c r="Q81" s="904"/>
      <c r="R81" s="904"/>
      <c r="S81" s="904"/>
      <c r="T81" s="904"/>
      <c r="U81" s="904"/>
      <c r="V81" s="920"/>
      <c r="W81" s="920"/>
      <c r="X81" s="920"/>
      <c r="Y81" s="920"/>
      <c r="Z81" s="920"/>
      <c r="AA81" s="920"/>
    </row>
    <row r="82" spans="1:27" ht="15.2" customHeight="1" thickTop="1" thickBot="1" x14ac:dyDescent="0.25">
      <c r="A82" s="911" t="s">
        <v>1639</v>
      </c>
      <c r="B82" s="911"/>
      <c r="C82" s="911"/>
      <c r="D82" s="911"/>
      <c r="E82" s="911"/>
      <c r="F82" s="911"/>
      <c r="G82" s="911"/>
      <c r="H82" s="911"/>
      <c r="I82" s="911"/>
      <c r="J82" s="911"/>
      <c r="K82" s="912" t="s">
        <v>1640</v>
      </c>
      <c r="L82" s="912"/>
      <c r="M82" s="912"/>
      <c r="N82" s="912"/>
      <c r="O82" s="833">
        <v>21513950</v>
      </c>
      <c r="P82" s="923">
        <v>23729954</v>
      </c>
      <c r="Q82" s="924"/>
      <c r="R82" s="924"/>
      <c r="S82" s="924"/>
      <c r="T82" s="924"/>
      <c r="U82" s="925"/>
      <c r="V82" s="916">
        <f>P82/O82</f>
        <v>1.1030031212306435</v>
      </c>
      <c r="W82" s="916"/>
      <c r="X82" s="916"/>
      <c r="Y82" s="916"/>
      <c r="Z82" s="916"/>
      <c r="AA82" s="916"/>
    </row>
    <row r="83" spans="1:27" ht="15.2" customHeight="1" thickTop="1" thickBot="1" x14ac:dyDescent="0.25">
      <c r="A83" s="903" t="s">
        <v>1641</v>
      </c>
      <c r="B83" s="903"/>
      <c r="C83" s="903"/>
      <c r="D83" s="903"/>
      <c r="E83" s="903"/>
      <c r="F83" s="903"/>
      <c r="G83" s="903"/>
      <c r="H83" s="903"/>
      <c r="I83" s="903"/>
      <c r="J83" s="903"/>
      <c r="K83" s="904" t="s">
        <v>1642</v>
      </c>
      <c r="L83" s="904"/>
      <c r="M83" s="904"/>
      <c r="N83" s="904"/>
      <c r="O83" s="828"/>
      <c r="P83" s="904" t="s">
        <v>1081</v>
      </c>
      <c r="Q83" s="904"/>
      <c r="R83" s="904"/>
      <c r="S83" s="904"/>
      <c r="T83" s="904"/>
      <c r="U83" s="904"/>
      <c r="V83" s="920"/>
      <c r="W83" s="920"/>
      <c r="X83" s="920"/>
      <c r="Y83" s="920"/>
      <c r="Z83" s="920"/>
      <c r="AA83" s="920"/>
    </row>
    <row r="84" spans="1:27" ht="15.2" customHeight="1" thickTop="1" thickBot="1" x14ac:dyDescent="0.25">
      <c r="A84" s="903" t="s">
        <v>1643</v>
      </c>
      <c r="B84" s="903"/>
      <c r="C84" s="903"/>
      <c r="D84" s="903"/>
      <c r="E84" s="903"/>
      <c r="F84" s="903"/>
      <c r="G84" s="903"/>
      <c r="H84" s="903"/>
      <c r="I84" s="903"/>
      <c r="J84" s="903"/>
      <c r="K84" s="904" t="s">
        <v>1644</v>
      </c>
      <c r="L84" s="904"/>
      <c r="M84" s="904"/>
      <c r="N84" s="904"/>
      <c r="O84" s="828"/>
      <c r="P84" s="904" t="s">
        <v>1081</v>
      </c>
      <c r="Q84" s="904"/>
      <c r="R84" s="904"/>
      <c r="S84" s="904"/>
      <c r="T84" s="904"/>
      <c r="U84" s="904"/>
      <c r="V84" s="920"/>
      <c r="W84" s="920"/>
      <c r="X84" s="920"/>
      <c r="Y84" s="920"/>
      <c r="Z84" s="920"/>
      <c r="AA84" s="920"/>
    </row>
    <row r="85" spans="1:27" ht="15.2" customHeight="1" thickTop="1" thickBot="1" x14ac:dyDescent="0.25">
      <c r="A85" s="903" t="s">
        <v>1645</v>
      </c>
      <c r="B85" s="903"/>
      <c r="C85" s="903"/>
      <c r="D85" s="903"/>
      <c r="E85" s="903"/>
      <c r="F85" s="903"/>
      <c r="G85" s="903"/>
      <c r="H85" s="903"/>
      <c r="I85" s="903"/>
      <c r="J85" s="903"/>
      <c r="K85" s="904" t="s">
        <v>1646</v>
      </c>
      <c r="L85" s="904"/>
      <c r="M85" s="904"/>
      <c r="N85" s="904"/>
      <c r="O85" s="828">
        <v>21513950</v>
      </c>
      <c r="P85" s="904" t="s">
        <v>1724</v>
      </c>
      <c r="Q85" s="904"/>
      <c r="R85" s="904"/>
      <c r="S85" s="904"/>
      <c r="T85" s="904"/>
      <c r="U85" s="904"/>
      <c r="V85" s="920">
        <f>P85/O85</f>
        <v>1.1030031212306435</v>
      </c>
      <c r="W85" s="920"/>
      <c r="X85" s="920"/>
      <c r="Y85" s="920"/>
      <c r="Z85" s="920"/>
      <c r="AA85" s="920"/>
    </row>
    <row r="86" spans="1:27" ht="15.2" customHeight="1" thickTop="1" thickBot="1" x14ac:dyDescent="0.25">
      <c r="A86" s="903" t="s">
        <v>1647</v>
      </c>
      <c r="B86" s="903"/>
      <c r="C86" s="903"/>
      <c r="D86" s="903"/>
      <c r="E86" s="903"/>
      <c r="F86" s="903"/>
      <c r="G86" s="903"/>
      <c r="H86" s="903"/>
      <c r="I86" s="903"/>
      <c r="J86" s="903"/>
      <c r="K86" s="904" t="s">
        <v>1648</v>
      </c>
      <c r="L86" s="904"/>
      <c r="M86" s="904"/>
      <c r="N86" s="904"/>
      <c r="O86" s="828"/>
      <c r="P86" s="904" t="s">
        <v>1081</v>
      </c>
      <c r="Q86" s="904"/>
      <c r="R86" s="904"/>
      <c r="S86" s="904"/>
      <c r="T86" s="904"/>
      <c r="U86" s="904"/>
      <c r="V86" s="920"/>
      <c r="W86" s="920"/>
      <c r="X86" s="920"/>
      <c r="Y86" s="920"/>
      <c r="Z86" s="920"/>
      <c r="AA86" s="920"/>
    </row>
    <row r="87" spans="1:27" ht="15.2" customHeight="1" thickTop="1" thickBot="1" x14ac:dyDescent="0.25">
      <c r="A87" s="911" t="s">
        <v>1649</v>
      </c>
      <c r="B87" s="911"/>
      <c r="C87" s="911"/>
      <c r="D87" s="911"/>
      <c r="E87" s="911"/>
      <c r="F87" s="911"/>
      <c r="G87" s="911"/>
      <c r="H87" s="911"/>
      <c r="I87" s="911"/>
      <c r="J87" s="911"/>
      <c r="K87" s="912" t="s">
        <v>1650</v>
      </c>
      <c r="L87" s="912"/>
      <c r="M87" s="912"/>
      <c r="N87" s="912"/>
      <c r="O87" s="833">
        <v>35279432</v>
      </c>
      <c r="P87" s="912" t="s">
        <v>1716</v>
      </c>
      <c r="Q87" s="912"/>
      <c r="R87" s="912"/>
      <c r="S87" s="912"/>
      <c r="T87" s="912"/>
      <c r="U87" s="912"/>
      <c r="V87" s="916">
        <f>P87/O87</f>
        <v>0.88421386716203365</v>
      </c>
      <c r="W87" s="916"/>
      <c r="X87" s="916"/>
      <c r="Y87" s="916"/>
      <c r="Z87" s="916"/>
      <c r="AA87" s="916"/>
    </row>
    <row r="88" spans="1:27" ht="15.2" customHeight="1" thickTop="1" thickBot="1" x14ac:dyDescent="0.25">
      <c r="A88" s="903" t="s">
        <v>1651</v>
      </c>
      <c r="B88" s="903"/>
      <c r="C88" s="903"/>
      <c r="D88" s="903"/>
      <c r="E88" s="903"/>
      <c r="F88" s="903"/>
      <c r="G88" s="903"/>
      <c r="H88" s="903"/>
      <c r="I88" s="903"/>
      <c r="J88" s="903"/>
      <c r="K88" s="904" t="s">
        <v>1652</v>
      </c>
      <c r="L88" s="904"/>
      <c r="M88" s="904"/>
      <c r="N88" s="904"/>
      <c r="O88" s="828">
        <v>22201345</v>
      </c>
      <c r="P88" s="904" t="s">
        <v>1653</v>
      </c>
      <c r="Q88" s="904"/>
      <c r="R88" s="904"/>
      <c r="S88" s="904"/>
      <c r="T88" s="904"/>
      <c r="U88" s="904"/>
      <c r="V88" s="920">
        <f>P88/O88</f>
        <v>0.81229173277564937</v>
      </c>
      <c r="W88" s="920"/>
      <c r="X88" s="920"/>
      <c r="Y88" s="920"/>
      <c r="Z88" s="920"/>
      <c r="AA88" s="920"/>
    </row>
    <row r="89" spans="1:27" ht="25.35" customHeight="1" thickTop="1" thickBot="1" x14ac:dyDescent="0.25">
      <c r="A89" s="903" t="s">
        <v>1654</v>
      </c>
      <c r="B89" s="903"/>
      <c r="C89" s="903"/>
      <c r="D89" s="903"/>
      <c r="E89" s="903"/>
      <c r="F89" s="903"/>
      <c r="G89" s="903"/>
      <c r="H89" s="903"/>
      <c r="I89" s="903"/>
      <c r="J89" s="903"/>
      <c r="K89" s="904" t="s">
        <v>1655</v>
      </c>
      <c r="L89" s="904"/>
      <c r="M89" s="904"/>
      <c r="N89" s="904"/>
      <c r="O89" s="828"/>
      <c r="P89" s="904" t="s">
        <v>1081</v>
      </c>
      <c r="Q89" s="904"/>
      <c r="R89" s="904"/>
      <c r="S89" s="904"/>
      <c r="T89" s="904"/>
      <c r="U89" s="904"/>
      <c r="V89" s="920"/>
      <c r="W89" s="920"/>
      <c r="X89" s="920"/>
      <c r="Y89" s="920"/>
      <c r="Z89" s="920"/>
      <c r="AA89" s="920"/>
    </row>
    <row r="90" spans="1:27" ht="15.2" customHeight="1" thickTop="1" thickBot="1" x14ac:dyDescent="0.25">
      <c r="A90" s="903" t="s">
        <v>1656</v>
      </c>
      <c r="B90" s="903"/>
      <c r="C90" s="903"/>
      <c r="D90" s="903"/>
      <c r="E90" s="903"/>
      <c r="F90" s="903"/>
      <c r="G90" s="903"/>
      <c r="H90" s="903"/>
      <c r="I90" s="903"/>
      <c r="J90" s="903"/>
      <c r="K90" s="904" t="s">
        <v>1657</v>
      </c>
      <c r="L90" s="904"/>
      <c r="M90" s="904"/>
      <c r="N90" s="904"/>
      <c r="O90" s="828">
        <v>13078087</v>
      </c>
      <c r="P90" s="904" t="s">
        <v>1717</v>
      </c>
      <c r="Q90" s="904"/>
      <c r="R90" s="904"/>
      <c r="S90" s="904"/>
      <c r="T90" s="904"/>
      <c r="U90" s="904"/>
      <c r="V90" s="920">
        <f>P90/O90</f>
        <v>1.0063087973034588</v>
      </c>
      <c r="W90" s="920"/>
      <c r="X90" s="920"/>
      <c r="Y90" s="920"/>
      <c r="Z90" s="920"/>
      <c r="AA90" s="920"/>
    </row>
    <row r="91" spans="1:27" ht="25.35" customHeight="1" thickTop="1" thickBot="1" x14ac:dyDescent="0.25">
      <c r="A91" s="911" t="s">
        <v>1658</v>
      </c>
      <c r="B91" s="911"/>
      <c r="C91" s="911"/>
      <c r="D91" s="911"/>
      <c r="E91" s="911"/>
      <c r="F91" s="911"/>
      <c r="G91" s="911"/>
      <c r="H91" s="911"/>
      <c r="I91" s="911"/>
      <c r="J91" s="911"/>
      <c r="K91" s="912" t="s">
        <v>1659</v>
      </c>
      <c r="L91" s="912"/>
      <c r="M91" s="912"/>
      <c r="N91" s="912"/>
      <c r="O91" s="833">
        <v>-4085562</v>
      </c>
      <c r="P91" s="912" t="s">
        <v>1718</v>
      </c>
      <c r="Q91" s="912"/>
      <c r="R91" s="912"/>
      <c r="S91" s="912"/>
      <c r="T91" s="912"/>
      <c r="U91" s="912"/>
      <c r="V91" s="916">
        <f>P91/O91</f>
        <v>0.6539788161334964</v>
      </c>
      <c r="W91" s="916"/>
      <c r="X91" s="916"/>
      <c r="Y91" s="916"/>
      <c r="Z91" s="916"/>
      <c r="AA91" s="916"/>
    </row>
    <row r="92" spans="1:27" ht="15.2" customHeight="1" thickTop="1" thickBot="1" x14ac:dyDescent="0.25">
      <c r="A92" s="911" t="s">
        <v>1660</v>
      </c>
      <c r="B92" s="911"/>
      <c r="C92" s="911"/>
      <c r="D92" s="911"/>
      <c r="E92" s="911"/>
      <c r="F92" s="911"/>
      <c r="G92" s="911"/>
      <c r="H92" s="911"/>
      <c r="I92" s="911"/>
      <c r="J92" s="911"/>
      <c r="K92" s="912" t="s">
        <v>1661</v>
      </c>
      <c r="L92" s="912"/>
      <c r="M92" s="912"/>
      <c r="N92" s="912"/>
      <c r="O92" s="833"/>
      <c r="P92" s="912" t="s">
        <v>1081</v>
      </c>
      <c r="Q92" s="912"/>
      <c r="R92" s="912"/>
      <c r="S92" s="912"/>
      <c r="T92" s="912"/>
      <c r="U92" s="912"/>
      <c r="V92" s="916"/>
      <c r="W92" s="916"/>
      <c r="X92" s="916"/>
      <c r="Y92" s="916"/>
      <c r="Z92" s="916"/>
      <c r="AA92" s="916"/>
    </row>
    <row r="93" spans="1:27" ht="15.2" customHeight="1" thickTop="1" thickBot="1" x14ac:dyDescent="0.25">
      <c r="A93" s="926" t="s">
        <v>1662</v>
      </c>
      <c r="B93" s="926"/>
      <c r="C93" s="926"/>
      <c r="D93" s="926"/>
      <c r="E93" s="926"/>
      <c r="F93" s="926"/>
      <c r="G93" s="926"/>
      <c r="H93" s="926"/>
      <c r="I93" s="926"/>
      <c r="J93" s="926"/>
      <c r="K93" s="927" t="s">
        <v>1663</v>
      </c>
      <c r="L93" s="927"/>
      <c r="M93" s="927"/>
      <c r="N93" s="927"/>
      <c r="O93" s="835">
        <v>2772266061</v>
      </c>
      <c r="P93" s="927" t="s">
        <v>1725</v>
      </c>
      <c r="Q93" s="927"/>
      <c r="R93" s="927"/>
      <c r="S93" s="927"/>
      <c r="T93" s="927"/>
      <c r="U93" s="927"/>
      <c r="V93" s="928">
        <f>P93/O93</f>
        <v>0.91324619184882772</v>
      </c>
      <c r="W93" s="928"/>
      <c r="X93" s="928"/>
      <c r="Y93" s="928"/>
      <c r="Z93" s="928"/>
      <c r="AA93" s="928"/>
    </row>
    <row r="94" spans="1:27" ht="15.2" customHeight="1" thickTop="1" thickBot="1" x14ac:dyDescent="0.25">
      <c r="A94" s="903" t="s">
        <v>1534</v>
      </c>
      <c r="B94" s="903"/>
      <c r="C94" s="903"/>
      <c r="D94" s="903"/>
      <c r="E94" s="903"/>
      <c r="F94" s="903"/>
      <c r="G94" s="903"/>
      <c r="H94" s="903"/>
      <c r="I94" s="903"/>
      <c r="J94" s="903"/>
      <c r="K94" s="904" t="s">
        <v>1534</v>
      </c>
      <c r="L94" s="904"/>
      <c r="M94" s="904"/>
      <c r="N94" s="904"/>
      <c r="O94" s="828"/>
      <c r="P94" s="904" t="s">
        <v>1534</v>
      </c>
      <c r="Q94" s="904"/>
      <c r="R94" s="904"/>
      <c r="S94" s="904"/>
      <c r="T94" s="904"/>
      <c r="U94" s="904"/>
      <c r="V94" s="920"/>
      <c r="W94" s="920"/>
      <c r="X94" s="920"/>
      <c r="Y94" s="920"/>
      <c r="Z94" s="920"/>
      <c r="AA94" s="920"/>
    </row>
    <row r="95" spans="1:27" ht="15.2" customHeight="1" thickTop="1" thickBot="1" x14ac:dyDescent="0.25">
      <c r="A95" s="903" t="s">
        <v>1664</v>
      </c>
      <c r="B95" s="903"/>
      <c r="C95" s="903"/>
      <c r="D95" s="903"/>
      <c r="E95" s="903"/>
      <c r="F95" s="903"/>
      <c r="G95" s="903"/>
      <c r="H95" s="903"/>
      <c r="I95" s="903"/>
      <c r="J95" s="903"/>
      <c r="K95" s="904" t="s">
        <v>1534</v>
      </c>
      <c r="L95" s="904"/>
      <c r="M95" s="904"/>
      <c r="N95" s="904"/>
      <c r="O95" s="828"/>
      <c r="P95" s="904" t="s">
        <v>1534</v>
      </c>
      <c r="Q95" s="904"/>
      <c r="R95" s="904"/>
      <c r="S95" s="904"/>
      <c r="T95" s="904"/>
      <c r="U95" s="904"/>
      <c r="V95" s="920"/>
      <c r="W95" s="920"/>
      <c r="X95" s="920"/>
      <c r="Y95" s="920"/>
      <c r="Z95" s="920"/>
      <c r="AA95" s="920"/>
    </row>
    <row r="96" spans="1:27" ht="15.2" customHeight="1" thickTop="1" thickBot="1" x14ac:dyDescent="0.25">
      <c r="A96" s="911" t="s">
        <v>1665</v>
      </c>
      <c r="B96" s="911"/>
      <c r="C96" s="911"/>
      <c r="D96" s="911"/>
      <c r="E96" s="911"/>
      <c r="F96" s="911"/>
      <c r="G96" s="911"/>
      <c r="H96" s="911"/>
      <c r="I96" s="911"/>
      <c r="J96" s="911"/>
      <c r="K96" s="912" t="s">
        <v>1666</v>
      </c>
      <c r="L96" s="912"/>
      <c r="M96" s="912"/>
      <c r="N96" s="912"/>
      <c r="O96" s="833">
        <v>2724076131</v>
      </c>
      <c r="P96" s="929">
        <v>2493610469</v>
      </c>
      <c r="Q96" s="912"/>
      <c r="R96" s="912"/>
      <c r="S96" s="912"/>
      <c r="T96" s="912"/>
      <c r="U96" s="912"/>
      <c r="V96" s="916">
        <f>P96/O96</f>
        <v>0.9153967617214146</v>
      </c>
      <c r="W96" s="916"/>
      <c r="X96" s="916"/>
      <c r="Y96" s="916"/>
      <c r="Z96" s="916"/>
      <c r="AA96" s="916"/>
    </row>
    <row r="97" spans="1:27" ht="15.2" customHeight="1" thickTop="1" thickBot="1" x14ac:dyDescent="0.25">
      <c r="A97" s="903" t="s">
        <v>1667</v>
      </c>
      <c r="B97" s="903"/>
      <c r="C97" s="903"/>
      <c r="D97" s="903"/>
      <c r="E97" s="903"/>
      <c r="F97" s="903"/>
      <c r="G97" s="903"/>
      <c r="H97" s="903"/>
      <c r="I97" s="903"/>
      <c r="J97" s="903"/>
      <c r="K97" s="904" t="s">
        <v>1668</v>
      </c>
      <c r="L97" s="904"/>
      <c r="M97" s="904"/>
      <c r="N97" s="904"/>
      <c r="O97" s="828">
        <v>3649306201</v>
      </c>
      <c r="P97" s="922">
        <v>3649306201</v>
      </c>
      <c r="Q97" s="904"/>
      <c r="R97" s="904"/>
      <c r="S97" s="904"/>
      <c r="T97" s="904"/>
      <c r="U97" s="904"/>
      <c r="V97" s="920">
        <f>P97/O97</f>
        <v>1</v>
      </c>
      <c r="W97" s="920"/>
      <c r="X97" s="920"/>
      <c r="Y97" s="920"/>
      <c r="Z97" s="920"/>
      <c r="AA97" s="920"/>
    </row>
    <row r="98" spans="1:27" ht="15.2" customHeight="1" thickTop="1" thickBot="1" x14ac:dyDescent="0.25">
      <c r="A98" s="903" t="s">
        <v>1669</v>
      </c>
      <c r="B98" s="903"/>
      <c r="C98" s="903"/>
      <c r="D98" s="903"/>
      <c r="E98" s="903"/>
      <c r="F98" s="903"/>
      <c r="G98" s="903"/>
      <c r="H98" s="903"/>
      <c r="I98" s="903"/>
      <c r="J98" s="903"/>
      <c r="K98" s="904" t="s">
        <v>1670</v>
      </c>
      <c r="L98" s="904"/>
      <c r="M98" s="904"/>
      <c r="N98" s="904"/>
      <c r="O98" s="828">
        <v>-230781670</v>
      </c>
      <c r="P98" s="922">
        <v>-230781670</v>
      </c>
      <c r="Q98" s="904"/>
      <c r="R98" s="904"/>
      <c r="S98" s="904"/>
      <c r="T98" s="904"/>
      <c r="U98" s="904"/>
      <c r="V98" s="920">
        <f>P98/O98</f>
        <v>1</v>
      </c>
      <c r="W98" s="920"/>
      <c r="X98" s="920"/>
      <c r="Y98" s="920"/>
      <c r="Z98" s="920"/>
      <c r="AA98" s="920"/>
    </row>
    <row r="99" spans="1:27" ht="25.35" customHeight="1" thickTop="1" thickBot="1" x14ac:dyDescent="0.25">
      <c r="A99" s="903" t="s">
        <v>1671</v>
      </c>
      <c r="B99" s="903"/>
      <c r="C99" s="903"/>
      <c r="D99" s="903"/>
      <c r="E99" s="903"/>
      <c r="F99" s="903"/>
      <c r="G99" s="903"/>
      <c r="H99" s="903"/>
      <c r="I99" s="903"/>
      <c r="J99" s="903"/>
      <c r="K99" s="904" t="s">
        <v>1672</v>
      </c>
      <c r="L99" s="904"/>
      <c r="M99" s="904"/>
      <c r="N99" s="904"/>
      <c r="O99" s="828">
        <v>18728135</v>
      </c>
      <c r="P99" s="922">
        <v>18728135</v>
      </c>
      <c r="Q99" s="904"/>
      <c r="R99" s="904"/>
      <c r="S99" s="904"/>
      <c r="T99" s="904"/>
      <c r="U99" s="904"/>
      <c r="V99" s="920">
        <f>P99/O99</f>
        <v>1</v>
      </c>
      <c r="W99" s="920"/>
      <c r="X99" s="920"/>
      <c r="Y99" s="920"/>
      <c r="Z99" s="920"/>
      <c r="AA99" s="920"/>
    </row>
    <row r="100" spans="1:27" ht="15.2" customHeight="1" thickTop="1" thickBot="1" x14ac:dyDescent="0.25">
      <c r="A100" s="903" t="s">
        <v>1673</v>
      </c>
      <c r="B100" s="903"/>
      <c r="C100" s="903"/>
      <c r="D100" s="903"/>
      <c r="E100" s="903"/>
      <c r="F100" s="903"/>
      <c r="G100" s="903"/>
      <c r="H100" s="903"/>
      <c r="I100" s="903"/>
      <c r="J100" s="903"/>
      <c r="K100" s="904" t="s">
        <v>1674</v>
      </c>
      <c r="L100" s="904"/>
      <c r="M100" s="904"/>
      <c r="N100" s="904"/>
      <c r="O100" s="828">
        <v>-838977694</v>
      </c>
      <c r="P100" s="922">
        <v>-943958205</v>
      </c>
      <c r="Q100" s="904"/>
      <c r="R100" s="904"/>
      <c r="S100" s="904"/>
      <c r="T100" s="904"/>
      <c r="U100" s="904"/>
      <c r="V100" s="920">
        <f>P100/O100</f>
        <v>1.1251290847787427</v>
      </c>
      <c r="W100" s="920"/>
      <c r="X100" s="920"/>
      <c r="Y100" s="920"/>
      <c r="Z100" s="920"/>
      <c r="AA100" s="920"/>
    </row>
    <row r="101" spans="1:27" ht="15.2" customHeight="1" thickTop="1" thickBot="1" x14ac:dyDescent="0.25">
      <c r="A101" s="903" t="s">
        <v>1675</v>
      </c>
      <c r="B101" s="903"/>
      <c r="C101" s="903"/>
      <c r="D101" s="903"/>
      <c r="E101" s="903"/>
      <c r="F101" s="903"/>
      <c r="G101" s="903"/>
      <c r="H101" s="903"/>
      <c r="I101" s="903"/>
      <c r="J101" s="903"/>
      <c r="K101" s="904" t="s">
        <v>1676</v>
      </c>
      <c r="L101" s="904"/>
      <c r="M101" s="904"/>
      <c r="N101" s="904"/>
      <c r="O101" s="828"/>
      <c r="P101" s="904" t="s">
        <v>1081</v>
      </c>
      <c r="Q101" s="904"/>
      <c r="R101" s="904"/>
      <c r="S101" s="904"/>
      <c r="T101" s="904"/>
      <c r="U101" s="904"/>
      <c r="V101" s="920"/>
      <c r="W101" s="920"/>
      <c r="X101" s="920"/>
      <c r="Y101" s="920"/>
      <c r="Z101" s="920"/>
      <c r="AA101" s="920"/>
    </row>
    <row r="102" spans="1:27" ht="15.2" customHeight="1" thickTop="1" thickBot="1" x14ac:dyDescent="0.25">
      <c r="A102" s="903" t="s">
        <v>1677</v>
      </c>
      <c r="B102" s="903"/>
      <c r="C102" s="903"/>
      <c r="D102" s="903"/>
      <c r="E102" s="903"/>
      <c r="F102" s="903"/>
      <c r="G102" s="903"/>
      <c r="H102" s="903"/>
      <c r="I102" s="903"/>
      <c r="J102" s="903"/>
      <c r="K102" s="904" t="s">
        <v>1678</v>
      </c>
      <c r="L102" s="904"/>
      <c r="M102" s="904"/>
      <c r="N102" s="904"/>
      <c r="O102" s="828">
        <v>-104980511</v>
      </c>
      <c r="P102" s="922">
        <v>316008</v>
      </c>
      <c r="Q102" s="904"/>
      <c r="R102" s="904"/>
      <c r="S102" s="904"/>
      <c r="T102" s="904"/>
      <c r="U102" s="904"/>
      <c r="V102" s="920">
        <f>P102/O102</f>
        <v>-3.0101587141255198E-3</v>
      </c>
      <c r="W102" s="920"/>
      <c r="X102" s="920"/>
      <c r="Y102" s="920"/>
      <c r="Z102" s="920"/>
      <c r="AA102" s="920"/>
    </row>
    <row r="103" spans="1:27" ht="15.2" customHeight="1" thickTop="1" thickBot="1" x14ac:dyDescent="0.25">
      <c r="A103" s="911" t="s">
        <v>1679</v>
      </c>
      <c r="B103" s="911"/>
      <c r="C103" s="911"/>
      <c r="D103" s="911"/>
      <c r="E103" s="911"/>
      <c r="F103" s="911"/>
      <c r="G103" s="911"/>
      <c r="H103" s="911"/>
      <c r="I103" s="911"/>
      <c r="J103" s="911"/>
      <c r="K103" s="912" t="s">
        <v>1680</v>
      </c>
      <c r="L103" s="912"/>
      <c r="M103" s="912"/>
      <c r="N103" s="912"/>
      <c r="O103" s="833">
        <v>23046268</v>
      </c>
      <c r="P103" s="912" t="s">
        <v>1726</v>
      </c>
      <c r="Q103" s="912"/>
      <c r="R103" s="912"/>
      <c r="S103" s="912"/>
      <c r="T103" s="912"/>
      <c r="U103" s="912"/>
      <c r="V103" s="916">
        <f>P103/O103</f>
        <v>0.63438297254896103</v>
      </c>
      <c r="W103" s="916"/>
      <c r="X103" s="916"/>
      <c r="Y103" s="916"/>
      <c r="Z103" s="916"/>
      <c r="AA103" s="916"/>
    </row>
    <row r="104" spans="1:27" ht="25.35" customHeight="1" thickTop="1" thickBot="1" x14ac:dyDescent="0.25">
      <c r="A104" s="903" t="s">
        <v>1681</v>
      </c>
      <c r="B104" s="903"/>
      <c r="C104" s="903"/>
      <c r="D104" s="903"/>
      <c r="E104" s="903"/>
      <c r="F104" s="903"/>
      <c r="G104" s="903"/>
      <c r="H104" s="903"/>
      <c r="I104" s="903"/>
      <c r="J104" s="903"/>
      <c r="K104" s="904" t="s">
        <v>1682</v>
      </c>
      <c r="L104" s="904"/>
      <c r="M104" s="904"/>
      <c r="N104" s="904"/>
      <c r="O104" s="828">
        <v>9589029</v>
      </c>
      <c r="P104" s="904" t="s">
        <v>1727</v>
      </c>
      <c r="Q104" s="904"/>
      <c r="R104" s="904"/>
      <c r="S104" s="904"/>
      <c r="T104" s="904"/>
      <c r="U104" s="904"/>
      <c r="V104" s="920">
        <f>P104/O104</f>
        <v>7.8039601298525635E-2</v>
      </c>
      <c r="W104" s="920"/>
      <c r="X104" s="920"/>
      <c r="Y104" s="920"/>
      <c r="Z104" s="920"/>
      <c r="AA104" s="920"/>
    </row>
    <row r="105" spans="1:27" ht="25.35" customHeight="1" thickTop="1" thickBot="1" x14ac:dyDescent="0.25">
      <c r="A105" s="903" t="s">
        <v>1683</v>
      </c>
      <c r="B105" s="903"/>
      <c r="C105" s="903"/>
      <c r="D105" s="903"/>
      <c r="E105" s="903"/>
      <c r="F105" s="903"/>
      <c r="G105" s="903"/>
      <c r="H105" s="903"/>
      <c r="I105" s="903"/>
      <c r="J105" s="903"/>
      <c r="K105" s="904" t="s">
        <v>1684</v>
      </c>
      <c r="L105" s="904"/>
      <c r="M105" s="904"/>
      <c r="N105" s="904"/>
      <c r="O105" s="828">
        <v>7034032</v>
      </c>
      <c r="P105" s="904" t="s">
        <v>1685</v>
      </c>
      <c r="Q105" s="904"/>
      <c r="R105" s="904"/>
      <c r="S105" s="904"/>
      <c r="T105" s="904"/>
      <c r="U105" s="904"/>
      <c r="V105" s="920">
        <f>P105/O105</f>
        <v>1.0589415857078841</v>
      </c>
      <c r="W105" s="920"/>
      <c r="X105" s="920"/>
      <c r="Y105" s="920"/>
      <c r="Z105" s="920"/>
      <c r="AA105" s="920"/>
    </row>
    <row r="106" spans="1:27" ht="15.2" customHeight="1" thickTop="1" thickBot="1" x14ac:dyDescent="0.25">
      <c r="A106" s="903" t="s">
        <v>1686</v>
      </c>
      <c r="B106" s="903"/>
      <c r="C106" s="903"/>
      <c r="D106" s="903"/>
      <c r="E106" s="903"/>
      <c r="F106" s="903"/>
      <c r="G106" s="903"/>
      <c r="H106" s="903"/>
      <c r="I106" s="903"/>
      <c r="J106" s="903"/>
      <c r="K106" s="904" t="s">
        <v>1687</v>
      </c>
      <c r="L106" s="904"/>
      <c r="M106" s="904"/>
      <c r="N106" s="904"/>
      <c r="O106" s="828">
        <v>6423207</v>
      </c>
      <c r="P106" s="904" t="s">
        <v>1688</v>
      </c>
      <c r="Q106" s="904"/>
      <c r="R106" s="904"/>
      <c r="S106" s="904"/>
      <c r="T106" s="904"/>
      <c r="U106" s="904"/>
      <c r="V106" s="920">
        <f>P106/O106</f>
        <v>1</v>
      </c>
      <c r="W106" s="920"/>
      <c r="X106" s="920"/>
      <c r="Y106" s="920"/>
      <c r="Z106" s="920"/>
      <c r="AA106" s="920"/>
    </row>
    <row r="107" spans="1:27" ht="25.35" customHeight="1" thickTop="1" thickBot="1" x14ac:dyDescent="0.25">
      <c r="A107" s="911" t="s">
        <v>1689</v>
      </c>
      <c r="B107" s="911"/>
      <c r="C107" s="911"/>
      <c r="D107" s="911"/>
      <c r="E107" s="911"/>
      <c r="F107" s="911"/>
      <c r="G107" s="911"/>
      <c r="H107" s="911"/>
      <c r="I107" s="911"/>
      <c r="J107" s="911"/>
      <c r="K107" s="912" t="s">
        <v>1690</v>
      </c>
      <c r="L107" s="912"/>
      <c r="M107" s="912"/>
      <c r="N107" s="912"/>
      <c r="O107" s="833"/>
      <c r="P107" s="912" t="s">
        <v>1081</v>
      </c>
      <c r="Q107" s="912"/>
      <c r="R107" s="912"/>
      <c r="S107" s="912"/>
      <c r="T107" s="912"/>
      <c r="U107" s="912"/>
      <c r="V107" s="916"/>
      <c r="W107" s="916"/>
      <c r="X107" s="916"/>
      <c r="Y107" s="916"/>
      <c r="Z107" s="916"/>
      <c r="AA107" s="916"/>
    </row>
    <row r="108" spans="1:27" ht="25.35" customHeight="1" thickTop="1" thickBot="1" x14ac:dyDescent="0.25">
      <c r="A108" s="911" t="s">
        <v>1691</v>
      </c>
      <c r="B108" s="911"/>
      <c r="C108" s="911"/>
      <c r="D108" s="911"/>
      <c r="E108" s="911"/>
      <c r="F108" s="911"/>
      <c r="G108" s="911"/>
      <c r="H108" s="911"/>
      <c r="I108" s="911"/>
      <c r="J108" s="911"/>
      <c r="K108" s="912" t="s">
        <v>1692</v>
      </c>
      <c r="L108" s="912"/>
      <c r="M108" s="912"/>
      <c r="N108" s="912"/>
      <c r="O108" s="833">
        <v>25143662</v>
      </c>
      <c r="P108" s="912" t="s">
        <v>1719</v>
      </c>
      <c r="Q108" s="912"/>
      <c r="R108" s="912"/>
      <c r="S108" s="912"/>
      <c r="T108" s="912"/>
      <c r="U108" s="912"/>
      <c r="V108" s="916">
        <f>P108/O108</f>
        <v>0.93585389431340593</v>
      </c>
      <c r="W108" s="916"/>
      <c r="X108" s="916"/>
      <c r="Y108" s="916"/>
      <c r="Z108" s="916"/>
      <c r="AA108" s="916"/>
    </row>
    <row r="109" spans="1:27" ht="15.2" customHeight="1" thickTop="1" thickBot="1" x14ac:dyDescent="0.25">
      <c r="A109" s="930" t="s">
        <v>612</v>
      </c>
      <c r="B109" s="930"/>
      <c r="C109" s="930"/>
      <c r="D109" s="930"/>
      <c r="E109" s="930"/>
      <c r="F109" s="930"/>
      <c r="G109" s="930"/>
      <c r="H109" s="930"/>
      <c r="I109" s="930"/>
      <c r="J109" s="930"/>
      <c r="K109" s="931" t="s">
        <v>1693</v>
      </c>
      <c r="L109" s="931"/>
      <c r="M109" s="931"/>
      <c r="N109" s="931"/>
      <c r="O109" s="836">
        <v>2772266061</v>
      </c>
      <c r="P109" s="931" t="s">
        <v>1725</v>
      </c>
      <c r="Q109" s="931"/>
      <c r="R109" s="931"/>
      <c r="S109" s="931"/>
      <c r="T109" s="931"/>
      <c r="U109" s="931"/>
      <c r="V109" s="932">
        <f>P109/O109</f>
        <v>0.91324619184882772</v>
      </c>
      <c r="W109" s="932"/>
      <c r="X109" s="932"/>
      <c r="Y109" s="932"/>
      <c r="Z109" s="932"/>
      <c r="AA109" s="932"/>
    </row>
    <row r="110" spans="1:27" ht="15.2" customHeight="1" thickTop="1" thickBot="1" x14ac:dyDescent="0.25">
      <c r="A110" s="903" t="s">
        <v>1534</v>
      </c>
      <c r="B110" s="903"/>
      <c r="C110" s="903"/>
      <c r="D110" s="903"/>
      <c r="E110" s="903"/>
      <c r="F110" s="903"/>
      <c r="G110" s="903"/>
      <c r="H110" s="903"/>
      <c r="I110" s="903"/>
      <c r="J110" s="903"/>
      <c r="K110" s="904" t="s">
        <v>1534</v>
      </c>
      <c r="L110" s="904"/>
      <c r="M110" s="904"/>
      <c r="N110" s="904"/>
      <c r="O110" s="828"/>
      <c r="P110" s="904" t="s">
        <v>1534</v>
      </c>
      <c r="Q110" s="904"/>
      <c r="R110" s="904"/>
      <c r="S110" s="904"/>
      <c r="T110" s="904"/>
      <c r="U110" s="904"/>
      <c r="V110" s="905" t="s">
        <v>1534</v>
      </c>
      <c r="W110" s="905"/>
      <c r="X110" s="905"/>
      <c r="Y110" s="905"/>
      <c r="Z110" s="905"/>
      <c r="AA110" s="905"/>
    </row>
    <row r="111" spans="1:27" ht="15.2" customHeight="1" thickTop="1" thickBot="1" x14ac:dyDescent="0.25">
      <c r="A111" s="903" t="s">
        <v>1694</v>
      </c>
      <c r="B111" s="903"/>
      <c r="C111" s="903"/>
      <c r="D111" s="903"/>
      <c r="E111" s="903"/>
      <c r="F111" s="903"/>
      <c r="G111" s="903"/>
      <c r="H111" s="903"/>
      <c r="I111" s="903"/>
      <c r="J111" s="903"/>
      <c r="K111" s="904" t="s">
        <v>1695</v>
      </c>
      <c r="L111" s="904"/>
      <c r="M111" s="904"/>
      <c r="N111" s="904"/>
      <c r="O111" s="828"/>
      <c r="P111" s="904" t="s">
        <v>1534</v>
      </c>
      <c r="Q111" s="904"/>
      <c r="R111" s="904"/>
      <c r="S111" s="904"/>
      <c r="T111" s="904"/>
      <c r="U111" s="904"/>
      <c r="V111" s="905" t="s">
        <v>1534</v>
      </c>
      <c r="W111" s="905"/>
      <c r="X111" s="905"/>
      <c r="Y111" s="905"/>
      <c r="Z111" s="905"/>
      <c r="AA111" s="905"/>
    </row>
    <row r="112" spans="1:27" ht="15.2" customHeight="1" thickTop="1" thickBot="1" x14ac:dyDescent="0.25">
      <c r="A112" s="903" t="s">
        <v>1696</v>
      </c>
      <c r="B112" s="903"/>
      <c r="C112" s="903"/>
      <c r="D112" s="903"/>
      <c r="E112" s="903"/>
      <c r="F112" s="903"/>
      <c r="G112" s="903"/>
      <c r="H112" s="903"/>
      <c r="I112" s="903"/>
      <c r="J112" s="903"/>
      <c r="K112" s="904" t="s">
        <v>1697</v>
      </c>
      <c r="L112" s="904"/>
      <c r="M112" s="904"/>
      <c r="N112" s="904"/>
      <c r="O112" s="828"/>
      <c r="P112" s="904" t="s">
        <v>1081</v>
      </c>
      <c r="Q112" s="904"/>
      <c r="R112" s="904"/>
      <c r="S112" s="904"/>
      <c r="T112" s="904"/>
      <c r="U112" s="904"/>
      <c r="V112" s="905" t="s">
        <v>1081</v>
      </c>
      <c r="W112" s="905"/>
      <c r="X112" s="905"/>
      <c r="Y112" s="905"/>
      <c r="Z112" s="905"/>
      <c r="AA112" s="905"/>
    </row>
    <row r="113" spans="1:27" ht="25.35" customHeight="1" thickTop="1" thickBot="1" x14ac:dyDescent="0.25">
      <c r="A113" s="903" t="s">
        <v>1698</v>
      </c>
      <c r="B113" s="903"/>
      <c r="C113" s="903"/>
      <c r="D113" s="903"/>
      <c r="E113" s="903"/>
      <c r="F113" s="903"/>
      <c r="G113" s="903"/>
      <c r="H113" s="903"/>
      <c r="I113" s="903"/>
      <c r="J113" s="903"/>
      <c r="K113" s="904" t="s">
        <v>1699</v>
      </c>
      <c r="L113" s="904"/>
      <c r="M113" s="904"/>
      <c r="N113" s="904"/>
      <c r="O113" s="828"/>
      <c r="P113" s="904" t="s">
        <v>1081</v>
      </c>
      <c r="Q113" s="904"/>
      <c r="R113" s="904"/>
      <c r="S113" s="904"/>
      <c r="T113" s="904"/>
      <c r="U113" s="904"/>
      <c r="V113" s="905" t="s">
        <v>1081</v>
      </c>
      <c r="W113" s="905"/>
      <c r="X113" s="905"/>
      <c r="Y113" s="905"/>
      <c r="Z113" s="905"/>
      <c r="AA113" s="905"/>
    </row>
    <row r="114" spans="1:27" ht="15.2" customHeight="1" thickTop="1" thickBot="1" x14ac:dyDescent="0.25">
      <c r="A114" s="903" t="s">
        <v>1700</v>
      </c>
      <c r="B114" s="903"/>
      <c r="C114" s="903"/>
      <c r="D114" s="903"/>
      <c r="E114" s="903"/>
      <c r="F114" s="903"/>
      <c r="G114" s="903"/>
      <c r="H114" s="903"/>
      <c r="I114" s="903"/>
      <c r="J114" s="903"/>
      <c r="K114" s="904" t="s">
        <v>1701</v>
      </c>
      <c r="L114" s="904"/>
      <c r="M114" s="904"/>
      <c r="N114" s="904"/>
      <c r="O114" s="828"/>
      <c r="P114" s="904" t="s">
        <v>1081</v>
      </c>
      <c r="Q114" s="904"/>
      <c r="R114" s="904"/>
      <c r="S114" s="904"/>
      <c r="T114" s="904"/>
      <c r="U114" s="904"/>
      <c r="V114" s="905" t="s">
        <v>1081</v>
      </c>
      <c r="W114" s="905"/>
      <c r="X114" s="905"/>
      <c r="Y114" s="905"/>
      <c r="Z114" s="905"/>
      <c r="AA114" s="905"/>
    </row>
    <row r="115" spans="1:27" ht="46.35" customHeight="1" thickTop="1" thickBot="1" x14ac:dyDescent="0.25">
      <c r="A115" s="903" t="s">
        <v>1702</v>
      </c>
      <c r="B115" s="903"/>
      <c r="C115" s="903"/>
      <c r="D115" s="903"/>
      <c r="E115" s="903"/>
      <c r="F115" s="903"/>
      <c r="G115" s="903"/>
      <c r="H115" s="903"/>
      <c r="I115" s="903"/>
      <c r="J115" s="903"/>
      <c r="K115" s="904" t="s">
        <v>1703</v>
      </c>
      <c r="L115" s="904"/>
      <c r="M115" s="904"/>
      <c r="N115" s="904"/>
      <c r="O115" s="828"/>
      <c r="P115" s="904" t="s">
        <v>1704</v>
      </c>
      <c r="Q115" s="904"/>
      <c r="R115" s="904"/>
      <c r="S115" s="904"/>
      <c r="T115" s="904"/>
      <c r="U115" s="904"/>
      <c r="V115" s="905" t="s">
        <v>1081</v>
      </c>
      <c r="W115" s="905"/>
      <c r="X115" s="905"/>
      <c r="Y115" s="905"/>
      <c r="Z115" s="905"/>
      <c r="AA115" s="905"/>
    </row>
    <row r="116" spans="1:27" ht="46.35" customHeight="1" thickTop="1" thickBot="1" x14ac:dyDescent="0.25">
      <c r="A116" s="903" t="s">
        <v>1705</v>
      </c>
      <c r="B116" s="903"/>
      <c r="C116" s="903"/>
      <c r="D116" s="903"/>
      <c r="E116" s="903"/>
      <c r="F116" s="903"/>
      <c r="G116" s="903"/>
      <c r="H116" s="903"/>
      <c r="I116" s="903"/>
      <c r="J116" s="903"/>
      <c r="K116" s="904" t="s">
        <v>1706</v>
      </c>
      <c r="L116" s="904"/>
      <c r="M116" s="904"/>
      <c r="N116" s="904"/>
      <c r="O116" s="828"/>
      <c r="P116" s="904" t="s">
        <v>1081</v>
      </c>
      <c r="Q116" s="904"/>
      <c r="R116" s="904"/>
      <c r="S116" s="904"/>
      <c r="T116" s="904"/>
      <c r="U116" s="904"/>
      <c r="V116" s="905" t="s">
        <v>1081</v>
      </c>
      <c r="W116" s="905"/>
      <c r="X116" s="905"/>
      <c r="Y116" s="905"/>
      <c r="Z116" s="905"/>
      <c r="AA116" s="905"/>
    </row>
    <row r="117" spans="1:27" ht="15.2" customHeight="1" thickTop="1" thickBot="1" x14ac:dyDescent="0.25">
      <c r="A117" s="903" t="s">
        <v>1707</v>
      </c>
      <c r="B117" s="903"/>
      <c r="C117" s="903"/>
      <c r="D117" s="903"/>
      <c r="E117" s="903"/>
      <c r="F117" s="903"/>
      <c r="G117" s="903"/>
      <c r="H117" s="903"/>
      <c r="I117" s="903"/>
      <c r="J117" s="903"/>
      <c r="K117" s="904" t="s">
        <v>1708</v>
      </c>
      <c r="L117" s="904"/>
      <c r="M117" s="904"/>
      <c r="N117" s="904"/>
      <c r="O117" s="828"/>
      <c r="P117" s="904" t="s">
        <v>1081</v>
      </c>
      <c r="Q117" s="904"/>
      <c r="R117" s="904"/>
      <c r="S117" s="904"/>
      <c r="T117" s="904"/>
      <c r="U117" s="904"/>
      <c r="V117" s="905" t="s">
        <v>1081</v>
      </c>
      <c r="W117" s="905"/>
      <c r="X117" s="905"/>
      <c r="Y117" s="905"/>
      <c r="Z117" s="905"/>
      <c r="AA117" s="905"/>
    </row>
    <row r="118" spans="1:27" ht="15.2" customHeight="1" thickTop="1" thickBot="1" x14ac:dyDescent="0.25">
      <c r="A118" s="903" t="s">
        <v>1709</v>
      </c>
      <c r="B118" s="903"/>
      <c r="C118" s="903"/>
      <c r="D118" s="903"/>
      <c r="E118" s="903"/>
      <c r="F118" s="903"/>
      <c r="G118" s="903"/>
      <c r="H118" s="903"/>
      <c r="I118" s="903"/>
      <c r="J118" s="903"/>
      <c r="K118" s="904" t="s">
        <v>1710</v>
      </c>
      <c r="L118" s="904"/>
      <c r="M118" s="904"/>
      <c r="N118" s="904"/>
      <c r="O118" s="828"/>
      <c r="P118" s="904" t="s">
        <v>1081</v>
      </c>
      <c r="Q118" s="904"/>
      <c r="R118" s="904"/>
      <c r="S118" s="904"/>
      <c r="T118" s="904"/>
      <c r="U118" s="904"/>
      <c r="V118" s="905" t="s">
        <v>1081</v>
      </c>
      <c r="W118" s="905"/>
      <c r="X118" s="905"/>
      <c r="Y118" s="905"/>
      <c r="Z118" s="905"/>
      <c r="AA118" s="905"/>
    </row>
    <row r="119" spans="1:27" ht="15.2" customHeight="1" thickTop="1" thickBot="1" x14ac:dyDescent="0.25">
      <c r="A119" s="903" t="s">
        <v>1711</v>
      </c>
      <c r="B119" s="903"/>
      <c r="C119" s="903"/>
      <c r="D119" s="903"/>
      <c r="E119" s="903"/>
      <c r="F119" s="903"/>
      <c r="G119" s="903"/>
      <c r="H119" s="903"/>
      <c r="I119" s="903"/>
      <c r="J119" s="903"/>
      <c r="K119" s="904" t="s">
        <v>1712</v>
      </c>
      <c r="L119" s="904"/>
      <c r="M119" s="904"/>
      <c r="N119" s="904"/>
      <c r="O119" s="828"/>
      <c r="P119" s="904" t="s">
        <v>1081</v>
      </c>
      <c r="Q119" s="904"/>
      <c r="R119" s="904"/>
      <c r="S119" s="904"/>
      <c r="T119" s="904"/>
      <c r="U119" s="904"/>
      <c r="V119" s="905" t="s">
        <v>1081</v>
      </c>
      <c r="W119" s="905"/>
      <c r="X119" s="905"/>
      <c r="Y119" s="905"/>
      <c r="Z119" s="905"/>
      <c r="AA119" s="905"/>
    </row>
    <row r="120" spans="1:27" ht="13.5" thickTop="1" x14ac:dyDescent="0.2">
      <c r="A120" s="826"/>
      <c r="B120" s="826"/>
      <c r="C120" s="826"/>
      <c r="D120" s="826"/>
      <c r="E120" s="826"/>
      <c r="F120" s="826"/>
      <c r="G120" s="826"/>
      <c r="H120" s="826"/>
      <c r="I120" s="826"/>
      <c r="J120" s="826"/>
      <c r="K120" s="826"/>
      <c r="L120" s="826"/>
      <c r="M120" s="826"/>
      <c r="N120" s="826"/>
      <c r="O120" s="826"/>
      <c r="P120" s="826"/>
      <c r="Q120" s="826"/>
      <c r="R120" s="826"/>
      <c r="S120" s="826"/>
      <c r="T120" s="826"/>
      <c r="U120" s="826"/>
    </row>
  </sheetData>
  <sheetProtection selectLockedCells="1" selectUnlockedCells="1"/>
  <mergeCells count="454">
    <mergeCell ref="A119:J119"/>
    <mergeCell ref="K119:N119"/>
    <mergeCell ref="P119:U119"/>
    <mergeCell ref="V119:AA119"/>
    <mergeCell ref="A117:J117"/>
    <mergeCell ref="K117:N117"/>
    <mergeCell ref="P117:U117"/>
    <mergeCell ref="V117:AA117"/>
    <mergeCell ref="A118:J118"/>
    <mergeCell ref="K118:N118"/>
    <mergeCell ref="P118:U118"/>
    <mergeCell ref="V118:AA118"/>
    <mergeCell ref="A114:J114"/>
    <mergeCell ref="K114:N114"/>
    <mergeCell ref="P114:U114"/>
    <mergeCell ref="V114:AA114"/>
    <mergeCell ref="A115:J115"/>
    <mergeCell ref="K115:N115"/>
    <mergeCell ref="P115:U115"/>
    <mergeCell ref="V115:AA115"/>
    <mergeCell ref="A116:J116"/>
    <mergeCell ref="K116:N116"/>
    <mergeCell ref="P116:U116"/>
    <mergeCell ref="V116:AA116"/>
    <mergeCell ref="A111:J111"/>
    <mergeCell ref="K111:N111"/>
    <mergeCell ref="P111:U111"/>
    <mergeCell ref="V111:AA111"/>
    <mergeCell ref="A112:J112"/>
    <mergeCell ref="K112:N112"/>
    <mergeCell ref="P112:U112"/>
    <mergeCell ref="V112:AA112"/>
    <mergeCell ref="A113:J113"/>
    <mergeCell ref="K113:N113"/>
    <mergeCell ref="P113:U113"/>
    <mergeCell ref="V113:AA113"/>
    <mergeCell ref="A108:J108"/>
    <mergeCell ref="K108:N108"/>
    <mergeCell ref="P108:U108"/>
    <mergeCell ref="V108:AA108"/>
    <mergeCell ref="A109:J109"/>
    <mergeCell ref="K109:N109"/>
    <mergeCell ref="P109:U109"/>
    <mergeCell ref="V109:AA109"/>
    <mergeCell ref="A110:J110"/>
    <mergeCell ref="K110:N110"/>
    <mergeCell ref="P110:U110"/>
    <mergeCell ref="V110:AA110"/>
    <mergeCell ref="A105:J105"/>
    <mergeCell ref="K105:N105"/>
    <mergeCell ref="P105:U105"/>
    <mergeCell ref="V105:AA105"/>
    <mergeCell ref="A106:J106"/>
    <mergeCell ref="K106:N106"/>
    <mergeCell ref="P106:U106"/>
    <mergeCell ref="V106:AA106"/>
    <mergeCell ref="A107:J107"/>
    <mergeCell ref="K107:N107"/>
    <mergeCell ref="P107:U107"/>
    <mergeCell ref="V107:AA107"/>
    <mergeCell ref="A102:J102"/>
    <mergeCell ref="K102:N102"/>
    <mergeCell ref="P102:U102"/>
    <mergeCell ref="V102:AA102"/>
    <mergeCell ref="A103:J103"/>
    <mergeCell ref="K103:N103"/>
    <mergeCell ref="P103:U103"/>
    <mergeCell ref="V103:AA103"/>
    <mergeCell ref="A104:J104"/>
    <mergeCell ref="K104:N104"/>
    <mergeCell ref="P104:U104"/>
    <mergeCell ref="V104:AA104"/>
    <mergeCell ref="A99:J99"/>
    <mergeCell ref="K99:N99"/>
    <mergeCell ref="P99:U99"/>
    <mergeCell ref="V99:AA99"/>
    <mergeCell ref="A100:J100"/>
    <mergeCell ref="K100:N100"/>
    <mergeCell ref="P100:U100"/>
    <mergeCell ref="V100:AA100"/>
    <mergeCell ref="A101:J101"/>
    <mergeCell ref="K101:N101"/>
    <mergeCell ref="P101:U101"/>
    <mergeCell ref="V101:AA101"/>
    <mergeCell ref="A96:J96"/>
    <mergeCell ref="K96:N96"/>
    <mergeCell ref="P96:U96"/>
    <mergeCell ref="V96:AA96"/>
    <mergeCell ref="A97:J97"/>
    <mergeCell ref="K97:N97"/>
    <mergeCell ref="P97:U97"/>
    <mergeCell ref="V97:AA97"/>
    <mergeCell ref="A98:J98"/>
    <mergeCell ref="K98:N98"/>
    <mergeCell ref="P98:U98"/>
    <mergeCell ref="V98:AA98"/>
    <mergeCell ref="A93:J93"/>
    <mergeCell ref="K93:N93"/>
    <mergeCell ref="P93:U93"/>
    <mergeCell ref="V93:AA93"/>
    <mergeCell ref="A94:J94"/>
    <mergeCell ref="K94:N94"/>
    <mergeCell ref="P94:U94"/>
    <mergeCell ref="V94:AA94"/>
    <mergeCell ref="A95:J95"/>
    <mergeCell ref="K95:N95"/>
    <mergeCell ref="P95:U95"/>
    <mergeCell ref="V95:AA95"/>
    <mergeCell ref="A90:J90"/>
    <mergeCell ref="K90:N90"/>
    <mergeCell ref="P90:U90"/>
    <mergeCell ref="V90:AA90"/>
    <mergeCell ref="A91:J91"/>
    <mergeCell ref="K91:N91"/>
    <mergeCell ref="P91:U91"/>
    <mergeCell ref="V91:AA91"/>
    <mergeCell ref="A92:J92"/>
    <mergeCell ref="K92:N92"/>
    <mergeCell ref="P92:U92"/>
    <mergeCell ref="V92:AA92"/>
    <mergeCell ref="A87:J87"/>
    <mergeCell ref="K87:N87"/>
    <mergeCell ref="P87:U87"/>
    <mergeCell ref="V87:AA87"/>
    <mergeCell ref="A88:J88"/>
    <mergeCell ref="K88:N88"/>
    <mergeCell ref="P88:U88"/>
    <mergeCell ref="V88:AA88"/>
    <mergeCell ref="A89:J89"/>
    <mergeCell ref="K89:N89"/>
    <mergeCell ref="P89:U89"/>
    <mergeCell ref="V89:AA89"/>
    <mergeCell ref="A84:J84"/>
    <mergeCell ref="K84:N84"/>
    <mergeCell ref="P84:U84"/>
    <mergeCell ref="V84:AA84"/>
    <mergeCell ref="A85:J85"/>
    <mergeCell ref="K85:N85"/>
    <mergeCell ref="P85:U85"/>
    <mergeCell ref="V85:AA85"/>
    <mergeCell ref="A86:J86"/>
    <mergeCell ref="K86:N86"/>
    <mergeCell ref="P86:U86"/>
    <mergeCell ref="V86:AA86"/>
    <mergeCell ref="A81:J81"/>
    <mergeCell ref="K81:N81"/>
    <mergeCell ref="P81:U81"/>
    <mergeCell ref="V81:AA81"/>
    <mergeCell ref="A82:J82"/>
    <mergeCell ref="K82:N82"/>
    <mergeCell ref="P82:U82"/>
    <mergeCell ref="V82:AA82"/>
    <mergeCell ref="A83:J83"/>
    <mergeCell ref="K83:N83"/>
    <mergeCell ref="P83:U83"/>
    <mergeCell ref="V83:AA83"/>
    <mergeCell ref="A78:J78"/>
    <mergeCell ref="K78:N78"/>
    <mergeCell ref="P78:U78"/>
    <mergeCell ref="V78:AA78"/>
    <mergeCell ref="A79:J79"/>
    <mergeCell ref="K79:N79"/>
    <mergeCell ref="P79:U79"/>
    <mergeCell ref="V79:AA79"/>
    <mergeCell ref="A80:J80"/>
    <mergeCell ref="K80:N80"/>
    <mergeCell ref="P80:U80"/>
    <mergeCell ref="V80:AA80"/>
    <mergeCell ref="A75:J75"/>
    <mergeCell ref="K75:N75"/>
    <mergeCell ref="P75:U75"/>
    <mergeCell ref="V75:AA75"/>
    <mergeCell ref="A76:J76"/>
    <mergeCell ref="K76:N76"/>
    <mergeCell ref="P76:U76"/>
    <mergeCell ref="V76:AA76"/>
    <mergeCell ref="A77:J77"/>
    <mergeCell ref="K77:N77"/>
    <mergeCell ref="P77:U77"/>
    <mergeCell ref="V77:AA77"/>
    <mergeCell ref="A72:J72"/>
    <mergeCell ref="K72:N72"/>
    <mergeCell ref="P72:U72"/>
    <mergeCell ref="V72:AA72"/>
    <mergeCell ref="A73:J73"/>
    <mergeCell ref="K73:N73"/>
    <mergeCell ref="P73:U73"/>
    <mergeCell ref="V73:AA73"/>
    <mergeCell ref="A74:J74"/>
    <mergeCell ref="K74:N74"/>
    <mergeCell ref="P74:U74"/>
    <mergeCell ref="V74:AA74"/>
    <mergeCell ref="A69:J69"/>
    <mergeCell ref="K69:N69"/>
    <mergeCell ref="P69:U69"/>
    <mergeCell ref="V69:AA69"/>
    <mergeCell ref="A70:J70"/>
    <mergeCell ref="K70:N70"/>
    <mergeCell ref="P70:U70"/>
    <mergeCell ref="V70:AA70"/>
    <mergeCell ref="A71:J71"/>
    <mergeCell ref="K71:N71"/>
    <mergeCell ref="P71:U71"/>
    <mergeCell ref="V71:AA71"/>
    <mergeCell ref="A66:J66"/>
    <mergeCell ref="K66:N66"/>
    <mergeCell ref="P66:U66"/>
    <mergeCell ref="V66:AA66"/>
    <mergeCell ref="A67:J67"/>
    <mergeCell ref="K67:N67"/>
    <mergeCell ref="P67:U67"/>
    <mergeCell ref="V67:AA67"/>
    <mergeCell ref="A68:J68"/>
    <mergeCell ref="K68:N68"/>
    <mergeCell ref="P68:U68"/>
    <mergeCell ref="V68:AA68"/>
    <mergeCell ref="A63:J63"/>
    <mergeCell ref="K63:N63"/>
    <mergeCell ref="P63:U63"/>
    <mergeCell ref="V63:AA63"/>
    <mergeCell ref="A64:J64"/>
    <mergeCell ref="K64:N64"/>
    <mergeCell ref="P64:U64"/>
    <mergeCell ref="V64:AA64"/>
    <mergeCell ref="A65:J65"/>
    <mergeCell ref="K65:N65"/>
    <mergeCell ref="P65:U65"/>
    <mergeCell ref="V65:AA65"/>
    <mergeCell ref="A60:J60"/>
    <mergeCell ref="K60:N60"/>
    <mergeCell ref="P60:U60"/>
    <mergeCell ref="V60:AA60"/>
    <mergeCell ref="A61:J61"/>
    <mergeCell ref="K61:N61"/>
    <mergeCell ref="P61:U61"/>
    <mergeCell ref="V61:AA61"/>
    <mergeCell ref="A62:J62"/>
    <mergeCell ref="K62:N62"/>
    <mergeCell ref="P62:U62"/>
    <mergeCell ref="V62:AA62"/>
    <mergeCell ref="A57:J57"/>
    <mergeCell ref="K57:N57"/>
    <mergeCell ref="P57:U57"/>
    <mergeCell ref="V57:AA57"/>
    <mergeCell ref="A58:J58"/>
    <mergeCell ref="K58:N58"/>
    <mergeCell ref="P58:U58"/>
    <mergeCell ref="V58:AA58"/>
    <mergeCell ref="A59:J59"/>
    <mergeCell ref="K59:N59"/>
    <mergeCell ref="P59:U59"/>
    <mergeCell ref="V59:AA59"/>
    <mergeCell ref="A54:J54"/>
    <mergeCell ref="K54:N54"/>
    <mergeCell ref="P54:U54"/>
    <mergeCell ref="V54:AA54"/>
    <mergeCell ref="A55:J55"/>
    <mergeCell ref="K55:N55"/>
    <mergeCell ref="P55:U55"/>
    <mergeCell ref="V55:AA55"/>
    <mergeCell ref="A56:J56"/>
    <mergeCell ref="K56:N56"/>
    <mergeCell ref="P56:U56"/>
    <mergeCell ref="V56:AA56"/>
    <mergeCell ref="A51:J51"/>
    <mergeCell ref="K51:N51"/>
    <mergeCell ref="P51:U51"/>
    <mergeCell ref="V51:AA51"/>
    <mergeCell ref="A52:J52"/>
    <mergeCell ref="K52:N52"/>
    <mergeCell ref="P52:U52"/>
    <mergeCell ref="V52:AA52"/>
    <mergeCell ref="A53:J53"/>
    <mergeCell ref="K53:N53"/>
    <mergeCell ref="P53:U53"/>
    <mergeCell ref="V53:AA53"/>
    <mergeCell ref="A48:J48"/>
    <mergeCell ref="K48:N48"/>
    <mergeCell ref="P48:U48"/>
    <mergeCell ref="V48:AA48"/>
    <mergeCell ref="A49:J49"/>
    <mergeCell ref="K49:N49"/>
    <mergeCell ref="P49:U49"/>
    <mergeCell ref="V49:AA49"/>
    <mergeCell ref="A50:J50"/>
    <mergeCell ref="K50:N50"/>
    <mergeCell ref="P50:U50"/>
    <mergeCell ref="V50:AA50"/>
    <mergeCell ref="A45:J45"/>
    <mergeCell ref="K45:N45"/>
    <mergeCell ref="P45:U45"/>
    <mergeCell ref="V45:AA45"/>
    <mergeCell ref="A46:J46"/>
    <mergeCell ref="K46:N46"/>
    <mergeCell ref="P46:U46"/>
    <mergeCell ref="V46:AA46"/>
    <mergeCell ref="A47:J47"/>
    <mergeCell ref="K47:N47"/>
    <mergeCell ref="P47:U47"/>
    <mergeCell ref="V47:AA47"/>
    <mergeCell ref="A42:J42"/>
    <mergeCell ref="K42:N42"/>
    <mergeCell ref="P42:U42"/>
    <mergeCell ref="V42:AA42"/>
    <mergeCell ref="A43:J43"/>
    <mergeCell ref="K43:N43"/>
    <mergeCell ref="P43:U43"/>
    <mergeCell ref="V43:AA43"/>
    <mergeCell ref="A44:J44"/>
    <mergeCell ref="K44:N44"/>
    <mergeCell ref="P44:U44"/>
    <mergeCell ref="V44:AA44"/>
    <mergeCell ref="A39:J39"/>
    <mergeCell ref="K39:N39"/>
    <mergeCell ref="P39:U39"/>
    <mergeCell ref="V39:AA39"/>
    <mergeCell ref="A40:J40"/>
    <mergeCell ref="K40:N40"/>
    <mergeCell ref="P40:U40"/>
    <mergeCell ref="V40:AA40"/>
    <mergeCell ref="A41:J41"/>
    <mergeCell ref="K41:N41"/>
    <mergeCell ref="P41:U41"/>
    <mergeCell ref="V41:AA41"/>
    <mergeCell ref="A36:J36"/>
    <mergeCell ref="K36:N36"/>
    <mergeCell ref="P36:U36"/>
    <mergeCell ref="V36:AA36"/>
    <mergeCell ref="A37:J37"/>
    <mergeCell ref="K37:N37"/>
    <mergeCell ref="P37:U37"/>
    <mergeCell ref="V37:AA37"/>
    <mergeCell ref="A38:J38"/>
    <mergeCell ref="K38:N38"/>
    <mergeCell ref="P38:U38"/>
    <mergeCell ref="V38:AA38"/>
    <mergeCell ref="A33:J33"/>
    <mergeCell ref="K33:N33"/>
    <mergeCell ref="P33:U33"/>
    <mergeCell ref="V33:AA33"/>
    <mergeCell ref="A34:J34"/>
    <mergeCell ref="K34:N34"/>
    <mergeCell ref="P34:U34"/>
    <mergeCell ref="V34:AA34"/>
    <mergeCell ref="A35:J35"/>
    <mergeCell ref="K35:N35"/>
    <mergeCell ref="P35:U35"/>
    <mergeCell ref="V35:AA35"/>
    <mergeCell ref="A30:J30"/>
    <mergeCell ref="K30:N30"/>
    <mergeCell ref="P30:U30"/>
    <mergeCell ref="V30:AA30"/>
    <mergeCell ref="A31:J31"/>
    <mergeCell ref="K31:N31"/>
    <mergeCell ref="P31:U31"/>
    <mergeCell ref="V31:AA31"/>
    <mergeCell ref="A32:J32"/>
    <mergeCell ref="K32:N32"/>
    <mergeCell ref="P32:U32"/>
    <mergeCell ref="V32:AA32"/>
    <mergeCell ref="A27:J27"/>
    <mergeCell ref="K27:N27"/>
    <mergeCell ref="P27:U27"/>
    <mergeCell ref="V27:AA27"/>
    <mergeCell ref="A28:J28"/>
    <mergeCell ref="K28:N28"/>
    <mergeCell ref="P28:U28"/>
    <mergeCell ref="V28:AA28"/>
    <mergeCell ref="A29:J29"/>
    <mergeCell ref="K29:N29"/>
    <mergeCell ref="P29:U29"/>
    <mergeCell ref="V29:AA29"/>
    <mergeCell ref="A24:J24"/>
    <mergeCell ref="K24:N24"/>
    <mergeCell ref="P24:U24"/>
    <mergeCell ref="V24:AA24"/>
    <mergeCell ref="A25:J25"/>
    <mergeCell ref="K25:N25"/>
    <mergeCell ref="P25:U25"/>
    <mergeCell ref="V25:AA25"/>
    <mergeCell ref="A26:J26"/>
    <mergeCell ref="K26:N26"/>
    <mergeCell ref="P26:U26"/>
    <mergeCell ref="V26:AA26"/>
    <mergeCell ref="A21:J21"/>
    <mergeCell ref="K21:N21"/>
    <mergeCell ref="P21:U21"/>
    <mergeCell ref="V21:AA21"/>
    <mergeCell ref="A22:J22"/>
    <mergeCell ref="K22:N22"/>
    <mergeCell ref="P22:U22"/>
    <mergeCell ref="V22:AA22"/>
    <mergeCell ref="A23:J23"/>
    <mergeCell ref="K23:N23"/>
    <mergeCell ref="P23:U23"/>
    <mergeCell ref="V23:AA23"/>
    <mergeCell ref="A18:J18"/>
    <mergeCell ref="K18:N18"/>
    <mergeCell ref="P18:U18"/>
    <mergeCell ref="V18:AA18"/>
    <mergeCell ref="A19:J19"/>
    <mergeCell ref="K19:N19"/>
    <mergeCell ref="P19:U19"/>
    <mergeCell ref="V19:AA19"/>
    <mergeCell ref="A20:J20"/>
    <mergeCell ref="K20:N20"/>
    <mergeCell ref="P20:U20"/>
    <mergeCell ref="V20:AA20"/>
    <mergeCell ref="A15:J15"/>
    <mergeCell ref="K15:N15"/>
    <mergeCell ref="P15:U15"/>
    <mergeCell ref="V15:AA15"/>
    <mergeCell ref="A16:J16"/>
    <mergeCell ref="K16:N16"/>
    <mergeCell ref="P16:U16"/>
    <mergeCell ref="V16:AA16"/>
    <mergeCell ref="A17:J17"/>
    <mergeCell ref="K17:N17"/>
    <mergeCell ref="P17:U17"/>
    <mergeCell ref="V17:AA17"/>
    <mergeCell ref="A12:J12"/>
    <mergeCell ref="K12:N12"/>
    <mergeCell ref="P12:U12"/>
    <mergeCell ref="V12:AA12"/>
    <mergeCell ref="A13:J13"/>
    <mergeCell ref="K13:N13"/>
    <mergeCell ref="P13:U13"/>
    <mergeCell ref="V13:AA13"/>
    <mergeCell ref="A14:J14"/>
    <mergeCell ref="K14:N14"/>
    <mergeCell ref="P14:U14"/>
    <mergeCell ref="V14:AA14"/>
    <mergeCell ref="A9:J9"/>
    <mergeCell ref="K9:N9"/>
    <mergeCell ref="P9:U9"/>
    <mergeCell ref="V9:AA9"/>
    <mergeCell ref="A10:J10"/>
    <mergeCell ref="K10:N10"/>
    <mergeCell ref="P10:U10"/>
    <mergeCell ref="V10:AA10"/>
    <mergeCell ref="A11:J11"/>
    <mergeCell ref="K11:N11"/>
    <mergeCell ref="P11:U11"/>
    <mergeCell ref="V11:AA11"/>
    <mergeCell ref="A8:J8"/>
    <mergeCell ref="K8:N8"/>
    <mergeCell ref="P8:U8"/>
    <mergeCell ref="V8:AA8"/>
    <mergeCell ref="A5:AA5"/>
    <mergeCell ref="A6:AA6"/>
    <mergeCell ref="A7:J7"/>
    <mergeCell ref="K7:N7"/>
    <mergeCell ref="P7:U7"/>
    <mergeCell ref="V7:AA7"/>
  </mergeCells>
  <conditionalFormatting sqref="A8:A119">
    <cfRule type="cellIs" dxfId="4" priority="4" stopIfTrue="1" operator="equal">
      <formula>#REF!</formula>
    </cfRule>
  </conditionalFormatting>
  <conditionalFormatting sqref="K8:K119 P8:P119 V8:V14 V17:V19 V21:V25 V110:V119">
    <cfRule type="cellIs" dxfId="3" priority="5" stopIfTrue="1" operator="equal">
      <formula>#REF!</formula>
    </cfRule>
  </conditionalFormatting>
  <conditionalFormatting sqref="V15:V16">
    <cfRule type="cellIs" dxfId="2" priority="3" stopIfTrue="1" operator="equal">
      <formula>#REF!</formula>
    </cfRule>
  </conditionalFormatting>
  <conditionalFormatting sqref="V20">
    <cfRule type="cellIs" dxfId="1" priority="2" stopIfTrue="1" operator="equal">
      <formula>#REF!</formula>
    </cfRule>
  </conditionalFormatting>
  <conditionalFormatting sqref="V26:V109">
    <cfRule type="cellIs" dxfId="0" priority="1" stopIfTrue="1" operator="equal">
      <formula>#REF!</formula>
    </cfRule>
  </conditionalFormatting>
  <printOptions horizontalCentered="1"/>
  <pageMargins left="0.19685039370078741" right="0.19685039370078741" top="0.19685039370078741" bottom="0.19685039370078741" header="0.51181102362204722" footer="0.51181102362204722"/>
  <pageSetup paperSize="9" scale="91" firstPageNumber="0" orientation="portrait" horizontalDpi="300" verticalDpi="300" r:id="rId1"/>
  <headerFooter alignWithMargins="0">
    <oddHeader>&amp;RBag Nagyközség Önkormányzata Képviselő-testületének .../2017. (IV.27) rendelet 13. számú melléklet</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Munka2"/>
  <dimension ref="A1:EQ247"/>
  <sheetViews>
    <sheetView zoomScale="75" zoomScaleNormal="75" workbookViewId="0">
      <pane xSplit="2" ySplit="4" topLeftCell="S167" activePane="bottomRight" state="frozen"/>
      <selection activeCell="F60" sqref="F60"/>
      <selection pane="topRight" activeCell="F60" sqref="F60"/>
      <selection pane="bottomLeft" activeCell="F60" sqref="F60"/>
      <selection pane="bottomRight" activeCell="F60" sqref="F60"/>
    </sheetView>
  </sheetViews>
  <sheetFormatPr defaultRowHeight="15" x14ac:dyDescent="0.25"/>
  <cols>
    <col min="1" max="1" width="8.140625" style="1" customWidth="1"/>
    <col min="2" max="2" width="58.42578125" style="2" customWidth="1"/>
    <col min="3" max="23" width="15.7109375" customWidth="1"/>
    <col min="24" max="24" width="17" bestFit="1" customWidth="1"/>
    <col min="25" max="25" width="17" customWidth="1"/>
    <col min="26" max="26" width="17" bestFit="1" customWidth="1"/>
    <col min="27" max="50" width="15.7109375" customWidth="1"/>
    <col min="51" max="51" width="20.5703125" bestFit="1" customWidth="1"/>
    <col min="52" max="52" width="25.85546875" bestFit="1" customWidth="1"/>
  </cols>
  <sheetData>
    <row r="1" spans="1:147" x14ac:dyDescent="0.25">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row>
    <row r="2" spans="1:147" s="5" customFormat="1" ht="18.75" thickBot="1" x14ac:dyDescent="0.3">
      <c r="A2" s="1"/>
      <c r="B2" s="2"/>
      <c r="C2" s="869"/>
      <c r="D2" s="869"/>
      <c r="E2" s="869"/>
      <c r="F2" s="869"/>
      <c r="G2" s="869"/>
      <c r="H2" s="869"/>
      <c r="I2" s="870"/>
      <c r="J2" s="870"/>
      <c r="K2" s="870"/>
      <c r="L2" s="870"/>
      <c r="M2" s="870"/>
      <c r="N2" s="195" t="s">
        <v>491</v>
      </c>
      <c r="O2" s="195"/>
      <c r="P2" s="195"/>
      <c r="Q2" s="3"/>
      <c r="R2" s="196"/>
      <c r="S2" s="196"/>
      <c r="T2" s="196"/>
      <c r="U2" s="196" t="s">
        <v>492</v>
      </c>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4" t="s">
        <v>0</v>
      </c>
    </row>
    <row r="3" spans="1:147" s="6" customFormat="1" ht="25.5" customHeight="1" thickBot="1" x14ac:dyDescent="0.3">
      <c r="B3" s="7" t="s">
        <v>1</v>
      </c>
      <c r="C3" s="8" t="s">
        <v>4</v>
      </c>
      <c r="D3" s="8" t="s">
        <v>671</v>
      </c>
      <c r="E3" s="8" t="s">
        <v>5</v>
      </c>
      <c r="F3" s="8" t="s">
        <v>3</v>
      </c>
      <c r="G3" s="9" t="s">
        <v>6</v>
      </c>
      <c r="H3" s="340" t="s">
        <v>477</v>
      </c>
      <c r="I3" s="8" t="s">
        <v>7</v>
      </c>
      <c r="J3" s="8" t="s">
        <v>3</v>
      </c>
      <c r="K3" s="8" t="s">
        <v>872</v>
      </c>
      <c r="L3" s="8" t="s">
        <v>631</v>
      </c>
      <c r="M3" s="341" t="s">
        <v>8</v>
      </c>
      <c r="N3" s="9" t="s">
        <v>9</v>
      </c>
      <c r="O3" s="9" t="s">
        <v>916</v>
      </c>
      <c r="P3" s="8" t="s">
        <v>3</v>
      </c>
      <c r="Q3" s="370" t="s">
        <v>14</v>
      </c>
      <c r="R3" s="8" t="s">
        <v>10</v>
      </c>
      <c r="S3" s="8" t="s">
        <v>675</v>
      </c>
      <c r="T3" s="8" t="s">
        <v>676</v>
      </c>
      <c r="U3" s="8" t="s">
        <v>9</v>
      </c>
      <c r="V3" s="8" t="s">
        <v>15</v>
      </c>
      <c r="W3" s="8" t="s">
        <v>2</v>
      </c>
      <c r="X3" s="8" t="s">
        <v>16</v>
      </c>
      <c r="Y3" s="8" t="s">
        <v>686</v>
      </c>
      <c r="Z3" s="8" t="s">
        <v>3</v>
      </c>
      <c r="AA3" s="8" t="s">
        <v>17</v>
      </c>
      <c r="AB3" s="8" t="s">
        <v>18</v>
      </c>
      <c r="AC3" s="8" t="s">
        <v>19</v>
      </c>
      <c r="AD3" s="8" t="s">
        <v>20</v>
      </c>
      <c r="AE3" s="8" t="s">
        <v>21</v>
      </c>
      <c r="AF3" s="8" t="s">
        <v>632</v>
      </c>
      <c r="AG3" s="8" t="s">
        <v>634</v>
      </c>
      <c r="AH3" s="8" t="s">
        <v>22</v>
      </c>
      <c r="AI3" s="8" t="s">
        <v>23</v>
      </c>
      <c r="AJ3" s="8" t="s">
        <v>5</v>
      </c>
      <c r="AK3" s="8" t="s">
        <v>636</v>
      </c>
      <c r="AL3" s="8" t="s">
        <v>638</v>
      </c>
      <c r="AM3" s="8" t="s">
        <v>639</v>
      </c>
      <c r="AN3" s="8" t="s">
        <v>631</v>
      </c>
      <c r="AO3" s="8" t="s">
        <v>868</v>
      </c>
      <c r="AP3" s="8" t="s">
        <v>679</v>
      </c>
      <c r="AQ3" s="8" t="s">
        <v>681</v>
      </c>
      <c r="AR3" s="8" t="s">
        <v>5</v>
      </c>
      <c r="AS3" s="8" t="s">
        <v>11</v>
      </c>
      <c r="AT3" s="8" t="s">
        <v>684</v>
      </c>
      <c r="AU3" s="8" t="s">
        <v>13</v>
      </c>
      <c r="AV3" s="8" t="s">
        <v>645</v>
      </c>
      <c r="AW3" s="8" t="s">
        <v>24</v>
      </c>
      <c r="AX3" s="8" t="s">
        <v>25</v>
      </c>
      <c r="AY3" s="10" t="s">
        <v>26</v>
      </c>
      <c r="AZ3" s="11" t="s">
        <v>27</v>
      </c>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row>
    <row r="4" spans="1:147" s="5" customFormat="1" ht="75.75" customHeight="1" x14ac:dyDescent="0.25">
      <c r="A4" s="13" t="s">
        <v>28</v>
      </c>
      <c r="B4" s="14" t="s">
        <v>29</v>
      </c>
      <c r="C4" s="15" t="s">
        <v>32</v>
      </c>
      <c r="D4" s="15" t="s">
        <v>672</v>
      </c>
      <c r="E4" s="15" t="s">
        <v>673</v>
      </c>
      <c r="F4" s="15" t="s">
        <v>31</v>
      </c>
      <c r="G4" s="15" t="s">
        <v>33</v>
      </c>
      <c r="H4" s="331" t="s">
        <v>34</v>
      </c>
      <c r="I4" s="15" t="s">
        <v>35</v>
      </c>
      <c r="J4" s="15" t="s">
        <v>31</v>
      </c>
      <c r="K4" s="15" t="s">
        <v>873</v>
      </c>
      <c r="L4" s="15" t="s">
        <v>36</v>
      </c>
      <c r="M4" s="342" t="s">
        <v>34</v>
      </c>
      <c r="N4" s="15" t="s">
        <v>37</v>
      </c>
      <c r="O4" s="15" t="s">
        <v>917</v>
      </c>
      <c r="P4" s="15" t="s">
        <v>31</v>
      </c>
      <c r="Q4" s="371" t="s">
        <v>34</v>
      </c>
      <c r="R4" s="15" t="s">
        <v>38</v>
      </c>
      <c r="S4" s="15" t="s">
        <v>863</v>
      </c>
      <c r="T4" s="15" t="s">
        <v>864</v>
      </c>
      <c r="U4" s="15" t="s">
        <v>40</v>
      </c>
      <c r="V4" s="15" t="s">
        <v>41</v>
      </c>
      <c r="W4" s="15" t="s">
        <v>30</v>
      </c>
      <c r="X4" s="15" t="s">
        <v>42</v>
      </c>
      <c r="Y4" s="15" t="s">
        <v>687</v>
      </c>
      <c r="Z4" s="15" t="s">
        <v>31</v>
      </c>
      <c r="AA4" s="15" t="s">
        <v>43</v>
      </c>
      <c r="AB4" s="15" t="s">
        <v>44</v>
      </c>
      <c r="AC4" s="15" t="s">
        <v>45</v>
      </c>
      <c r="AD4" s="15" t="s">
        <v>46</v>
      </c>
      <c r="AE4" s="15" t="s">
        <v>47</v>
      </c>
      <c r="AF4" s="15" t="s">
        <v>633</v>
      </c>
      <c r="AG4" s="15" t="s">
        <v>635</v>
      </c>
      <c r="AH4" s="15" t="s">
        <v>48</v>
      </c>
      <c r="AI4" s="15" t="s">
        <v>49</v>
      </c>
      <c r="AJ4" s="15" t="s">
        <v>673</v>
      </c>
      <c r="AK4" s="15" t="s">
        <v>637</v>
      </c>
      <c r="AL4" s="15" t="s">
        <v>640</v>
      </c>
      <c r="AM4" s="15" t="s">
        <v>641</v>
      </c>
      <c r="AN4" s="15" t="s">
        <v>642</v>
      </c>
      <c r="AO4" s="15" t="s">
        <v>869</v>
      </c>
      <c r="AP4" s="15" t="s">
        <v>865</v>
      </c>
      <c r="AQ4" s="15" t="s">
        <v>682</v>
      </c>
      <c r="AR4" s="15" t="s">
        <v>1314</v>
      </c>
      <c r="AS4" s="15" t="s">
        <v>39</v>
      </c>
      <c r="AT4" s="15" t="s">
        <v>685</v>
      </c>
      <c r="AU4" s="15" t="s">
        <v>644</v>
      </c>
      <c r="AV4" s="15" t="s">
        <v>646</v>
      </c>
      <c r="AW4" s="15" t="s">
        <v>647</v>
      </c>
      <c r="AX4" s="15" t="s">
        <v>50</v>
      </c>
      <c r="AY4" s="16" t="s">
        <v>51</v>
      </c>
      <c r="AZ4" s="17" t="s">
        <v>52</v>
      </c>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row>
    <row r="5" spans="1:147" ht="31.5" x14ac:dyDescent="0.25">
      <c r="A5" s="19" t="s">
        <v>53</v>
      </c>
      <c r="B5" s="20" t="s">
        <v>54</v>
      </c>
      <c r="C5" s="199">
        <f t="shared" ref="C5:AY5" si="0">C6+C13+C14+C15+C16+C17</f>
        <v>0</v>
      </c>
      <c r="D5" s="199">
        <f t="shared" ref="D5:F5" si="1">D6+D13+D14+D15+D16+D17</f>
        <v>0</v>
      </c>
      <c r="E5" s="199">
        <f t="shared" si="1"/>
        <v>0</v>
      </c>
      <c r="F5" s="199">
        <f t="shared" si="1"/>
        <v>0</v>
      </c>
      <c r="G5" s="319">
        <f t="shared" si="0"/>
        <v>0</v>
      </c>
      <c r="H5" s="332">
        <f>H6+H13+H14+H15+H16+H17</f>
        <v>0</v>
      </c>
      <c r="I5" s="325">
        <f t="shared" si="0"/>
        <v>0</v>
      </c>
      <c r="J5" s="199">
        <f t="shared" ref="J5:K5" si="2">J6+J13+J14+J15+J16+J17</f>
        <v>0</v>
      </c>
      <c r="K5" s="319">
        <f t="shared" si="2"/>
        <v>0</v>
      </c>
      <c r="L5" s="319">
        <f t="shared" si="0"/>
        <v>0</v>
      </c>
      <c r="M5" s="332">
        <f t="shared" si="0"/>
        <v>0</v>
      </c>
      <c r="N5" s="325">
        <f t="shared" si="0"/>
        <v>0</v>
      </c>
      <c r="O5" s="387"/>
      <c r="P5" s="319">
        <f t="shared" ref="P5" si="3">P6+P13+P14+P15+P16+P17</f>
        <v>0</v>
      </c>
      <c r="Q5" s="332">
        <f>Q6+Q13+Q14+Q15+Q16+Q17</f>
        <v>0</v>
      </c>
      <c r="R5" s="325">
        <f t="shared" si="0"/>
        <v>0</v>
      </c>
      <c r="S5" s="199">
        <f t="shared" ref="S5:T5" si="4">S6+S13+S14+S15+S16+S17</f>
        <v>0</v>
      </c>
      <c r="T5" s="199">
        <f t="shared" si="4"/>
        <v>0</v>
      </c>
      <c r="U5" s="199">
        <f t="shared" si="0"/>
        <v>0</v>
      </c>
      <c r="V5" s="199">
        <f t="shared" si="0"/>
        <v>0</v>
      </c>
      <c r="W5" s="199">
        <f t="shared" si="0"/>
        <v>0</v>
      </c>
      <c r="X5" s="199">
        <f t="shared" si="0"/>
        <v>201543321</v>
      </c>
      <c r="Y5" s="199">
        <f t="shared" ref="Y5" si="5">Y6+Y13+Y14+Y15+Y16+Y17</f>
        <v>0</v>
      </c>
      <c r="Z5" s="199">
        <f t="shared" si="0"/>
        <v>0</v>
      </c>
      <c r="AA5" s="199">
        <f t="shared" si="0"/>
        <v>28238237</v>
      </c>
      <c r="AB5" s="199">
        <f t="shared" si="0"/>
        <v>0</v>
      </c>
      <c r="AC5" s="199">
        <f t="shared" si="0"/>
        <v>0</v>
      </c>
      <c r="AD5" s="199">
        <f t="shared" si="0"/>
        <v>0</v>
      </c>
      <c r="AE5" s="199">
        <f t="shared" si="0"/>
        <v>0</v>
      </c>
      <c r="AF5" s="199">
        <f t="shared" si="0"/>
        <v>0</v>
      </c>
      <c r="AG5" s="199">
        <f t="shared" si="0"/>
        <v>247200</v>
      </c>
      <c r="AH5" s="199">
        <f t="shared" si="0"/>
        <v>10759330</v>
      </c>
      <c r="AI5" s="199">
        <f t="shared" si="0"/>
        <v>0</v>
      </c>
      <c r="AJ5" s="199">
        <f t="shared" ref="AJ5" si="6">AJ6+AJ13+AJ14+AJ15+AJ16+AJ17</f>
        <v>0</v>
      </c>
      <c r="AK5" s="199">
        <f t="shared" si="0"/>
        <v>0</v>
      </c>
      <c r="AL5" s="199">
        <f t="shared" ref="AL5" si="7">AL6+AL13+AL14+AL15+AL16+AL17</f>
        <v>0</v>
      </c>
      <c r="AM5" s="199">
        <f t="shared" si="0"/>
        <v>0</v>
      </c>
      <c r="AN5" s="199">
        <f t="shared" si="0"/>
        <v>0</v>
      </c>
      <c r="AO5" s="199">
        <f t="shared" si="0"/>
        <v>0</v>
      </c>
      <c r="AP5" s="199">
        <f t="shared" ref="AP5:AR5" si="8">AP6+AP13+AP14+AP15+AP16+AP17</f>
        <v>0</v>
      </c>
      <c r="AQ5" s="199">
        <f t="shared" si="8"/>
        <v>0</v>
      </c>
      <c r="AR5" s="199">
        <f t="shared" si="8"/>
        <v>0</v>
      </c>
      <c r="AS5" s="199">
        <f t="shared" si="0"/>
        <v>0</v>
      </c>
      <c r="AT5" s="199">
        <f t="shared" si="0"/>
        <v>0</v>
      </c>
      <c r="AU5" s="199">
        <f t="shared" si="0"/>
        <v>0</v>
      </c>
      <c r="AV5" s="199">
        <f t="shared" si="0"/>
        <v>0</v>
      </c>
      <c r="AW5" s="199">
        <f t="shared" ref="AW5" si="9">AW6+AW13+AW14+AW15+AW16+AW17</f>
        <v>0</v>
      </c>
      <c r="AX5" s="199">
        <f t="shared" si="0"/>
        <v>0</v>
      </c>
      <c r="AY5" s="199">
        <f t="shared" si="0"/>
        <v>240788088</v>
      </c>
      <c r="AZ5" s="200">
        <f t="shared" ref="AZ5:AZ36" si="10">AY5+Q5+M5+H5</f>
        <v>240788088</v>
      </c>
    </row>
    <row r="6" spans="1:147" ht="18" x14ac:dyDescent="0.25">
      <c r="A6" s="21" t="s">
        <v>55</v>
      </c>
      <c r="B6" s="22" t="s">
        <v>56</v>
      </c>
      <c r="C6" s="201">
        <f t="shared" ref="C6:AX6" si="11">SUM(C7:C12)</f>
        <v>0</v>
      </c>
      <c r="D6" s="201">
        <f t="shared" ref="D6:F6" si="12">SUM(D7:D12)</f>
        <v>0</v>
      </c>
      <c r="E6" s="201">
        <f t="shared" si="12"/>
        <v>0</v>
      </c>
      <c r="F6" s="201">
        <f t="shared" si="12"/>
        <v>0</v>
      </c>
      <c r="G6" s="320">
        <f t="shared" si="11"/>
        <v>0</v>
      </c>
      <c r="H6" s="333">
        <f t="shared" si="11"/>
        <v>0</v>
      </c>
      <c r="I6" s="326">
        <f t="shared" si="11"/>
        <v>0</v>
      </c>
      <c r="J6" s="201">
        <f t="shared" ref="J6:K6" si="13">SUM(J7:J12)</f>
        <v>0</v>
      </c>
      <c r="K6" s="320">
        <f t="shared" si="13"/>
        <v>0</v>
      </c>
      <c r="L6" s="320">
        <f t="shared" si="11"/>
        <v>0</v>
      </c>
      <c r="M6" s="333">
        <f t="shared" si="11"/>
        <v>0</v>
      </c>
      <c r="N6" s="326">
        <f t="shared" si="11"/>
        <v>0</v>
      </c>
      <c r="O6" s="388"/>
      <c r="P6" s="320">
        <f t="shared" ref="P6" si="14">SUM(P7:P12)</f>
        <v>0</v>
      </c>
      <c r="Q6" s="333">
        <f>SUM(N6:P6)</f>
        <v>0</v>
      </c>
      <c r="R6" s="326">
        <f t="shared" si="11"/>
        <v>0</v>
      </c>
      <c r="S6" s="201">
        <f t="shared" ref="S6:T6" si="15">SUM(S7:S12)</f>
        <v>0</v>
      </c>
      <c r="T6" s="201">
        <f t="shared" si="15"/>
        <v>0</v>
      </c>
      <c r="U6" s="201">
        <f t="shared" si="11"/>
        <v>0</v>
      </c>
      <c r="V6" s="201">
        <f t="shared" si="11"/>
        <v>0</v>
      </c>
      <c r="W6" s="201">
        <f t="shared" si="11"/>
        <v>0</v>
      </c>
      <c r="X6" s="201">
        <f t="shared" si="11"/>
        <v>201543321</v>
      </c>
      <c r="Y6" s="201">
        <f t="shared" ref="Y6" si="16">SUM(Y7:Y12)</f>
        <v>0</v>
      </c>
      <c r="Z6" s="201">
        <f t="shared" si="11"/>
        <v>0</v>
      </c>
      <c r="AA6" s="201">
        <f t="shared" si="11"/>
        <v>0</v>
      </c>
      <c r="AB6" s="201">
        <f t="shared" si="11"/>
        <v>0</v>
      </c>
      <c r="AC6" s="201">
        <f t="shared" si="11"/>
        <v>0</v>
      </c>
      <c r="AD6" s="201">
        <f t="shared" si="11"/>
        <v>0</v>
      </c>
      <c r="AE6" s="201">
        <f t="shared" si="11"/>
        <v>0</v>
      </c>
      <c r="AF6" s="201">
        <f t="shared" si="11"/>
        <v>0</v>
      </c>
      <c r="AG6" s="201">
        <f t="shared" si="11"/>
        <v>0</v>
      </c>
      <c r="AH6" s="201">
        <f t="shared" si="11"/>
        <v>0</v>
      </c>
      <c r="AI6" s="201">
        <f t="shared" si="11"/>
        <v>0</v>
      </c>
      <c r="AJ6" s="201">
        <f t="shared" ref="AJ6" si="17">SUM(AJ7:AJ12)</f>
        <v>0</v>
      </c>
      <c r="AK6" s="201">
        <f t="shared" si="11"/>
        <v>0</v>
      </c>
      <c r="AL6" s="201">
        <f t="shared" ref="AL6" si="18">SUM(AL7:AL12)</f>
        <v>0</v>
      </c>
      <c r="AM6" s="201">
        <f t="shared" si="11"/>
        <v>0</v>
      </c>
      <c r="AN6" s="201">
        <f t="shared" si="11"/>
        <v>0</v>
      </c>
      <c r="AO6" s="201">
        <f t="shared" si="11"/>
        <v>0</v>
      </c>
      <c r="AP6" s="201">
        <f t="shared" ref="AP6:AR6" si="19">SUM(AP7:AP12)</f>
        <v>0</v>
      </c>
      <c r="AQ6" s="201">
        <f t="shared" si="19"/>
        <v>0</v>
      </c>
      <c r="AR6" s="201">
        <f t="shared" si="19"/>
        <v>0</v>
      </c>
      <c r="AS6" s="201">
        <f t="shared" si="11"/>
        <v>0</v>
      </c>
      <c r="AT6" s="201">
        <f t="shared" si="11"/>
        <v>0</v>
      </c>
      <c r="AU6" s="201">
        <f t="shared" si="11"/>
        <v>0</v>
      </c>
      <c r="AV6" s="201">
        <f t="shared" si="11"/>
        <v>0</v>
      </c>
      <c r="AW6" s="201">
        <f t="shared" ref="AW6" si="20">SUM(AW7:AW12)</f>
        <v>0</v>
      </c>
      <c r="AX6" s="201">
        <f t="shared" si="11"/>
        <v>0</v>
      </c>
      <c r="AY6" s="201">
        <f>SUM(AY7:AY12)</f>
        <v>201543321</v>
      </c>
      <c r="AZ6" s="200">
        <f t="shared" si="10"/>
        <v>201543321</v>
      </c>
    </row>
    <row r="7" spans="1:147" ht="30" x14ac:dyDescent="0.25">
      <c r="A7" s="23" t="s">
        <v>57</v>
      </c>
      <c r="B7" s="24" t="s">
        <v>58</v>
      </c>
      <c r="C7" s="202"/>
      <c r="D7" s="202"/>
      <c r="E7" s="202"/>
      <c r="F7" s="202"/>
      <c r="G7" s="321"/>
      <c r="H7" s="334">
        <f t="shared" ref="H7:H17" si="21">SUM(C7:G7)</f>
        <v>0</v>
      </c>
      <c r="I7" s="327"/>
      <c r="J7" s="202"/>
      <c r="K7" s="321"/>
      <c r="L7" s="321"/>
      <c r="M7" s="334">
        <f t="shared" ref="M7:M17" si="22">SUM(I7:L7)</f>
        <v>0</v>
      </c>
      <c r="N7" s="327"/>
      <c r="O7" s="389"/>
      <c r="P7" s="321"/>
      <c r="Q7" s="334">
        <f>SUM(N7:P7)</f>
        <v>0</v>
      </c>
      <c r="R7" s="327"/>
      <c r="S7" s="202">
        <v>0</v>
      </c>
      <c r="T7" s="202">
        <v>0</v>
      </c>
      <c r="U7" s="202">
        <v>0</v>
      </c>
      <c r="V7" s="202"/>
      <c r="W7" s="202"/>
      <c r="X7" s="202">
        <v>76617081</v>
      </c>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f t="shared" ref="AY7:AY17" si="23">SUM(R7:AX7)</f>
        <v>76617081</v>
      </c>
      <c r="AZ7" s="200">
        <f t="shared" si="10"/>
        <v>76617081</v>
      </c>
    </row>
    <row r="8" spans="1:147" ht="30" x14ac:dyDescent="0.25">
      <c r="A8" s="23" t="s">
        <v>59</v>
      </c>
      <c r="B8" s="24" t="s">
        <v>60</v>
      </c>
      <c r="C8" s="202"/>
      <c r="D8" s="202"/>
      <c r="E8" s="202"/>
      <c r="F8" s="202"/>
      <c r="G8" s="321"/>
      <c r="H8" s="334">
        <f t="shared" si="21"/>
        <v>0</v>
      </c>
      <c r="I8" s="327"/>
      <c r="J8" s="202"/>
      <c r="K8" s="321"/>
      <c r="L8" s="321"/>
      <c r="M8" s="334">
        <f t="shared" si="22"/>
        <v>0</v>
      </c>
      <c r="N8" s="327"/>
      <c r="O8" s="389"/>
      <c r="P8" s="321"/>
      <c r="Q8" s="334">
        <f t="shared" ref="Q8:Q71" si="24">SUM(N8:P8)</f>
        <v>0</v>
      </c>
      <c r="R8" s="327"/>
      <c r="S8" s="202">
        <v>0</v>
      </c>
      <c r="T8" s="202">
        <v>0</v>
      </c>
      <c r="U8" s="202">
        <v>0</v>
      </c>
      <c r="V8" s="202"/>
      <c r="W8" s="202"/>
      <c r="X8" s="202">
        <v>71097669</v>
      </c>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f t="shared" si="23"/>
        <v>71097669</v>
      </c>
      <c r="AZ8" s="200">
        <f t="shared" si="10"/>
        <v>71097669</v>
      </c>
    </row>
    <row r="9" spans="1:147" ht="30" x14ac:dyDescent="0.25">
      <c r="A9" s="23" t="s">
        <v>61</v>
      </c>
      <c r="B9" s="24" t="s">
        <v>62</v>
      </c>
      <c r="C9" s="202"/>
      <c r="D9" s="202"/>
      <c r="E9" s="202"/>
      <c r="F9" s="202"/>
      <c r="G9" s="321"/>
      <c r="H9" s="334">
        <f t="shared" si="21"/>
        <v>0</v>
      </c>
      <c r="I9" s="327"/>
      <c r="J9" s="202"/>
      <c r="K9" s="321"/>
      <c r="L9" s="321"/>
      <c r="M9" s="334">
        <f t="shared" si="22"/>
        <v>0</v>
      </c>
      <c r="N9" s="327"/>
      <c r="O9" s="389"/>
      <c r="P9" s="321"/>
      <c r="Q9" s="334">
        <f t="shared" si="24"/>
        <v>0</v>
      </c>
      <c r="R9" s="327"/>
      <c r="S9" s="202">
        <v>0</v>
      </c>
      <c r="T9" s="202">
        <v>0</v>
      </c>
      <c r="U9" s="202">
        <v>0</v>
      </c>
      <c r="V9" s="202"/>
      <c r="W9" s="202"/>
      <c r="X9" s="202">
        <v>49455531</v>
      </c>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f t="shared" si="23"/>
        <v>49455531</v>
      </c>
      <c r="AZ9" s="200">
        <f t="shared" si="10"/>
        <v>49455531</v>
      </c>
    </row>
    <row r="10" spans="1:147" ht="30" x14ac:dyDescent="0.25">
      <c r="A10" s="23" t="s">
        <v>63</v>
      </c>
      <c r="B10" s="24" t="s">
        <v>64</v>
      </c>
      <c r="C10" s="202"/>
      <c r="D10" s="202"/>
      <c r="E10" s="202"/>
      <c r="F10" s="202"/>
      <c r="G10" s="321"/>
      <c r="H10" s="334">
        <f t="shared" si="21"/>
        <v>0</v>
      </c>
      <c r="I10" s="327"/>
      <c r="J10" s="202"/>
      <c r="K10" s="321"/>
      <c r="L10" s="321"/>
      <c r="M10" s="334">
        <f t="shared" si="22"/>
        <v>0</v>
      </c>
      <c r="N10" s="327"/>
      <c r="O10" s="389"/>
      <c r="P10" s="321"/>
      <c r="Q10" s="334">
        <f t="shared" si="24"/>
        <v>0</v>
      </c>
      <c r="R10" s="327"/>
      <c r="S10" s="202">
        <v>0</v>
      </c>
      <c r="T10" s="202">
        <v>0</v>
      </c>
      <c r="U10" s="202">
        <v>0</v>
      </c>
      <c r="V10" s="202"/>
      <c r="W10" s="202"/>
      <c r="X10" s="202">
        <v>4373040</v>
      </c>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f t="shared" si="23"/>
        <v>4373040</v>
      </c>
      <c r="AZ10" s="200">
        <f t="shared" si="10"/>
        <v>4373040</v>
      </c>
    </row>
    <row r="11" spans="1:147" ht="18" x14ac:dyDescent="0.25">
      <c r="A11" s="23" t="s">
        <v>65</v>
      </c>
      <c r="B11" s="24" t="s">
        <v>66</v>
      </c>
      <c r="C11" s="202"/>
      <c r="D11" s="202"/>
      <c r="E11" s="202"/>
      <c r="F11" s="202"/>
      <c r="G11" s="321"/>
      <c r="H11" s="334">
        <f t="shared" si="21"/>
        <v>0</v>
      </c>
      <c r="I11" s="327"/>
      <c r="J11" s="202"/>
      <c r="K11" s="321"/>
      <c r="L11" s="321"/>
      <c r="M11" s="334">
        <f t="shared" si="22"/>
        <v>0</v>
      </c>
      <c r="N11" s="327"/>
      <c r="O11" s="389"/>
      <c r="P11" s="321"/>
      <c r="Q11" s="334">
        <f t="shared" si="24"/>
        <v>0</v>
      </c>
      <c r="R11" s="327"/>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f t="shared" si="23"/>
        <v>0</v>
      </c>
      <c r="AZ11" s="200">
        <f t="shared" si="10"/>
        <v>0</v>
      </c>
    </row>
    <row r="12" spans="1:147" ht="18" x14ac:dyDescent="0.25">
      <c r="A12" s="23" t="s">
        <v>67</v>
      </c>
      <c r="B12" s="24" t="s">
        <v>68</v>
      </c>
      <c r="C12" s="202"/>
      <c r="D12" s="202"/>
      <c r="E12" s="202"/>
      <c r="F12" s="202"/>
      <c r="G12" s="321"/>
      <c r="H12" s="334">
        <f t="shared" si="21"/>
        <v>0</v>
      </c>
      <c r="I12" s="327"/>
      <c r="J12" s="202"/>
      <c r="K12" s="321"/>
      <c r="L12" s="321"/>
      <c r="M12" s="334">
        <f t="shared" si="22"/>
        <v>0</v>
      </c>
      <c r="N12" s="327"/>
      <c r="O12" s="389"/>
      <c r="P12" s="321"/>
      <c r="Q12" s="334">
        <f t="shared" si="24"/>
        <v>0</v>
      </c>
      <c r="R12" s="327"/>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f t="shared" si="23"/>
        <v>0</v>
      </c>
      <c r="AZ12" s="200">
        <f t="shared" si="10"/>
        <v>0</v>
      </c>
    </row>
    <row r="13" spans="1:147" ht="18" x14ac:dyDescent="0.25">
      <c r="A13" s="21" t="s">
        <v>69</v>
      </c>
      <c r="B13" s="22" t="s">
        <v>70</v>
      </c>
      <c r="C13" s="201"/>
      <c r="D13" s="201"/>
      <c r="E13" s="201"/>
      <c r="F13" s="201"/>
      <c r="G13" s="320"/>
      <c r="H13" s="333">
        <f t="shared" si="21"/>
        <v>0</v>
      </c>
      <c r="I13" s="326"/>
      <c r="J13" s="201"/>
      <c r="K13" s="320"/>
      <c r="L13" s="320"/>
      <c r="M13" s="333">
        <f t="shared" si="22"/>
        <v>0</v>
      </c>
      <c r="N13" s="326"/>
      <c r="O13" s="388"/>
      <c r="P13" s="320"/>
      <c r="Q13" s="333">
        <f t="shared" si="24"/>
        <v>0</v>
      </c>
      <c r="R13" s="326"/>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f t="shared" si="23"/>
        <v>0</v>
      </c>
      <c r="AZ13" s="200">
        <f t="shared" si="10"/>
        <v>0</v>
      </c>
    </row>
    <row r="14" spans="1:147" ht="31.5" x14ac:dyDescent="0.25">
      <c r="A14" s="21" t="s">
        <v>71</v>
      </c>
      <c r="B14" s="22" t="s">
        <v>72</v>
      </c>
      <c r="C14" s="201"/>
      <c r="D14" s="201"/>
      <c r="E14" s="201"/>
      <c r="F14" s="201"/>
      <c r="G14" s="320"/>
      <c r="H14" s="333">
        <f t="shared" si="21"/>
        <v>0</v>
      </c>
      <c r="I14" s="326"/>
      <c r="J14" s="201"/>
      <c r="K14" s="320"/>
      <c r="L14" s="320"/>
      <c r="M14" s="333">
        <f t="shared" si="22"/>
        <v>0</v>
      </c>
      <c r="N14" s="326"/>
      <c r="O14" s="388"/>
      <c r="P14" s="320"/>
      <c r="Q14" s="333">
        <f t="shared" si="24"/>
        <v>0</v>
      </c>
      <c r="R14" s="326"/>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f t="shared" si="23"/>
        <v>0</v>
      </c>
      <c r="AZ14" s="200">
        <f t="shared" si="10"/>
        <v>0</v>
      </c>
    </row>
    <row r="15" spans="1:147" ht="47.25" x14ac:dyDescent="0.25">
      <c r="A15" s="21" t="s">
        <v>73</v>
      </c>
      <c r="B15" s="22" t="s">
        <v>74</v>
      </c>
      <c r="C15" s="201"/>
      <c r="D15" s="201"/>
      <c r="E15" s="201"/>
      <c r="F15" s="201"/>
      <c r="G15" s="320"/>
      <c r="H15" s="333">
        <f t="shared" si="21"/>
        <v>0</v>
      </c>
      <c r="I15" s="326"/>
      <c r="J15" s="201"/>
      <c r="K15" s="320"/>
      <c r="L15" s="320"/>
      <c r="M15" s="333">
        <f t="shared" si="22"/>
        <v>0</v>
      </c>
      <c r="N15" s="326"/>
      <c r="O15" s="388"/>
      <c r="P15" s="320"/>
      <c r="Q15" s="333">
        <f t="shared" si="24"/>
        <v>0</v>
      </c>
      <c r="R15" s="326"/>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f t="shared" si="23"/>
        <v>0</v>
      </c>
      <c r="AZ15" s="200">
        <f t="shared" si="10"/>
        <v>0</v>
      </c>
    </row>
    <row r="16" spans="1:147" ht="31.5" x14ac:dyDescent="0.25">
      <c r="A16" s="21" t="s">
        <v>75</v>
      </c>
      <c r="B16" s="22" t="s">
        <v>76</v>
      </c>
      <c r="C16" s="201"/>
      <c r="D16" s="201"/>
      <c r="E16" s="201"/>
      <c r="F16" s="201"/>
      <c r="G16" s="320"/>
      <c r="H16" s="333">
        <f t="shared" si="21"/>
        <v>0</v>
      </c>
      <c r="I16" s="326"/>
      <c r="J16" s="201"/>
      <c r="K16" s="320"/>
      <c r="L16" s="320"/>
      <c r="M16" s="333">
        <f t="shared" si="22"/>
        <v>0</v>
      </c>
      <c r="N16" s="326"/>
      <c r="O16" s="388"/>
      <c r="P16" s="320"/>
      <c r="Q16" s="333">
        <f t="shared" si="24"/>
        <v>0</v>
      </c>
      <c r="R16" s="326"/>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f t="shared" si="23"/>
        <v>0</v>
      </c>
      <c r="AZ16" s="200">
        <f t="shared" si="10"/>
        <v>0</v>
      </c>
    </row>
    <row r="17" spans="1:52" ht="31.5" x14ac:dyDescent="0.25">
      <c r="A17" s="21" t="s">
        <v>77</v>
      </c>
      <c r="B17" s="22" t="s">
        <v>78</v>
      </c>
      <c r="C17" s="201"/>
      <c r="D17" s="201"/>
      <c r="E17" s="201"/>
      <c r="F17" s="201"/>
      <c r="G17" s="320"/>
      <c r="H17" s="333">
        <f t="shared" si="21"/>
        <v>0</v>
      </c>
      <c r="I17" s="326"/>
      <c r="J17" s="201"/>
      <c r="K17" s="320"/>
      <c r="L17" s="320"/>
      <c r="M17" s="333">
        <f t="shared" si="22"/>
        <v>0</v>
      </c>
      <c r="N17" s="326"/>
      <c r="O17" s="388"/>
      <c r="P17" s="320"/>
      <c r="Q17" s="333">
        <f t="shared" si="24"/>
        <v>0</v>
      </c>
      <c r="R17" s="326"/>
      <c r="S17" s="201"/>
      <c r="T17" s="201"/>
      <c r="U17" s="201"/>
      <c r="V17" s="201"/>
      <c r="W17" s="201"/>
      <c r="X17" s="201"/>
      <c r="Y17" s="201"/>
      <c r="Z17" s="201"/>
      <c r="AA17" s="201">
        <v>28238237</v>
      </c>
      <c r="AB17" s="201"/>
      <c r="AC17" s="201"/>
      <c r="AD17" s="201"/>
      <c r="AE17" s="201"/>
      <c r="AF17" s="201"/>
      <c r="AG17" s="201">
        <v>247200</v>
      </c>
      <c r="AH17" s="201">
        <v>10759330</v>
      </c>
      <c r="AI17" s="201"/>
      <c r="AJ17" s="201"/>
      <c r="AK17" s="201"/>
      <c r="AL17" s="201"/>
      <c r="AM17" s="201"/>
      <c r="AN17" s="201"/>
      <c r="AO17" s="201"/>
      <c r="AP17" s="201"/>
      <c r="AQ17" s="201"/>
      <c r="AR17" s="201"/>
      <c r="AS17" s="201"/>
      <c r="AT17" s="201"/>
      <c r="AU17" s="201"/>
      <c r="AV17" s="201"/>
      <c r="AW17" s="201"/>
      <c r="AX17" s="201"/>
      <c r="AY17" s="201">
        <f t="shared" si="23"/>
        <v>39244767</v>
      </c>
      <c r="AZ17" s="200">
        <f t="shared" si="10"/>
        <v>39244767</v>
      </c>
    </row>
    <row r="18" spans="1:52" ht="31.5" x14ac:dyDescent="0.25">
      <c r="A18" s="19" t="s">
        <v>79</v>
      </c>
      <c r="B18" s="20" t="s">
        <v>80</v>
      </c>
      <c r="C18" s="199">
        <f t="shared" ref="C18:AY18" si="25">SUM(C19:C23)</f>
        <v>0</v>
      </c>
      <c r="D18" s="199">
        <f t="shared" ref="D18:F18" si="26">SUM(D19:D23)</f>
        <v>0</v>
      </c>
      <c r="E18" s="199">
        <f t="shared" si="26"/>
        <v>0</v>
      </c>
      <c r="F18" s="199">
        <f t="shared" si="26"/>
        <v>0</v>
      </c>
      <c r="G18" s="319">
        <f t="shared" si="25"/>
        <v>0</v>
      </c>
      <c r="H18" s="332">
        <f t="shared" si="25"/>
        <v>0</v>
      </c>
      <c r="I18" s="325">
        <f t="shared" si="25"/>
        <v>0</v>
      </c>
      <c r="J18" s="199">
        <f t="shared" ref="J18:K18" si="27">SUM(J19:J23)</f>
        <v>0</v>
      </c>
      <c r="K18" s="319">
        <f t="shared" si="27"/>
        <v>0</v>
      </c>
      <c r="L18" s="319">
        <f t="shared" si="25"/>
        <v>0</v>
      </c>
      <c r="M18" s="332">
        <f t="shared" si="25"/>
        <v>0</v>
      </c>
      <c r="N18" s="325">
        <f t="shared" si="25"/>
        <v>0</v>
      </c>
      <c r="O18" s="387"/>
      <c r="P18" s="319">
        <f t="shared" ref="P18" si="28">SUM(P19:P23)</f>
        <v>0</v>
      </c>
      <c r="Q18" s="332">
        <f t="shared" si="24"/>
        <v>0</v>
      </c>
      <c r="R18" s="325">
        <f t="shared" si="25"/>
        <v>0</v>
      </c>
      <c r="S18" s="199">
        <f t="shared" ref="S18:T18" si="29">SUM(S19:S23)</f>
        <v>0</v>
      </c>
      <c r="T18" s="199">
        <f t="shared" si="29"/>
        <v>0</v>
      </c>
      <c r="U18" s="199">
        <f t="shared" si="25"/>
        <v>0</v>
      </c>
      <c r="V18" s="199">
        <f t="shared" si="25"/>
        <v>0</v>
      </c>
      <c r="W18" s="199">
        <f t="shared" si="25"/>
        <v>0</v>
      </c>
      <c r="X18" s="199">
        <f t="shared" si="25"/>
        <v>0</v>
      </c>
      <c r="Y18" s="199">
        <f t="shared" ref="Y18" si="30">SUM(Y19:Y23)</f>
        <v>0</v>
      </c>
      <c r="Z18" s="199">
        <f t="shared" si="25"/>
        <v>0</v>
      </c>
      <c r="AA18" s="199">
        <f t="shared" si="25"/>
        <v>0</v>
      </c>
      <c r="AB18" s="199">
        <f t="shared" si="25"/>
        <v>0</v>
      </c>
      <c r="AC18" s="199">
        <f t="shared" si="25"/>
        <v>0</v>
      </c>
      <c r="AD18" s="199">
        <f t="shared" si="25"/>
        <v>0</v>
      </c>
      <c r="AE18" s="199">
        <f t="shared" si="25"/>
        <v>0</v>
      </c>
      <c r="AF18" s="199">
        <f t="shared" si="25"/>
        <v>0</v>
      </c>
      <c r="AG18" s="199">
        <f t="shared" si="25"/>
        <v>0</v>
      </c>
      <c r="AH18" s="199">
        <f t="shared" si="25"/>
        <v>0</v>
      </c>
      <c r="AI18" s="199">
        <f t="shared" si="25"/>
        <v>0</v>
      </c>
      <c r="AJ18" s="199">
        <f t="shared" ref="AJ18" si="31">SUM(AJ19:AJ23)</f>
        <v>0</v>
      </c>
      <c r="AK18" s="199">
        <f t="shared" si="25"/>
        <v>0</v>
      </c>
      <c r="AL18" s="199">
        <f t="shared" ref="AL18" si="32">SUM(AL19:AL23)</f>
        <v>0</v>
      </c>
      <c r="AM18" s="199">
        <f t="shared" si="25"/>
        <v>0</v>
      </c>
      <c r="AN18" s="199">
        <f t="shared" si="25"/>
        <v>0</v>
      </c>
      <c r="AO18" s="199">
        <f t="shared" si="25"/>
        <v>0</v>
      </c>
      <c r="AP18" s="199">
        <f t="shared" ref="AP18:AR18" si="33">SUM(AP19:AP23)</f>
        <v>0</v>
      </c>
      <c r="AQ18" s="199">
        <f t="shared" si="33"/>
        <v>0</v>
      </c>
      <c r="AR18" s="199">
        <f t="shared" si="33"/>
        <v>0</v>
      </c>
      <c r="AS18" s="199">
        <f t="shared" si="25"/>
        <v>0</v>
      </c>
      <c r="AT18" s="199">
        <f t="shared" si="25"/>
        <v>0</v>
      </c>
      <c r="AU18" s="199">
        <f t="shared" si="25"/>
        <v>0</v>
      </c>
      <c r="AV18" s="199">
        <f t="shared" si="25"/>
        <v>0</v>
      </c>
      <c r="AW18" s="199">
        <f t="shared" ref="AW18" si="34">SUM(AW19:AW23)</f>
        <v>0</v>
      </c>
      <c r="AX18" s="199">
        <f t="shared" si="25"/>
        <v>0</v>
      </c>
      <c r="AY18" s="199">
        <f t="shared" si="25"/>
        <v>0</v>
      </c>
      <c r="AZ18" s="200">
        <f t="shared" si="10"/>
        <v>0</v>
      </c>
    </row>
    <row r="19" spans="1:52" ht="18" x14ac:dyDescent="0.25">
      <c r="A19" s="21" t="s">
        <v>81</v>
      </c>
      <c r="B19" s="22" t="s">
        <v>82</v>
      </c>
      <c r="C19" s="201"/>
      <c r="D19" s="201"/>
      <c r="E19" s="201"/>
      <c r="F19" s="201"/>
      <c r="G19" s="320"/>
      <c r="H19" s="333">
        <f>SUM(C19:G19)</f>
        <v>0</v>
      </c>
      <c r="I19" s="326"/>
      <c r="J19" s="201"/>
      <c r="K19" s="320"/>
      <c r="L19" s="320"/>
      <c r="M19" s="333">
        <f>SUM(I19:L19)</f>
        <v>0</v>
      </c>
      <c r="N19" s="326"/>
      <c r="O19" s="388"/>
      <c r="P19" s="320"/>
      <c r="Q19" s="333">
        <f t="shared" si="24"/>
        <v>0</v>
      </c>
      <c r="R19" s="326"/>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f>SUM(R19:AX19)</f>
        <v>0</v>
      </c>
      <c r="AZ19" s="200">
        <f t="shared" si="10"/>
        <v>0</v>
      </c>
    </row>
    <row r="20" spans="1:52" ht="31.5" x14ac:dyDescent="0.25">
      <c r="A20" s="21" t="s">
        <v>83</v>
      </c>
      <c r="B20" s="22" t="s">
        <v>84</v>
      </c>
      <c r="C20" s="201"/>
      <c r="D20" s="201"/>
      <c r="E20" s="201"/>
      <c r="F20" s="201"/>
      <c r="G20" s="320"/>
      <c r="H20" s="333">
        <f>SUM(C20:G20)</f>
        <v>0</v>
      </c>
      <c r="I20" s="326"/>
      <c r="J20" s="201"/>
      <c r="K20" s="320"/>
      <c r="L20" s="320"/>
      <c r="M20" s="333">
        <f>SUM(I20:L20)</f>
        <v>0</v>
      </c>
      <c r="N20" s="326"/>
      <c r="O20" s="388"/>
      <c r="P20" s="320"/>
      <c r="Q20" s="333">
        <f t="shared" si="24"/>
        <v>0</v>
      </c>
      <c r="R20" s="326"/>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f>SUM(R20:AX20)</f>
        <v>0</v>
      </c>
      <c r="AZ20" s="200">
        <f t="shared" si="10"/>
        <v>0</v>
      </c>
    </row>
    <row r="21" spans="1:52" ht="47.25" x14ac:dyDescent="0.25">
      <c r="A21" s="21" t="s">
        <v>85</v>
      </c>
      <c r="B21" s="22" t="s">
        <v>86</v>
      </c>
      <c r="C21" s="201"/>
      <c r="D21" s="201"/>
      <c r="E21" s="201"/>
      <c r="F21" s="201"/>
      <c r="G21" s="320"/>
      <c r="H21" s="333">
        <f>SUM(C21:G21)</f>
        <v>0</v>
      </c>
      <c r="I21" s="326"/>
      <c r="J21" s="201"/>
      <c r="K21" s="320"/>
      <c r="L21" s="320"/>
      <c r="M21" s="333">
        <f>SUM(I21:L21)</f>
        <v>0</v>
      </c>
      <c r="N21" s="326"/>
      <c r="O21" s="388"/>
      <c r="P21" s="320"/>
      <c r="Q21" s="333">
        <f t="shared" si="24"/>
        <v>0</v>
      </c>
      <c r="R21" s="326"/>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f>SUM(R21:AX21)</f>
        <v>0</v>
      </c>
      <c r="AZ21" s="200">
        <f t="shared" si="10"/>
        <v>0</v>
      </c>
    </row>
    <row r="22" spans="1:52" ht="31.5" x14ac:dyDescent="0.25">
      <c r="A22" s="21" t="s">
        <v>87</v>
      </c>
      <c r="B22" s="22" t="s">
        <v>88</v>
      </c>
      <c r="C22" s="201"/>
      <c r="D22" s="201"/>
      <c r="E22" s="201"/>
      <c r="F22" s="201"/>
      <c r="G22" s="320"/>
      <c r="H22" s="333">
        <f>SUM(C22:G22)</f>
        <v>0</v>
      </c>
      <c r="I22" s="326"/>
      <c r="J22" s="201"/>
      <c r="K22" s="320"/>
      <c r="L22" s="320"/>
      <c r="M22" s="333">
        <f>SUM(I22:L22)</f>
        <v>0</v>
      </c>
      <c r="N22" s="326"/>
      <c r="O22" s="388"/>
      <c r="P22" s="320"/>
      <c r="Q22" s="333">
        <f t="shared" si="24"/>
        <v>0</v>
      </c>
      <c r="R22" s="326"/>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f>SUM(R22:AX22)</f>
        <v>0</v>
      </c>
      <c r="AZ22" s="200">
        <f t="shared" si="10"/>
        <v>0</v>
      </c>
    </row>
    <row r="23" spans="1:52" ht="31.5" x14ac:dyDescent="0.25">
      <c r="A23" s="21" t="s">
        <v>89</v>
      </c>
      <c r="B23" s="22" t="s">
        <v>90</v>
      </c>
      <c r="C23" s="201"/>
      <c r="D23" s="201"/>
      <c r="E23" s="201"/>
      <c r="F23" s="201"/>
      <c r="G23" s="320"/>
      <c r="H23" s="333">
        <f>SUM(C23:G23)</f>
        <v>0</v>
      </c>
      <c r="I23" s="326"/>
      <c r="J23" s="201"/>
      <c r="K23" s="320"/>
      <c r="L23" s="320"/>
      <c r="M23" s="333">
        <f>SUM(I23:L23)</f>
        <v>0</v>
      </c>
      <c r="N23" s="326"/>
      <c r="O23" s="388"/>
      <c r="P23" s="320"/>
      <c r="Q23" s="333">
        <f t="shared" si="24"/>
        <v>0</v>
      </c>
      <c r="R23" s="326"/>
      <c r="S23" s="201">
        <v>0</v>
      </c>
      <c r="T23" s="201">
        <v>0</v>
      </c>
      <c r="U23" s="201">
        <v>0</v>
      </c>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f>SUM(R23:AX23)</f>
        <v>0</v>
      </c>
      <c r="AZ23" s="200">
        <f t="shared" si="10"/>
        <v>0</v>
      </c>
    </row>
    <row r="24" spans="1:52" ht="18" x14ac:dyDescent="0.25">
      <c r="A24" s="19" t="s">
        <v>91</v>
      </c>
      <c r="B24" s="20" t="s">
        <v>92</v>
      </c>
      <c r="C24" s="199">
        <f t="shared" ref="C24:AY24" si="35">C25+C28+C29+C30+C33+C46</f>
        <v>0</v>
      </c>
      <c r="D24" s="199">
        <f t="shared" ref="D24:F24" si="36">D25+D28+D29+D30+D33+D46</f>
        <v>0</v>
      </c>
      <c r="E24" s="199">
        <f t="shared" si="36"/>
        <v>0</v>
      </c>
      <c r="F24" s="199">
        <f t="shared" si="36"/>
        <v>0</v>
      </c>
      <c r="G24" s="319">
        <f t="shared" si="35"/>
        <v>0</v>
      </c>
      <c r="H24" s="332">
        <f t="shared" si="35"/>
        <v>0</v>
      </c>
      <c r="I24" s="325">
        <f t="shared" si="35"/>
        <v>0</v>
      </c>
      <c r="J24" s="199">
        <f t="shared" ref="J24:K24" si="37">J25+J28+J29+J30+J33+J46</f>
        <v>0</v>
      </c>
      <c r="K24" s="319">
        <f t="shared" si="37"/>
        <v>0</v>
      </c>
      <c r="L24" s="319">
        <f t="shared" si="35"/>
        <v>0</v>
      </c>
      <c r="M24" s="332">
        <f t="shared" si="35"/>
        <v>0</v>
      </c>
      <c r="N24" s="325">
        <f t="shared" si="35"/>
        <v>0</v>
      </c>
      <c r="O24" s="387"/>
      <c r="P24" s="319">
        <f t="shared" ref="P24" si="38">P25+P28+P29+P30+P33+P46</f>
        <v>0</v>
      </c>
      <c r="Q24" s="332">
        <f t="shared" si="24"/>
        <v>0</v>
      </c>
      <c r="R24" s="325">
        <f t="shared" si="35"/>
        <v>0</v>
      </c>
      <c r="S24" s="199">
        <f t="shared" ref="S24:T24" si="39">S25+S28+S29+S30+S33+S46</f>
        <v>10300000</v>
      </c>
      <c r="T24" s="199">
        <f t="shared" si="39"/>
        <v>65900000</v>
      </c>
      <c r="U24" s="199">
        <f t="shared" si="35"/>
        <v>0</v>
      </c>
      <c r="V24" s="199">
        <f t="shared" si="35"/>
        <v>0</v>
      </c>
      <c r="W24" s="199">
        <f t="shared" si="35"/>
        <v>0</v>
      </c>
      <c r="X24" s="199">
        <f t="shared" si="35"/>
        <v>0</v>
      </c>
      <c r="Y24" s="199">
        <f t="shared" ref="Y24" si="40">Y25+Y28+Y29+Y30+Y33+Y46</f>
        <v>0</v>
      </c>
      <c r="Z24" s="199">
        <f t="shared" si="35"/>
        <v>0</v>
      </c>
      <c r="AA24" s="199">
        <f t="shared" si="35"/>
        <v>0</v>
      </c>
      <c r="AB24" s="199">
        <f t="shared" si="35"/>
        <v>0</v>
      </c>
      <c r="AC24" s="199">
        <f t="shared" si="35"/>
        <v>0</v>
      </c>
      <c r="AD24" s="199">
        <f t="shared" si="35"/>
        <v>0</v>
      </c>
      <c r="AE24" s="199">
        <f t="shared" si="35"/>
        <v>0</v>
      </c>
      <c r="AF24" s="199">
        <f t="shared" si="35"/>
        <v>0</v>
      </c>
      <c r="AG24" s="199">
        <f t="shared" si="35"/>
        <v>0</v>
      </c>
      <c r="AH24" s="199">
        <f t="shared" si="35"/>
        <v>0</v>
      </c>
      <c r="AI24" s="199">
        <f t="shared" si="35"/>
        <v>0</v>
      </c>
      <c r="AJ24" s="199">
        <f t="shared" ref="AJ24" si="41">AJ25+AJ28+AJ29+AJ30+AJ33+AJ46</f>
        <v>0</v>
      </c>
      <c r="AK24" s="199">
        <f t="shared" si="35"/>
        <v>0</v>
      </c>
      <c r="AL24" s="199">
        <f t="shared" ref="AL24" si="42">AL25+AL28+AL29+AL30+AL33+AL46</f>
        <v>0</v>
      </c>
      <c r="AM24" s="199">
        <f t="shared" si="35"/>
        <v>0</v>
      </c>
      <c r="AN24" s="199">
        <f t="shared" si="35"/>
        <v>0</v>
      </c>
      <c r="AO24" s="199">
        <f t="shared" si="35"/>
        <v>0</v>
      </c>
      <c r="AP24" s="199">
        <f t="shared" ref="AP24:AR24" si="43">AP25+AP28+AP29+AP30+AP33+AP46</f>
        <v>0</v>
      </c>
      <c r="AQ24" s="199">
        <f t="shared" si="43"/>
        <v>0</v>
      </c>
      <c r="AR24" s="199">
        <f t="shared" si="43"/>
        <v>0</v>
      </c>
      <c r="AS24" s="199">
        <f t="shared" si="35"/>
        <v>0</v>
      </c>
      <c r="AT24" s="199">
        <f t="shared" si="35"/>
        <v>0</v>
      </c>
      <c r="AU24" s="199">
        <f t="shared" si="35"/>
        <v>0</v>
      </c>
      <c r="AV24" s="199">
        <f t="shared" si="35"/>
        <v>0</v>
      </c>
      <c r="AW24" s="199">
        <f t="shared" ref="AW24" si="44">AW25+AW28+AW29+AW30+AW33+AW46</f>
        <v>0</v>
      </c>
      <c r="AX24" s="199">
        <f t="shared" si="35"/>
        <v>0</v>
      </c>
      <c r="AY24" s="199">
        <f t="shared" si="35"/>
        <v>76200000</v>
      </c>
      <c r="AZ24" s="200">
        <f t="shared" si="10"/>
        <v>76200000</v>
      </c>
    </row>
    <row r="25" spans="1:52" ht="18" x14ac:dyDescent="0.25">
      <c r="A25" s="21" t="s">
        <v>93</v>
      </c>
      <c r="B25" s="22" t="s">
        <v>94</v>
      </c>
      <c r="C25" s="201">
        <f t="shared" ref="C25:AY25" si="45">SUM(C26:C27)</f>
        <v>0</v>
      </c>
      <c r="D25" s="201">
        <f t="shared" ref="D25:F25" si="46">SUM(D26:D27)</f>
        <v>0</v>
      </c>
      <c r="E25" s="201">
        <f t="shared" si="46"/>
        <v>0</v>
      </c>
      <c r="F25" s="201">
        <f t="shared" si="46"/>
        <v>0</v>
      </c>
      <c r="G25" s="320">
        <f t="shared" si="45"/>
        <v>0</v>
      </c>
      <c r="H25" s="333">
        <f t="shared" si="45"/>
        <v>0</v>
      </c>
      <c r="I25" s="326">
        <f t="shared" si="45"/>
        <v>0</v>
      </c>
      <c r="J25" s="201">
        <f t="shared" ref="J25" si="47">SUM(J26:J27)</f>
        <v>0</v>
      </c>
      <c r="K25" s="320">
        <f t="shared" ref="K25" si="48">SUM(K26:K27)</f>
        <v>0</v>
      </c>
      <c r="L25" s="320">
        <f t="shared" si="45"/>
        <v>0</v>
      </c>
      <c r="M25" s="333">
        <f t="shared" si="45"/>
        <v>0</v>
      </c>
      <c r="N25" s="326">
        <f t="shared" si="45"/>
        <v>0</v>
      </c>
      <c r="O25" s="388"/>
      <c r="P25" s="320">
        <f t="shared" ref="P25" si="49">SUM(P26:P27)</f>
        <v>0</v>
      </c>
      <c r="Q25" s="333">
        <f t="shared" si="24"/>
        <v>0</v>
      </c>
      <c r="R25" s="326">
        <f t="shared" si="45"/>
        <v>0</v>
      </c>
      <c r="S25" s="201">
        <f t="shared" ref="S25:T25" si="50">SUM(S26:S27)</f>
        <v>0</v>
      </c>
      <c r="T25" s="201">
        <f t="shared" si="50"/>
        <v>0</v>
      </c>
      <c r="U25" s="201">
        <f t="shared" si="45"/>
        <v>0</v>
      </c>
      <c r="V25" s="201">
        <f t="shared" si="45"/>
        <v>0</v>
      </c>
      <c r="W25" s="201">
        <f t="shared" si="45"/>
        <v>0</v>
      </c>
      <c r="X25" s="201">
        <f t="shared" si="45"/>
        <v>0</v>
      </c>
      <c r="Y25" s="201">
        <f t="shared" ref="Y25" si="51">SUM(Y26:Y27)</f>
        <v>0</v>
      </c>
      <c r="Z25" s="201">
        <f t="shared" si="45"/>
        <v>0</v>
      </c>
      <c r="AA25" s="201">
        <f t="shared" si="45"/>
        <v>0</v>
      </c>
      <c r="AB25" s="201">
        <f t="shared" si="45"/>
        <v>0</v>
      </c>
      <c r="AC25" s="201">
        <f t="shared" si="45"/>
        <v>0</v>
      </c>
      <c r="AD25" s="201">
        <f t="shared" si="45"/>
        <v>0</v>
      </c>
      <c r="AE25" s="201">
        <f t="shared" si="45"/>
        <v>0</v>
      </c>
      <c r="AF25" s="201">
        <f t="shared" si="45"/>
        <v>0</v>
      </c>
      <c r="AG25" s="201">
        <f t="shared" si="45"/>
        <v>0</v>
      </c>
      <c r="AH25" s="201">
        <f t="shared" si="45"/>
        <v>0</v>
      </c>
      <c r="AI25" s="201">
        <f t="shared" si="45"/>
        <v>0</v>
      </c>
      <c r="AJ25" s="201">
        <f t="shared" ref="AJ25" si="52">SUM(AJ26:AJ27)</f>
        <v>0</v>
      </c>
      <c r="AK25" s="201">
        <f t="shared" si="45"/>
        <v>0</v>
      </c>
      <c r="AL25" s="201">
        <f t="shared" ref="AL25" si="53">SUM(AL26:AL27)</f>
        <v>0</v>
      </c>
      <c r="AM25" s="201">
        <f t="shared" si="45"/>
        <v>0</v>
      </c>
      <c r="AN25" s="201">
        <f t="shared" si="45"/>
        <v>0</v>
      </c>
      <c r="AO25" s="201">
        <f t="shared" ref="AO25" si="54">SUM(AO26:AO27)</f>
        <v>0</v>
      </c>
      <c r="AP25" s="201">
        <f t="shared" ref="AP25:AR25" si="55">SUM(AP26:AP27)</f>
        <v>0</v>
      </c>
      <c r="AQ25" s="201">
        <f t="shared" si="55"/>
        <v>0</v>
      </c>
      <c r="AR25" s="201">
        <f t="shared" si="55"/>
        <v>0</v>
      </c>
      <c r="AS25" s="201">
        <f t="shared" si="45"/>
        <v>0</v>
      </c>
      <c r="AT25" s="201">
        <f t="shared" si="45"/>
        <v>0</v>
      </c>
      <c r="AU25" s="201">
        <f t="shared" si="45"/>
        <v>0</v>
      </c>
      <c r="AV25" s="201">
        <f t="shared" si="45"/>
        <v>0</v>
      </c>
      <c r="AW25" s="201">
        <f t="shared" ref="AW25" si="56">SUM(AW26:AW27)</f>
        <v>0</v>
      </c>
      <c r="AX25" s="201">
        <f t="shared" si="45"/>
        <v>0</v>
      </c>
      <c r="AY25" s="201">
        <f t="shared" si="45"/>
        <v>0</v>
      </c>
      <c r="AZ25" s="200">
        <f t="shared" si="10"/>
        <v>0</v>
      </c>
    </row>
    <row r="26" spans="1:52" ht="18" x14ac:dyDescent="0.25">
      <c r="A26" s="23" t="s">
        <v>95</v>
      </c>
      <c r="B26" s="24" t="s">
        <v>96</v>
      </c>
      <c r="C26" s="202"/>
      <c r="D26" s="202"/>
      <c r="E26" s="202"/>
      <c r="F26" s="202"/>
      <c r="G26" s="321"/>
      <c r="H26" s="334">
        <f>SUM(C26:G26)</f>
        <v>0</v>
      </c>
      <c r="I26" s="327"/>
      <c r="J26" s="202"/>
      <c r="K26" s="321"/>
      <c r="L26" s="321"/>
      <c r="M26" s="334">
        <f>SUM(I26:L26)</f>
        <v>0</v>
      </c>
      <c r="N26" s="327"/>
      <c r="O26" s="389"/>
      <c r="P26" s="321"/>
      <c r="Q26" s="334">
        <f t="shared" si="24"/>
        <v>0</v>
      </c>
      <c r="R26" s="327"/>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f>SUM(R26:AX26)</f>
        <v>0</v>
      </c>
      <c r="AZ26" s="200">
        <f t="shared" si="10"/>
        <v>0</v>
      </c>
    </row>
    <row r="27" spans="1:52" ht="18" x14ac:dyDescent="0.25">
      <c r="A27" s="23" t="s">
        <v>97</v>
      </c>
      <c r="B27" s="24" t="s">
        <v>98</v>
      </c>
      <c r="C27" s="202"/>
      <c r="D27" s="202"/>
      <c r="E27" s="202"/>
      <c r="F27" s="202"/>
      <c r="G27" s="321"/>
      <c r="H27" s="334">
        <f>SUM(C27:G27)</f>
        <v>0</v>
      </c>
      <c r="I27" s="327"/>
      <c r="J27" s="202"/>
      <c r="K27" s="321"/>
      <c r="L27" s="321"/>
      <c r="M27" s="334">
        <f>SUM(I27:L27)</f>
        <v>0</v>
      </c>
      <c r="N27" s="327"/>
      <c r="O27" s="389"/>
      <c r="P27" s="321"/>
      <c r="Q27" s="334">
        <f t="shared" si="24"/>
        <v>0</v>
      </c>
      <c r="R27" s="327"/>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f>SUM(R27:AX27)</f>
        <v>0</v>
      </c>
      <c r="AZ27" s="200">
        <f t="shared" si="10"/>
        <v>0</v>
      </c>
    </row>
    <row r="28" spans="1:52" ht="18" x14ac:dyDescent="0.25">
      <c r="A28" s="21" t="s">
        <v>99</v>
      </c>
      <c r="B28" s="22" t="s">
        <v>100</v>
      </c>
      <c r="C28" s="201"/>
      <c r="D28" s="201"/>
      <c r="E28" s="201"/>
      <c r="F28" s="201"/>
      <c r="G28" s="320"/>
      <c r="H28" s="333">
        <f>SUM(C28:G28)</f>
        <v>0</v>
      </c>
      <c r="I28" s="326"/>
      <c r="J28" s="201"/>
      <c r="K28" s="320"/>
      <c r="L28" s="320"/>
      <c r="M28" s="333">
        <f>SUM(I28:L28)</f>
        <v>0</v>
      </c>
      <c r="N28" s="326"/>
      <c r="O28" s="388"/>
      <c r="P28" s="320"/>
      <c r="Q28" s="333">
        <f t="shared" si="24"/>
        <v>0</v>
      </c>
      <c r="R28" s="326"/>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201">
        <f>SUM(R28:AX28)</f>
        <v>0</v>
      </c>
      <c r="AZ28" s="200">
        <f t="shared" si="10"/>
        <v>0</v>
      </c>
    </row>
    <row r="29" spans="1:52" ht="18" x14ac:dyDescent="0.25">
      <c r="A29" s="21" t="s">
        <v>101</v>
      </c>
      <c r="B29" s="22" t="s">
        <v>102</v>
      </c>
      <c r="C29" s="201"/>
      <c r="D29" s="201"/>
      <c r="E29" s="201"/>
      <c r="F29" s="201"/>
      <c r="G29" s="320"/>
      <c r="H29" s="333">
        <f>SUM(C29:G29)</f>
        <v>0</v>
      </c>
      <c r="I29" s="326"/>
      <c r="J29" s="201"/>
      <c r="K29" s="320"/>
      <c r="L29" s="320"/>
      <c r="M29" s="333">
        <f>SUM(I29:L29)</f>
        <v>0</v>
      </c>
      <c r="N29" s="326"/>
      <c r="O29" s="388"/>
      <c r="P29" s="320"/>
      <c r="Q29" s="333">
        <f t="shared" si="24"/>
        <v>0</v>
      </c>
      <c r="R29" s="326"/>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201">
        <f>SUM(R29:AX29)</f>
        <v>0</v>
      </c>
      <c r="AZ29" s="200">
        <f t="shared" si="10"/>
        <v>0</v>
      </c>
    </row>
    <row r="30" spans="1:52" ht="18" x14ac:dyDescent="0.25">
      <c r="A30" s="21" t="s">
        <v>103</v>
      </c>
      <c r="B30" s="22" t="s">
        <v>104</v>
      </c>
      <c r="C30" s="201">
        <f t="shared" ref="C30:AY30" si="57">SUM(C31:C32)</f>
        <v>0</v>
      </c>
      <c r="D30" s="201">
        <f t="shared" ref="D30:F30" si="58">SUM(D31:D32)</f>
        <v>0</v>
      </c>
      <c r="E30" s="201">
        <f t="shared" si="58"/>
        <v>0</v>
      </c>
      <c r="F30" s="201">
        <f t="shared" si="58"/>
        <v>0</v>
      </c>
      <c r="G30" s="320">
        <f t="shared" si="57"/>
        <v>0</v>
      </c>
      <c r="H30" s="333">
        <f t="shared" si="57"/>
        <v>0</v>
      </c>
      <c r="I30" s="326">
        <f t="shared" si="57"/>
        <v>0</v>
      </c>
      <c r="J30" s="201">
        <f t="shared" ref="J30:K30" si="59">SUM(J31:J32)</f>
        <v>0</v>
      </c>
      <c r="K30" s="320">
        <f t="shared" si="59"/>
        <v>0</v>
      </c>
      <c r="L30" s="320">
        <f t="shared" si="57"/>
        <v>0</v>
      </c>
      <c r="M30" s="333">
        <f t="shared" si="57"/>
        <v>0</v>
      </c>
      <c r="N30" s="326">
        <f t="shared" si="57"/>
        <v>0</v>
      </c>
      <c r="O30" s="388"/>
      <c r="P30" s="320">
        <f t="shared" ref="P30" si="60">SUM(P31:P32)</f>
        <v>0</v>
      </c>
      <c r="Q30" s="333">
        <f t="shared" si="24"/>
        <v>0</v>
      </c>
      <c r="R30" s="326">
        <f t="shared" si="57"/>
        <v>0</v>
      </c>
      <c r="S30" s="201">
        <f t="shared" ref="S30:T30" si="61">SUM(S31:S32)</f>
        <v>0</v>
      </c>
      <c r="T30" s="201">
        <f t="shared" si="61"/>
        <v>0</v>
      </c>
      <c r="U30" s="201">
        <f t="shared" si="57"/>
        <v>0</v>
      </c>
      <c r="V30" s="201">
        <f t="shared" si="57"/>
        <v>0</v>
      </c>
      <c r="W30" s="201">
        <f t="shared" si="57"/>
        <v>0</v>
      </c>
      <c r="X30" s="201">
        <f t="shared" si="57"/>
        <v>0</v>
      </c>
      <c r="Y30" s="201">
        <f t="shared" ref="Y30" si="62">SUM(Y31:Y32)</f>
        <v>0</v>
      </c>
      <c r="Z30" s="201">
        <f t="shared" si="57"/>
        <v>0</v>
      </c>
      <c r="AA30" s="201">
        <f t="shared" si="57"/>
        <v>0</v>
      </c>
      <c r="AB30" s="201">
        <f t="shared" si="57"/>
        <v>0</v>
      </c>
      <c r="AC30" s="201">
        <f t="shared" si="57"/>
        <v>0</v>
      </c>
      <c r="AD30" s="201">
        <f t="shared" si="57"/>
        <v>0</v>
      </c>
      <c r="AE30" s="201">
        <f t="shared" si="57"/>
        <v>0</v>
      </c>
      <c r="AF30" s="201">
        <f t="shared" si="57"/>
        <v>0</v>
      </c>
      <c r="AG30" s="201">
        <f t="shared" si="57"/>
        <v>0</v>
      </c>
      <c r="AH30" s="201">
        <f t="shared" si="57"/>
        <v>0</v>
      </c>
      <c r="AI30" s="201">
        <f t="shared" si="57"/>
        <v>0</v>
      </c>
      <c r="AJ30" s="201">
        <f t="shared" ref="AJ30" si="63">SUM(AJ31:AJ32)</f>
        <v>0</v>
      </c>
      <c r="AK30" s="201">
        <f t="shared" si="57"/>
        <v>0</v>
      </c>
      <c r="AL30" s="201">
        <f t="shared" ref="AL30" si="64">SUM(AL31:AL32)</f>
        <v>0</v>
      </c>
      <c r="AM30" s="201">
        <f t="shared" si="57"/>
        <v>0</v>
      </c>
      <c r="AN30" s="201">
        <f t="shared" si="57"/>
        <v>0</v>
      </c>
      <c r="AO30" s="201">
        <f t="shared" si="57"/>
        <v>0</v>
      </c>
      <c r="AP30" s="201">
        <f t="shared" ref="AP30:AR30" si="65">SUM(AP31:AP32)</f>
        <v>0</v>
      </c>
      <c r="AQ30" s="201">
        <f t="shared" si="65"/>
        <v>0</v>
      </c>
      <c r="AR30" s="201">
        <f t="shared" si="65"/>
        <v>0</v>
      </c>
      <c r="AS30" s="201">
        <f t="shared" si="57"/>
        <v>0</v>
      </c>
      <c r="AT30" s="201">
        <f t="shared" si="57"/>
        <v>0</v>
      </c>
      <c r="AU30" s="201">
        <f t="shared" si="57"/>
        <v>0</v>
      </c>
      <c r="AV30" s="201">
        <f t="shared" si="57"/>
        <v>0</v>
      </c>
      <c r="AW30" s="201">
        <f t="shared" ref="AW30" si="66">SUM(AW31:AW32)</f>
        <v>0</v>
      </c>
      <c r="AX30" s="201">
        <f t="shared" si="57"/>
        <v>0</v>
      </c>
      <c r="AY30" s="201">
        <f t="shared" si="57"/>
        <v>0</v>
      </c>
      <c r="AZ30" s="200">
        <f t="shared" si="10"/>
        <v>0</v>
      </c>
    </row>
    <row r="31" spans="1:52" ht="18" x14ac:dyDescent="0.25">
      <c r="A31" s="25"/>
      <c r="B31" s="26" t="s">
        <v>105</v>
      </c>
      <c r="C31" s="202"/>
      <c r="D31" s="202"/>
      <c r="E31" s="202"/>
      <c r="F31" s="202"/>
      <c r="G31" s="321"/>
      <c r="H31" s="334">
        <f>SUM(C31:G31)</f>
        <v>0</v>
      </c>
      <c r="I31" s="327"/>
      <c r="J31" s="202"/>
      <c r="K31" s="321"/>
      <c r="L31" s="321"/>
      <c r="M31" s="334">
        <f>SUM(I31:L31)</f>
        <v>0</v>
      </c>
      <c r="N31" s="327"/>
      <c r="O31" s="389"/>
      <c r="P31" s="321"/>
      <c r="Q31" s="334">
        <f t="shared" si="24"/>
        <v>0</v>
      </c>
      <c r="R31" s="327"/>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f>SUM(R31:AX31)</f>
        <v>0</v>
      </c>
      <c r="AZ31" s="200">
        <f t="shared" si="10"/>
        <v>0</v>
      </c>
    </row>
    <row r="32" spans="1:52" ht="18" x14ac:dyDescent="0.25">
      <c r="A32" s="25"/>
      <c r="B32" s="26" t="s">
        <v>106</v>
      </c>
      <c r="C32" s="202"/>
      <c r="D32" s="202"/>
      <c r="E32" s="202"/>
      <c r="F32" s="202"/>
      <c r="G32" s="321"/>
      <c r="H32" s="334">
        <f>SUM(C32:G32)</f>
        <v>0</v>
      </c>
      <c r="I32" s="327"/>
      <c r="J32" s="202"/>
      <c r="K32" s="321"/>
      <c r="L32" s="321"/>
      <c r="M32" s="334">
        <f>SUM(I32:L32)</f>
        <v>0</v>
      </c>
      <c r="N32" s="327"/>
      <c r="O32" s="389"/>
      <c r="P32" s="321"/>
      <c r="Q32" s="334">
        <f t="shared" si="24"/>
        <v>0</v>
      </c>
      <c r="R32" s="327"/>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f>SUM(R32:AX32)</f>
        <v>0</v>
      </c>
      <c r="AZ32" s="200">
        <f t="shared" si="10"/>
        <v>0</v>
      </c>
    </row>
    <row r="33" spans="1:52" ht="18" x14ac:dyDescent="0.25">
      <c r="A33" s="21" t="s">
        <v>107</v>
      </c>
      <c r="B33" s="22" t="s">
        <v>108</v>
      </c>
      <c r="C33" s="201">
        <f t="shared" ref="C33:AY33" si="67">C34+C37+C38+C39+C43</f>
        <v>0</v>
      </c>
      <c r="D33" s="201">
        <f t="shared" ref="D33:F33" si="68">D34+D37+D38+D39+D43</f>
        <v>0</v>
      </c>
      <c r="E33" s="201">
        <f t="shared" si="68"/>
        <v>0</v>
      </c>
      <c r="F33" s="201">
        <f t="shared" si="68"/>
        <v>0</v>
      </c>
      <c r="G33" s="320">
        <f t="shared" si="67"/>
        <v>0</v>
      </c>
      <c r="H33" s="333">
        <f t="shared" si="67"/>
        <v>0</v>
      </c>
      <c r="I33" s="326">
        <f t="shared" si="67"/>
        <v>0</v>
      </c>
      <c r="J33" s="201">
        <f t="shared" ref="J33:K33" si="69">J34+J37+J38+J39+J43</f>
        <v>0</v>
      </c>
      <c r="K33" s="320">
        <f t="shared" si="69"/>
        <v>0</v>
      </c>
      <c r="L33" s="320">
        <f t="shared" si="67"/>
        <v>0</v>
      </c>
      <c r="M33" s="333">
        <f t="shared" si="67"/>
        <v>0</v>
      </c>
      <c r="N33" s="326">
        <f t="shared" si="67"/>
        <v>0</v>
      </c>
      <c r="O33" s="388"/>
      <c r="P33" s="320">
        <f t="shared" ref="P33" si="70">P34+P37+P38+P39+P43</f>
        <v>0</v>
      </c>
      <c r="Q33" s="333">
        <f t="shared" si="24"/>
        <v>0</v>
      </c>
      <c r="R33" s="326">
        <f t="shared" si="67"/>
        <v>0</v>
      </c>
      <c r="S33" s="201">
        <f t="shared" ref="S33:T33" si="71">S34+S37+S38+S39+S43</f>
        <v>8000000</v>
      </c>
      <c r="T33" s="201">
        <f t="shared" si="71"/>
        <v>65900000</v>
      </c>
      <c r="U33" s="201">
        <f t="shared" si="67"/>
        <v>0</v>
      </c>
      <c r="V33" s="201">
        <f t="shared" si="67"/>
        <v>0</v>
      </c>
      <c r="W33" s="201">
        <f t="shared" si="67"/>
        <v>0</v>
      </c>
      <c r="X33" s="201">
        <f t="shared" si="67"/>
        <v>0</v>
      </c>
      <c r="Y33" s="201">
        <f t="shared" ref="Y33" si="72">Y34+Y37+Y38+Y39+Y43</f>
        <v>0</v>
      </c>
      <c r="Z33" s="201">
        <f t="shared" si="67"/>
        <v>0</v>
      </c>
      <c r="AA33" s="201">
        <f t="shared" si="67"/>
        <v>0</v>
      </c>
      <c r="AB33" s="201">
        <f t="shared" si="67"/>
        <v>0</v>
      </c>
      <c r="AC33" s="201">
        <f t="shared" si="67"/>
        <v>0</v>
      </c>
      <c r="AD33" s="201">
        <f t="shared" si="67"/>
        <v>0</v>
      </c>
      <c r="AE33" s="201">
        <f t="shared" si="67"/>
        <v>0</v>
      </c>
      <c r="AF33" s="201">
        <f t="shared" si="67"/>
        <v>0</v>
      </c>
      <c r="AG33" s="201">
        <f t="shared" si="67"/>
        <v>0</v>
      </c>
      <c r="AH33" s="201">
        <f t="shared" si="67"/>
        <v>0</v>
      </c>
      <c r="AI33" s="201">
        <f t="shared" si="67"/>
        <v>0</v>
      </c>
      <c r="AJ33" s="201">
        <f t="shared" ref="AJ33" si="73">AJ34+AJ37+AJ38+AJ39+AJ43</f>
        <v>0</v>
      </c>
      <c r="AK33" s="201">
        <f t="shared" si="67"/>
        <v>0</v>
      </c>
      <c r="AL33" s="201">
        <f t="shared" ref="AL33" si="74">AL34+AL37+AL38+AL39+AL43</f>
        <v>0</v>
      </c>
      <c r="AM33" s="201">
        <f t="shared" si="67"/>
        <v>0</v>
      </c>
      <c r="AN33" s="201">
        <f t="shared" si="67"/>
        <v>0</v>
      </c>
      <c r="AO33" s="201">
        <f t="shared" si="67"/>
        <v>0</v>
      </c>
      <c r="AP33" s="201">
        <f t="shared" ref="AP33:AR33" si="75">AP34+AP37+AP38+AP39+AP43</f>
        <v>0</v>
      </c>
      <c r="AQ33" s="201">
        <f t="shared" si="75"/>
        <v>0</v>
      </c>
      <c r="AR33" s="201">
        <f t="shared" si="75"/>
        <v>0</v>
      </c>
      <c r="AS33" s="201">
        <f t="shared" si="67"/>
        <v>0</v>
      </c>
      <c r="AT33" s="201">
        <f t="shared" si="67"/>
        <v>0</v>
      </c>
      <c r="AU33" s="201">
        <f t="shared" si="67"/>
        <v>0</v>
      </c>
      <c r="AV33" s="201">
        <f t="shared" si="67"/>
        <v>0</v>
      </c>
      <c r="AW33" s="201">
        <f t="shared" ref="AW33" si="76">AW34+AW37+AW38+AW39+AW43</f>
        <v>0</v>
      </c>
      <c r="AX33" s="201">
        <f t="shared" si="67"/>
        <v>0</v>
      </c>
      <c r="AY33" s="201">
        <f t="shared" si="67"/>
        <v>73900000</v>
      </c>
      <c r="AZ33" s="200">
        <f t="shared" si="10"/>
        <v>73900000</v>
      </c>
    </row>
    <row r="34" spans="1:52" ht="18" x14ac:dyDescent="0.25">
      <c r="A34" s="23" t="s">
        <v>109</v>
      </c>
      <c r="B34" s="24" t="s">
        <v>110</v>
      </c>
      <c r="C34" s="202">
        <f t="shared" ref="C34:AY34" si="77">SUM(C35:C36)</f>
        <v>0</v>
      </c>
      <c r="D34" s="202">
        <f t="shared" ref="D34:F34" si="78">SUM(D35:D36)</f>
        <v>0</v>
      </c>
      <c r="E34" s="202">
        <f t="shared" si="78"/>
        <v>0</v>
      </c>
      <c r="F34" s="202">
        <f t="shared" si="78"/>
        <v>0</v>
      </c>
      <c r="G34" s="321">
        <f t="shared" si="77"/>
        <v>0</v>
      </c>
      <c r="H34" s="334">
        <f t="shared" si="77"/>
        <v>0</v>
      </c>
      <c r="I34" s="327">
        <f t="shared" si="77"/>
        <v>0</v>
      </c>
      <c r="J34" s="202">
        <f t="shared" ref="J34" si="79">SUM(J35:J36)</f>
        <v>0</v>
      </c>
      <c r="K34" s="321">
        <f t="shared" ref="K34" si="80">SUM(K35:K36)</f>
        <v>0</v>
      </c>
      <c r="L34" s="321">
        <f t="shared" si="77"/>
        <v>0</v>
      </c>
      <c r="M34" s="334">
        <f t="shared" si="77"/>
        <v>0</v>
      </c>
      <c r="N34" s="327">
        <f t="shared" si="77"/>
        <v>0</v>
      </c>
      <c r="O34" s="389"/>
      <c r="P34" s="321">
        <f t="shared" ref="P34" si="81">SUM(P35:P36)</f>
        <v>0</v>
      </c>
      <c r="Q34" s="334">
        <f t="shared" si="24"/>
        <v>0</v>
      </c>
      <c r="R34" s="327">
        <f t="shared" si="77"/>
        <v>0</v>
      </c>
      <c r="S34" s="202">
        <f t="shared" ref="S34:T34" si="82">SUM(S35:S36)</f>
        <v>0</v>
      </c>
      <c r="T34" s="202">
        <f t="shared" si="82"/>
        <v>55000000</v>
      </c>
      <c r="U34" s="202">
        <f t="shared" si="77"/>
        <v>0</v>
      </c>
      <c r="V34" s="202">
        <f t="shared" si="77"/>
        <v>0</v>
      </c>
      <c r="W34" s="202">
        <f t="shared" si="77"/>
        <v>0</v>
      </c>
      <c r="X34" s="202">
        <f t="shared" si="77"/>
        <v>0</v>
      </c>
      <c r="Y34" s="202">
        <f t="shared" ref="Y34" si="83">SUM(Y35:Y36)</f>
        <v>0</v>
      </c>
      <c r="Z34" s="202">
        <f t="shared" si="77"/>
        <v>0</v>
      </c>
      <c r="AA34" s="202">
        <f t="shared" si="77"/>
        <v>0</v>
      </c>
      <c r="AB34" s="202">
        <f t="shared" si="77"/>
        <v>0</v>
      </c>
      <c r="AC34" s="202">
        <f t="shared" si="77"/>
        <v>0</v>
      </c>
      <c r="AD34" s="202">
        <f t="shared" si="77"/>
        <v>0</v>
      </c>
      <c r="AE34" s="202">
        <f t="shared" si="77"/>
        <v>0</v>
      </c>
      <c r="AF34" s="202">
        <f t="shared" si="77"/>
        <v>0</v>
      </c>
      <c r="AG34" s="202">
        <f t="shared" si="77"/>
        <v>0</v>
      </c>
      <c r="AH34" s="202">
        <f t="shared" si="77"/>
        <v>0</v>
      </c>
      <c r="AI34" s="202">
        <f t="shared" si="77"/>
        <v>0</v>
      </c>
      <c r="AJ34" s="202">
        <f t="shared" ref="AJ34" si="84">SUM(AJ35:AJ36)</f>
        <v>0</v>
      </c>
      <c r="AK34" s="202">
        <f t="shared" si="77"/>
        <v>0</v>
      </c>
      <c r="AL34" s="202">
        <f t="shared" ref="AL34" si="85">SUM(AL35:AL36)</f>
        <v>0</v>
      </c>
      <c r="AM34" s="202">
        <f t="shared" si="77"/>
        <v>0</v>
      </c>
      <c r="AN34" s="202">
        <f t="shared" si="77"/>
        <v>0</v>
      </c>
      <c r="AO34" s="202">
        <f t="shared" ref="AO34" si="86">SUM(AO35:AO36)</f>
        <v>0</v>
      </c>
      <c r="AP34" s="202">
        <f t="shared" ref="AP34:AR34" si="87">SUM(AP35:AP36)</f>
        <v>0</v>
      </c>
      <c r="AQ34" s="202">
        <f t="shared" si="87"/>
        <v>0</v>
      </c>
      <c r="AR34" s="202">
        <f t="shared" si="87"/>
        <v>0</v>
      </c>
      <c r="AS34" s="202">
        <f t="shared" si="77"/>
        <v>0</v>
      </c>
      <c r="AT34" s="202">
        <f t="shared" si="77"/>
        <v>0</v>
      </c>
      <c r="AU34" s="202">
        <f t="shared" si="77"/>
        <v>0</v>
      </c>
      <c r="AV34" s="202">
        <f t="shared" si="77"/>
        <v>0</v>
      </c>
      <c r="AW34" s="202">
        <f t="shared" ref="AW34" si="88">SUM(AW35:AW36)</f>
        <v>0</v>
      </c>
      <c r="AX34" s="202">
        <f t="shared" si="77"/>
        <v>0</v>
      </c>
      <c r="AY34" s="202">
        <f t="shared" si="77"/>
        <v>55000000</v>
      </c>
      <c r="AZ34" s="200">
        <f t="shared" si="10"/>
        <v>55000000</v>
      </c>
    </row>
    <row r="35" spans="1:52" ht="30" x14ac:dyDescent="0.25">
      <c r="A35" s="23"/>
      <c r="B35" s="26" t="s">
        <v>111</v>
      </c>
      <c r="C35" s="202"/>
      <c r="D35" s="202"/>
      <c r="E35" s="202"/>
      <c r="F35" s="202"/>
      <c r="G35" s="321"/>
      <c r="H35" s="334">
        <f>SUM(C35:G35)</f>
        <v>0</v>
      </c>
      <c r="I35" s="327"/>
      <c r="J35" s="202"/>
      <c r="K35" s="321"/>
      <c r="L35" s="321"/>
      <c r="M35" s="334">
        <f>SUM(I35:L35)</f>
        <v>0</v>
      </c>
      <c r="N35" s="327"/>
      <c r="O35" s="389"/>
      <c r="P35" s="321"/>
      <c r="Q35" s="334">
        <f t="shared" si="24"/>
        <v>0</v>
      </c>
      <c r="R35" s="327">
        <v>0</v>
      </c>
      <c r="S35" s="202">
        <v>0</v>
      </c>
      <c r="T35" s="202">
        <v>55000000</v>
      </c>
      <c r="U35" s="202">
        <v>0</v>
      </c>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f>SUM(R35:AX35)</f>
        <v>55000000</v>
      </c>
      <c r="AZ35" s="200">
        <f t="shared" si="10"/>
        <v>55000000</v>
      </c>
    </row>
    <row r="36" spans="1:52" ht="30" x14ac:dyDescent="0.25">
      <c r="A36" s="23"/>
      <c r="B36" s="26" t="s">
        <v>112</v>
      </c>
      <c r="C36" s="202"/>
      <c r="D36" s="202"/>
      <c r="E36" s="202"/>
      <c r="F36" s="202"/>
      <c r="G36" s="321"/>
      <c r="H36" s="334">
        <f>SUM(C36:G36)</f>
        <v>0</v>
      </c>
      <c r="I36" s="327"/>
      <c r="J36" s="202"/>
      <c r="K36" s="321"/>
      <c r="L36" s="321"/>
      <c r="M36" s="334">
        <f>SUM(I36:L36)</f>
        <v>0</v>
      </c>
      <c r="N36" s="327"/>
      <c r="O36" s="389"/>
      <c r="P36" s="321"/>
      <c r="Q36" s="334">
        <f t="shared" si="24"/>
        <v>0</v>
      </c>
      <c r="R36" s="327"/>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f>SUM(R36:AX36)</f>
        <v>0</v>
      </c>
      <c r="AZ36" s="200">
        <f t="shared" si="10"/>
        <v>0</v>
      </c>
    </row>
    <row r="37" spans="1:52" ht="18" x14ac:dyDescent="0.25">
      <c r="A37" s="23" t="s">
        <v>113</v>
      </c>
      <c r="B37" s="24" t="s">
        <v>114</v>
      </c>
      <c r="C37" s="202"/>
      <c r="D37" s="202"/>
      <c r="E37" s="202"/>
      <c r="F37" s="202"/>
      <c r="G37" s="321"/>
      <c r="H37" s="334">
        <f>SUM(C37:G37)</f>
        <v>0</v>
      </c>
      <c r="I37" s="327"/>
      <c r="J37" s="202"/>
      <c r="K37" s="321"/>
      <c r="L37" s="321"/>
      <c r="M37" s="334">
        <f>SUM(I37:L37)</f>
        <v>0</v>
      </c>
      <c r="N37" s="327"/>
      <c r="O37" s="389"/>
      <c r="P37" s="321"/>
      <c r="Q37" s="334">
        <f t="shared" si="24"/>
        <v>0</v>
      </c>
      <c r="R37" s="327"/>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f>SUM(R37:AX37)</f>
        <v>0</v>
      </c>
      <c r="AZ37" s="200">
        <f t="shared" ref="AZ37:AZ68" si="89">AY37+Q37+M37+H37</f>
        <v>0</v>
      </c>
    </row>
    <row r="38" spans="1:52" ht="18" x14ac:dyDescent="0.25">
      <c r="A38" s="23" t="s">
        <v>115</v>
      </c>
      <c r="B38" s="24" t="s">
        <v>116</v>
      </c>
      <c r="C38" s="202"/>
      <c r="D38" s="202"/>
      <c r="E38" s="202"/>
      <c r="F38" s="202"/>
      <c r="G38" s="321"/>
      <c r="H38" s="334">
        <f>SUM(C38:G38)</f>
        <v>0</v>
      </c>
      <c r="I38" s="327"/>
      <c r="J38" s="202"/>
      <c r="K38" s="321"/>
      <c r="L38" s="321"/>
      <c r="M38" s="334">
        <f>SUM(I38:L38)</f>
        <v>0</v>
      </c>
      <c r="N38" s="327"/>
      <c r="O38" s="389"/>
      <c r="P38" s="321"/>
      <c r="Q38" s="334">
        <f t="shared" si="24"/>
        <v>0</v>
      </c>
      <c r="R38" s="327"/>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f>SUM(R38:AX38)</f>
        <v>0</v>
      </c>
      <c r="AZ38" s="200">
        <f t="shared" si="89"/>
        <v>0</v>
      </c>
    </row>
    <row r="39" spans="1:52" ht="18" x14ac:dyDescent="0.25">
      <c r="A39" s="23" t="s">
        <v>117</v>
      </c>
      <c r="B39" s="24" t="s">
        <v>118</v>
      </c>
      <c r="C39" s="202">
        <f t="shared" ref="C39:AY39" si="90">SUM(C40:C42)</f>
        <v>0</v>
      </c>
      <c r="D39" s="202">
        <f t="shared" ref="D39:F39" si="91">SUM(D40:D42)</f>
        <v>0</v>
      </c>
      <c r="E39" s="202">
        <f t="shared" si="91"/>
        <v>0</v>
      </c>
      <c r="F39" s="202">
        <f t="shared" si="91"/>
        <v>0</v>
      </c>
      <c r="G39" s="321">
        <f t="shared" si="90"/>
        <v>0</v>
      </c>
      <c r="H39" s="334">
        <f t="shared" si="90"/>
        <v>0</v>
      </c>
      <c r="I39" s="327">
        <f t="shared" si="90"/>
        <v>0</v>
      </c>
      <c r="J39" s="202">
        <f t="shared" ref="J39:K39" si="92">SUM(J40:J42)</f>
        <v>0</v>
      </c>
      <c r="K39" s="321">
        <f t="shared" si="92"/>
        <v>0</v>
      </c>
      <c r="L39" s="321">
        <f t="shared" si="90"/>
        <v>0</v>
      </c>
      <c r="M39" s="334">
        <f t="shared" si="90"/>
        <v>0</v>
      </c>
      <c r="N39" s="327">
        <f t="shared" si="90"/>
        <v>0</v>
      </c>
      <c r="O39" s="389"/>
      <c r="P39" s="321">
        <f t="shared" ref="P39" si="93">SUM(P40:P42)</f>
        <v>0</v>
      </c>
      <c r="Q39" s="334">
        <f t="shared" si="24"/>
        <v>0</v>
      </c>
      <c r="R39" s="327">
        <f t="shared" si="90"/>
        <v>0</v>
      </c>
      <c r="S39" s="202">
        <f t="shared" ref="S39:T39" si="94">SUM(S40:S42)</f>
        <v>0</v>
      </c>
      <c r="T39" s="202">
        <f t="shared" si="94"/>
        <v>10900000</v>
      </c>
      <c r="U39" s="202">
        <f t="shared" si="90"/>
        <v>0</v>
      </c>
      <c r="V39" s="202">
        <f t="shared" si="90"/>
        <v>0</v>
      </c>
      <c r="W39" s="202">
        <f t="shared" si="90"/>
        <v>0</v>
      </c>
      <c r="X39" s="202">
        <f t="shared" si="90"/>
        <v>0</v>
      </c>
      <c r="Y39" s="202">
        <f t="shared" ref="Y39" si="95">SUM(Y40:Y42)</f>
        <v>0</v>
      </c>
      <c r="Z39" s="202">
        <f t="shared" si="90"/>
        <v>0</v>
      </c>
      <c r="AA39" s="202">
        <f t="shared" si="90"/>
        <v>0</v>
      </c>
      <c r="AB39" s="202">
        <f t="shared" si="90"/>
        <v>0</v>
      </c>
      <c r="AC39" s="202">
        <f t="shared" si="90"/>
        <v>0</v>
      </c>
      <c r="AD39" s="202">
        <f t="shared" si="90"/>
        <v>0</v>
      </c>
      <c r="AE39" s="202">
        <f t="shared" si="90"/>
        <v>0</v>
      </c>
      <c r="AF39" s="202">
        <f t="shared" si="90"/>
        <v>0</v>
      </c>
      <c r="AG39" s="202">
        <f t="shared" si="90"/>
        <v>0</v>
      </c>
      <c r="AH39" s="202">
        <f t="shared" si="90"/>
        <v>0</v>
      </c>
      <c r="AI39" s="202">
        <f t="shared" si="90"/>
        <v>0</v>
      </c>
      <c r="AJ39" s="202">
        <f t="shared" ref="AJ39" si="96">SUM(AJ40:AJ42)</f>
        <v>0</v>
      </c>
      <c r="AK39" s="202">
        <f t="shared" si="90"/>
        <v>0</v>
      </c>
      <c r="AL39" s="202">
        <f t="shared" ref="AL39" si="97">SUM(AL40:AL42)</f>
        <v>0</v>
      </c>
      <c r="AM39" s="202">
        <f t="shared" si="90"/>
        <v>0</v>
      </c>
      <c r="AN39" s="202">
        <f t="shared" si="90"/>
        <v>0</v>
      </c>
      <c r="AO39" s="202">
        <f t="shared" si="90"/>
        <v>0</v>
      </c>
      <c r="AP39" s="202">
        <f t="shared" ref="AP39:AR39" si="98">SUM(AP40:AP42)</f>
        <v>0</v>
      </c>
      <c r="AQ39" s="202">
        <f t="shared" si="98"/>
        <v>0</v>
      </c>
      <c r="AR39" s="202">
        <f t="shared" si="98"/>
        <v>0</v>
      </c>
      <c r="AS39" s="202">
        <f t="shared" si="90"/>
        <v>0</v>
      </c>
      <c r="AT39" s="202">
        <f t="shared" si="90"/>
        <v>0</v>
      </c>
      <c r="AU39" s="202">
        <f t="shared" si="90"/>
        <v>0</v>
      </c>
      <c r="AV39" s="202">
        <f t="shared" si="90"/>
        <v>0</v>
      </c>
      <c r="AW39" s="202">
        <f t="shared" ref="AW39" si="99">SUM(AW40:AW42)</f>
        <v>0</v>
      </c>
      <c r="AX39" s="202">
        <f t="shared" si="90"/>
        <v>0</v>
      </c>
      <c r="AY39" s="202">
        <f t="shared" si="90"/>
        <v>10900000</v>
      </c>
      <c r="AZ39" s="200">
        <f t="shared" si="89"/>
        <v>10900000</v>
      </c>
    </row>
    <row r="40" spans="1:52" ht="30" x14ac:dyDescent="0.25">
      <c r="A40" s="27"/>
      <c r="B40" s="26" t="s">
        <v>119</v>
      </c>
      <c r="C40" s="202"/>
      <c r="D40" s="202"/>
      <c r="E40" s="202"/>
      <c r="F40" s="202"/>
      <c r="G40" s="321"/>
      <c r="H40" s="334">
        <f>SUM(C40:G40)</f>
        <v>0</v>
      </c>
      <c r="I40" s="327"/>
      <c r="J40" s="202"/>
      <c r="K40" s="321"/>
      <c r="L40" s="321"/>
      <c r="M40" s="334">
        <f>SUM(I40:L40)</f>
        <v>0</v>
      </c>
      <c r="N40" s="327"/>
      <c r="O40" s="389"/>
      <c r="P40" s="321"/>
      <c r="Q40" s="334">
        <f t="shared" si="24"/>
        <v>0</v>
      </c>
      <c r="R40" s="327"/>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f>SUM(R40:AX40)</f>
        <v>0</v>
      </c>
      <c r="AZ40" s="200">
        <f t="shared" si="89"/>
        <v>0</v>
      </c>
    </row>
    <row r="41" spans="1:52" ht="30" x14ac:dyDescent="0.25">
      <c r="A41" s="27"/>
      <c r="B41" s="26" t="s">
        <v>120</v>
      </c>
      <c r="C41" s="202"/>
      <c r="D41" s="202"/>
      <c r="E41" s="202"/>
      <c r="F41" s="202"/>
      <c r="G41" s="321"/>
      <c r="H41" s="334">
        <f>SUM(C41:G41)</f>
        <v>0</v>
      </c>
      <c r="I41" s="327"/>
      <c r="J41" s="202"/>
      <c r="K41" s="321"/>
      <c r="L41" s="321"/>
      <c r="M41" s="334">
        <f>SUM(I41:L41)</f>
        <v>0</v>
      </c>
      <c r="N41" s="327"/>
      <c r="O41" s="389"/>
      <c r="P41" s="321"/>
      <c r="Q41" s="334">
        <f t="shared" si="24"/>
        <v>0</v>
      </c>
      <c r="R41" s="327"/>
      <c r="S41" s="202">
        <v>0</v>
      </c>
      <c r="T41" s="202">
        <v>10900000</v>
      </c>
      <c r="U41" s="202">
        <v>0</v>
      </c>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f>SUM(R41:AX41)</f>
        <v>10900000</v>
      </c>
      <c r="AZ41" s="200">
        <f t="shared" si="89"/>
        <v>10900000</v>
      </c>
    </row>
    <row r="42" spans="1:52" ht="18" x14ac:dyDescent="0.25">
      <c r="A42" s="27"/>
      <c r="B42" s="26" t="s">
        <v>121</v>
      </c>
      <c r="C42" s="202"/>
      <c r="D42" s="202"/>
      <c r="E42" s="202"/>
      <c r="F42" s="202"/>
      <c r="G42" s="321"/>
      <c r="H42" s="334">
        <f>SUM(C42:G42)</f>
        <v>0</v>
      </c>
      <c r="I42" s="327"/>
      <c r="J42" s="202"/>
      <c r="K42" s="321"/>
      <c r="L42" s="321"/>
      <c r="M42" s="334">
        <f>SUM(I42:L42)</f>
        <v>0</v>
      </c>
      <c r="N42" s="327"/>
      <c r="O42" s="389"/>
      <c r="P42" s="321"/>
      <c r="Q42" s="334">
        <f t="shared" si="24"/>
        <v>0</v>
      </c>
      <c r="R42" s="327"/>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f>SUM(R42:AX42)</f>
        <v>0</v>
      </c>
      <c r="AZ42" s="200">
        <f t="shared" si="89"/>
        <v>0</v>
      </c>
    </row>
    <row r="43" spans="1:52" ht="18" x14ac:dyDescent="0.25">
      <c r="A43" s="23" t="s">
        <v>122</v>
      </c>
      <c r="B43" s="24" t="s">
        <v>123</v>
      </c>
      <c r="C43" s="202">
        <f t="shared" ref="C43:AY43" si="100">SUM(C44:C45)</f>
        <v>0</v>
      </c>
      <c r="D43" s="202">
        <f t="shared" ref="D43:F43" si="101">SUM(D44:D45)</f>
        <v>0</v>
      </c>
      <c r="E43" s="202">
        <f t="shared" si="101"/>
        <v>0</v>
      </c>
      <c r="F43" s="202">
        <f t="shared" si="101"/>
        <v>0</v>
      </c>
      <c r="G43" s="321">
        <f t="shared" si="100"/>
        <v>0</v>
      </c>
      <c r="H43" s="334">
        <f t="shared" si="100"/>
        <v>0</v>
      </c>
      <c r="I43" s="327">
        <f t="shared" si="100"/>
        <v>0</v>
      </c>
      <c r="J43" s="202">
        <f t="shared" ref="J43:K43" si="102">SUM(J44:J45)</f>
        <v>0</v>
      </c>
      <c r="K43" s="321">
        <f t="shared" si="102"/>
        <v>0</v>
      </c>
      <c r="L43" s="321">
        <f t="shared" si="100"/>
        <v>0</v>
      </c>
      <c r="M43" s="334">
        <f t="shared" si="100"/>
        <v>0</v>
      </c>
      <c r="N43" s="327">
        <f t="shared" si="100"/>
        <v>0</v>
      </c>
      <c r="O43" s="389"/>
      <c r="P43" s="321">
        <f t="shared" ref="P43" si="103">SUM(P44:P45)</f>
        <v>0</v>
      </c>
      <c r="Q43" s="334">
        <f t="shared" si="24"/>
        <v>0</v>
      </c>
      <c r="R43" s="327">
        <f t="shared" si="100"/>
        <v>0</v>
      </c>
      <c r="S43" s="202">
        <f t="shared" ref="S43:T43" si="104">SUM(S44:S45)</f>
        <v>8000000</v>
      </c>
      <c r="T43" s="202">
        <f t="shared" si="104"/>
        <v>0</v>
      </c>
      <c r="U43" s="202">
        <f t="shared" si="100"/>
        <v>0</v>
      </c>
      <c r="V43" s="202">
        <f t="shared" si="100"/>
        <v>0</v>
      </c>
      <c r="W43" s="202">
        <f t="shared" si="100"/>
        <v>0</v>
      </c>
      <c r="X43" s="202">
        <f t="shared" si="100"/>
        <v>0</v>
      </c>
      <c r="Y43" s="202">
        <f t="shared" ref="Y43" si="105">SUM(Y44:Y45)</f>
        <v>0</v>
      </c>
      <c r="Z43" s="202">
        <f t="shared" si="100"/>
        <v>0</v>
      </c>
      <c r="AA43" s="202">
        <f t="shared" si="100"/>
        <v>0</v>
      </c>
      <c r="AB43" s="202">
        <f t="shared" si="100"/>
        <v>0</v>
      </c>
      <c r="AC43" s="202">
        <f t="shared" si="100"/>
        <v>0</v>
      </c>
      <c r="AD43" s="202">
        <f t="shared" si="100"/>
        <v>0</v>
      </c>
      <c r="AE43" s="202">
        <f t="shared" si="100"/>
        <v>0</v>
      </c>
      <c r="AF43" s="202">
        <f t="shared" si="100"/>
        <v>0</v>
      </c>
      <c r="AG43" s="202">
        <f t="shared" si="100"/>
        <v>0</v>
      </c>
      <c r="AH43" s="202">
        <f t="shared" si="100"/>
        <v>0</v>
      </c>
      <c r="AI43" s="202">
        <f t="shared" si="100"/>
        <v>0</v>
      </c>
      <c r="AJ43" s="202">
        <f t="shared" ref="AJ43" si="106">SUM(AJ44:AJ45)</f>
        <v>0</v>
      </c>
      <c r="AK43" s="202">
        <f t="shared" si="100"/>
        <v>0</v>
      </c>
      <c r="AL43" s="202">
        <f t="shared" ref="AL43" si="107">SUM(AL44:AL45)</f>
        <v>0</v>
      </c>
      <c r="AM43" s="202">
        <f t="shared" si="100"/>
        <v>0</v>
      </c>
      <c r="AN43" s="202">
        <f t="shared" si="100"/>
        <v>0</v>
      </c>
      <c r="AO43" s="202">
        <f t="shared" si="100"/>
        <v>0</v>
      </c>
      <c r="AP43" s="202">
        <f t="shared" ref="AP43:AR43" si="108">SUM(AP44:AP45)</f>
        <v>0</v>
      </c>
      <c r="AQ43" s="202">
        <f t="shared" si="108"/>
        <v>0</v>
      </c>
      <c r="AR43" s="202">
        <f t="shared" si="108"/>
        <v>0</v>
      </c>
      <c r="AS43" s="202">
        <f t="shared" si="100"/>
        <v>0</v>
      </c>
      <c r="AT43" s="202">
        <f t="shared" si="100"/>
        <v>0</v>
      </c>
      <c r="AU43" s="202">
        <f t="shared" si="100"/>
        <v>0</v>
      </c>
      <c r="AV43" s="202">
        <f t="shared" si="100"/>
        <v>0</v>
      </c>
      <c r="AW43" s="202">
        <f t="shared" ref="AW43" si="109">SUM(AW44:AW45)</f>
        <v>0</v>
      </c>
      <c r="AX43" s="202">
        <f t="shared" si="100"/>
        <v>0</v>
      </c>
      <c r="AY43" s="202">
        <f t="shared" si="100"/>
        <v>8000000</v>
      </c>
      <c r="AZ43" s="200">
        <f t="shared" si="89"/>
        <v>8000000</v>
      </c>
    </row>
    <row r="44" spans="1:52" ht="18" x14ac:dyDescent="0.25">
      <c r="A44" s="27"/>
      <c r="B44" s="26" t="s">
        <v>124</v>
      </c>
      <c r="C44" s="202"/>
      <c r="D44" s="202"/>
      <c r="E44" s="202"/>
      <c r="F44" s="202"/>
      <c r="G44" s="321"/>
      <c r="H44" s="334">
        <f>SUM(C44:G44)</f>
        <v>0</v>
      </c>
      <c r="I44" s="327"/>
      <c r="J44" s="202"/>
      <c r="K44" s="321"/>
      <c r="L44" s="321"/>
      <c r="M44" s="334">
        <f>SUM(I44:L44)</f>
        <v>0</v>
      </c>
      <c r="N44" s="327"/>
      <c r="O44" s="389"/>
      <c r="P44" s="321"/>
      <c r="Q44" s="334">
        <f t="shared" si="24"/>
        <v>0</v>
      </c>
      <c r="R44" s="327"/>
      <c r="S44" s="202">
        <v>8000000</v>
      </c>
      <c r="T44" s="202">
        <v>0</v>
      </c>
      <c r="U44" s="202">
        <v>0</v>
      </c>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f>SUM(R44:AX44)</f>
        <v>8000000</v>
      </c>
      <c r="AZ44" s="200">
        <f t="shared" si="89"/>
        <v>8000000</v>
      </c>
    </row>
    <row r="45" spans="1:52" ht="45" x14ac:dyDescent="0.25">
      <c r="A45" s="27"/>
      <c r="B45" s="26" t="s">
        <v>125</v>
      </c>
      <c r="C45" s="202"/>
      <c r="D45" s="202"/>
      <c r="E45" s="202"/>
      <c r="F45" s="202"/>
      <c r="G45" s="321"/>
      <c r="H45" s="334">
        <f>SUM(C45:G45)</f>
        <v>0</v>
      </c>
      <c r="I45" s="327"/>
      <c r="J45" s="202"/>
      <c r="K45" s="321"/>
      <c r="L45" s="321"/>
      <c r="M45" s="334">
        <f>SUM(I45:L45)</f>
        <v>0</v>
      </c>
      <c r="N45" s="327"/>
      <c r="O45" s="389"/>
      <c r="P45" s="321"/>
      <c r="Q45" s="334">
        <f t="shared" si="24"/>
        <v>0</v>
      </c>
      <c r="R45" s="327"/>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202">
        <f>SUM(R45:AX45)</f>
        <v>0</v>
      </c>
      <c r="AZ45" s="200">
        <f t="shared" si="89"/>
        <v>0</v>
      </c>
    </row>
    <row r="46" spans="1:52" ht="18" x14ac:dyDescent="0.25">
      <c r="A46" s="21" t="s">
        <v>126</v>
      </c>
      <c r="B46" s="22" t="s">
        <v>127</v>
      </c>
      <c r="C46" s="201">
        <f t="shared" ref="C46:AY46" si="110">SUM(C47:C50)</f>
        <v>0</v>
      </c>
      <c r="D46" s="201">
        <f t="shared" ref="D46:F46" si="111">SUM(D47:D50)</f>
        <v>0</v>
      </c>
      <c r="E46" s="201">
        <f t="shared" si="111"/>
        <v>0</v>
      </c>
      <c r="F46" s="201">
        <f t="shared" si="111"/>
        <v>0</v>
      </c>
      <c r="G46" s="320">
        <f t="shared" si="110"/>
        <v>0</v>
      </c>
      <c r="H46" s="333">
        <f t="shared" si="110"/>
        <v>0</v>
      </c>
      <c r="I46" s="326">
        <f t="shared" si="110"/>
        <v>0</v>
      </c>
      <c r="J46" s="201">
        <f t="shared" ref="J46:K46" si="112">SUM(J47:J50)</f>
        <v>0</v>
      </c>
      <c r="K46" s="320">
        <f t="shared" si="112"/>
        <v>0</v>
      </c>
      <c r="L46" s="320">
        <f t="shared" si="110"/>
        <v>0</v>
      </c>
      <c r="M46" s="333">
        <f t="shared" si="110"/>
        <v>0</v>
      </c>
      <c r="N46" s="326">
        <f t="shared" si="110"/>
        <v>0</v>
      </c>
      <c r="O46" s="388"/>
      <c r="P46" s="320">
        <f t="shared" ref="P46" si="113">SUM(P47:P50)</f>
        <v>0</v>
      </c>
      <c r="Q46" s="333">
        <f t="shared" si="24"/>
        <v>0</v>
      </c>
      <c r="R46" s="326">
        <f t="shared" si="110"/>
        <v>0</v>
      </c>
      <c r="S46" s="201">
        <f t="shared" ref="S46:T46" si="114">SUM(S47:S50)</f>
        <v>2300000</v>
      </c>
      <c r="T46" s="201">
        <f t="shared" si="114"/>
        <v>0</v>
      </c>
      <c r="U46" s="201">
        <f t="shared" si="110"/>
        <v>0</v>
      </c>
      <c r="V46" s="201">
        <f t="shared" si="110"/>
        <v>0</v>
      </c>
      <c r="W46" s="201">
        <f t="shared" si="110"/>
        <v>0</v>
      </c>
      <c r="X46" s="201">
        <f t="shared" si="110"/>
        <v>0</v>
      </c>
      <c r="Y46" s="201">
        <f t="shared" ref="Y46" si="115">SUM(Y47:Y50)</f>
        <v>0</v>
      </c>
      <c r="Z46" s="201">
        <f t="shared" si="110"/>
        <v>0</v>
      </c>
      <c r="AA46" s="201">
        <f t="shared" si="110"/>
        <v>0</v>
      </c>
      <c r="AB46" s="201">
        <f t="shared" si="110"/>
        <v>0</v>
      </c>
      <c r="AC46" s="201">
        <f t="shared" si="110"/>
        <v>0</v>
      </c>
      <c r="AD46" s="201">
        <f t="shared" si="110"/>
        <v>0</v>
      </c>
      <c r="AE46" s="201">
        <f t="shared" si="110"/>
        <v>0</v>
      </c>
      <c r="AF46" s="201">
        <f t="shared" si="110"/>
        <v>0</v>
      </c>
      <c r="AG46" s="201">
        <f t="shared" si="110"/>
        <v>0</v>
      </c>
      <c r="AH46" s="201">
        <f t="shared" si="110"/>
        <v>0</v>
      </c>
      <c r="AI46" s="201">
        <f t="shared" si="110"/>
        <v>0</v>
      </c>
      <c r="AJ46" s="201">
        <f t="shared" ref="AJ46" si="116">SUM(AJ47:AJ50)</f>
        <v>0</v>
      </c>
      <c r="AK46" s="201">
        <f t="shared" si="110"/>
        <v>0</v>
      </c>
      <c r="AL46" s="201">
        <f t="shared" ref="AL46" si="117">SUM(AL47:AL50)</f>
        <v>0</v>
      </c>
      <c r="AM46" s="201">
        <f t="shared" si="110"/>
        <v>0</v>
      </c>
      <c r="AN46" s="201">
        <f t="shared" si="110"/>
        <v>0</v>
      </c>
      <c r="AO46" s="201">
        <f t="shared" si="110"/>
        <v>0</v>
      </c>
      <c r="AP46" s="201">
        <f t="shared" ref="AP46:AR46" si="118">SUM(AP47:AP50)</f>
        <v>0</v>
      </c>
      <c r="AQ46" s="201">
        <f t="shared" si="118"/>
        <v>0</v>
      </c>
      <c r="AR46" s="201">
        <f t="shared" si="118"/>
        <v>0</v>
      </c>
      <c r="AS46" s="201">
        <f t="shared" si="110"/>
        <v>0</v>
      </c>
      <c r="AT46" s="201">
        <f t="shared" si="110"/>
        <v>0</v>
      </c>
      <c r="AU46" s="201">
        <f t="shared" si="110"/>
        <v>0</v>
      </c>
      <c r="AV46" s="201">
        <f t="shared" si="110"/>
        <v>0</v>
      </c>
      <c r="AW46" s="201">
        <f t="shared" ref="AW46" si="119">SUM(AW47:AW50)</f>
        <v>0</v>
      </c>
      <c r="AX46" s="201">
        <f t="shared" si="110"/>
        <v>0</v>
      </c>
      <c r="AY46" s="201">
        <f t="shared" si="110"/>
        <v>2300000</v>
      </c>
      <c r="AZ46" s="200">
        <f t="shared" si="89"/>
        <v>2300000</v>
      </c>
    </row>
    <row r="47" spans="1:52" ht="18" x14ac:dyDescent="0.25">
      <c r="A47" s="27"/>
      <c r="B47" s="26" t="s">
        <v>128</v>
      </c>
      <c r="C47" s="202"/>
      <c r="D47" s="202"/>
      <c r="E47" s="202"/>
      <c r="F47" s="202"/>
      <c r="G47" s="321"/>
      <c r="H47" s="334">
        <f>SUM(C47:G47)</f>
        <v>0</v>
      </c>
      <c r="I47" s="327"/>
      <c r="J47" s="202"/>
      <c r="K47" s="321"/>
      <c r="L47" s="321"/>
      <c r="M47" s="334">
        <f>SUM(I47:L47)</f>
        <v>0</v>
      </c>
      <c r="N47" s="327"/>
      <c r="O47" s="389"/>
      <c r="P47" s="321"/>
      <c r="Q47" s="334">
        <f t="shared" si="24"/>
        <v>0</v>
      </c>
      <c r="R47" s="327"/>
      <c r="S47" s="202">
        <v>0</v>
      </c>
      <c r="T47" s="202">
        <v>0</v>
      </c>
      <c r="U47" s="202">
        <v>0</v>
      </c>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f>SUM(R47:AX47)</f>
        <v>0</v>
      </c>
      <c r="AZ47" s="200">
        <f t="shared" si="89"/>
        <v>0</v>
      </c>
    </row>
    <row r="48" spans="1:52" ht="60" x14ac:dyDescent="0.25">
      <c r="A48" s="27"/>
      <c r="B48" s="26" t="s">
        <v>129</v>
      </c>
      <c r="C48" s="202"/>
      <c r="D48" s="202"/>
      <c r="E48" s="202"/>
      <c r="F48" s="202"/>
      <c r="G48" s="321"/>
      <c r="H48" s="334">
        <f>SUM(C48:G48)</f>
        <v>0</v>
      </c>
      <c r="I48" s="327"/>
      <c r="J48" s="202"/>
      <c r="K48" s="321"/>
      <c r="L48" s="321"/>
      <c r="M48" s="334">
        <f>SUM(I48:L48)</f>
        <v>0</v>
      </c>
      <c r="N48" s="327"/>
      <c r="O48" s="389"/>
      <c r="P48" s="321"/>
      <c r="Q48" s="334">
        <f t="shared" si="24"/>
        <v>0</v>
      </c>
      <c r="R48" s="327">
        <v>0</v>
      </c>
      <c r="S48" s="202">
        <v>2300000</v>
      </c>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202">
        <f>SUM(R48:AX48)</f>
        <v>2300000</v>
      </c>
      <c r="AZ48" s="200">
        <f t="shared" si="89"/>
        <v>2300000</v>
      </c>
    </row>
    <row r="49" spans="1:52" ht="18" x14ac:dyDescent="0.25">
      <c r="A49" s="27"/>
      <c r="B49" s="26" t="s">
        <v>130</v>
      </c>
      <c r="C49" s="202"/>
      <c r="D49" s="202"/>
      <c r="E49" s="202"/>
      <c r="F49" s="202"/>
      <c r="G49" s="321"/>
      <c r="H49" s="334">
        <f>SUM(C49:G49)</f>
        <v>0</v>
      </c>
      <c r="I49" s="327"/>
      <c r="J49" s="202"/>
      <c r="K49" s="321"/>
      <c r="L49" s="321"/>
      <c r="M49" s="334">
        <f>SUM(I49:L49)</f>
        <v>0</v>
      </c>
      <c r="N49" s="327"/>
      <c r="O49" s="389"/>
      <c r="P49" s="321"/>
      <c r="Q49" s="334">
        <f t="shared" si="24"/>
        <v>0</v>
      </c>
      <c r="R49" s="327"/>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f>SUM(R49:AX49)</f>
        <v>0</v>
      </c>
      <c r="AZ49" s="200">
        <f t="shared" si="89"/>
        <v>0</v>
      </c>
    </row>
    <row r="50" spans="1:52" ht="18" x14ac:dyDescent="0.25">
      <c r="A50" s="27"/>
      <c r="B50" s="26" t="s">
        <v>131</v>
      </c>
      <c r="C50" s="202"/>
      <c r="D50" s="202"/>
      <c r="E50" s="202"/>
      <c r="F50" s="202"/>
      <c r="G50" s="321"/>
      <c r="H50" s="334">
        <f>SUM(C50:G50)</f>
        <v>0</v>
      </c>
      <c r="I50" s="327"/>
      <c r="J50" s="202"/>
      <c r="K50" s="321"/>
      <c r="L50" s="321"/>
      <c r="M50" s="334">
        <f>SUM(I50:L50)</f>
        <v>0</v>
      </c>
      <c r="N50" s="327"/>
      <c r="O50" s="389"/>
      <c r="P50" s="321"/>
      <c r="Q50" s="334">
        <f t="shared" si="24"/>
        <v>0</v>
      </c>
      <c r="R50" s="327"/>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f>SUM(R50:AX50)</f>
        <v>0</v>
      </c>
      <c r="AZ50" s="200">
        <f t="shared" si="89"/>
        <v>0</v>
      </c>
    </row>
    <row r="51" spans="1:52" ht="18" x14ac:dyDescent="0.25">
      <c r="A51" s="19" t="s">
        <v>132</v>
      </c>
      <c r="B51" s="20" t="s">
        <v>133</v>
      </c>
      <c r="C51" s="199">
        <f t="shared" ref="C51:AY51" si="120">SUM(C52:C61)</f>
        <v>19050</v>
      </c>
      <c r="D51" s="199">
        <f t="shared" ref="D51:F51" si="121">SUM(D52:D61)</f>
        <v>0</v>
      </c>
      <c r="E51" s="199">
        <f t="shared" si="121"/>
        <v>1750000</v>
      </c>
      <c r="F51" s="199">
        <f t="shared" si="121"/>
        <v>0</v>
      </c>
      <c r="G51" s="319">
        <f t="shared" si="120"/>
        <v>0</v>
      </c>
      <c r="H51" s="332">
        <f t="shared" si="120"/>
        <v>1769050</v>
      </c>
      <c r="I51" s="325">
        <f t="shared" si="120"/>
        <v>0</v>
      </c>
      <c r="J51" s="199">
        <f t="shared" ref="J51:K51" si="122">SUM(J52:J61)</f>
        <v>0</v>
      </c>
      <c r="K51" s="319">
        <f t="shared" si="122"/>
        <v>0</v>
      </c>
      <c r="L51" s="319">
        <f t="shared" si="120"/>
        <v>0</v>
      </c>
      <c r="M51" s="332">
        <f t="shared" si="120"/>
        <v>0</v>
      </c>
      <c r="N51" s="325">
        <f t="shared" si="120"/>
        <v>190000</v>
      </c>
      <c r="O51" s="387"/>
      <c r="P51" s="319">
        <f t="shared" ref="P51" si="123">SUM(P52:P61)</f>
        <v>0</v>
      </c>
      <c r="Q51" s="332">
        <f t="shared" si="24"/>
        <v>190000</v>
      </c>
      <c r="R51" s="325">
        <f t="shared" si="120"/>
        <v>0</v>
      </c>
      <c r="S51" s="199">
        <f t="shared" ref="S51:T51" si="124">SUM(S52:S61)</f>
        <v>0</v>
      </c>
      <c r="T51" s="199">
        <f t="shared" si="124"/>
        <v>0</v>
      </c>
      <c r="U51" s="199">
        <f t="shared" si="120"/>
        <v>0</v>
      </c>
      <c r="V51" s="199">
        <f t="shared" si="120"/>
        <v>1724000</v>
      </c>
      <c r="W51" s="199">
        <f t="shared" si="120"/>
        <v>8200000</v>
      </c>
      <c r="X51" s="199">
        <f t="shared" si="120"/>
        <v>0</v>
      </c>
      <c r="Y51" s="199">
        <f t="shared" ref="Y51" si="125">SUM(Y52:Y61)</f>
        <v>0</v>
      </c>
      <c r="Z51" s="199">
        <f t="shared" si="120"/>
        <v>0</v>
      </c>
      <c r="AA51" s="199">
        <f t="shared" si="120"/>
        <v>0</v>
      </c>
      <c r="AB51" s="199">
        <f t="shared" si="120"/>
        <v>0</v>
      </c>
      <c r="AC51" s="199">
        <f t="shared" si="120"/>
        <v>127000</v>
      </c>
      <c r="AD51" s="199">
        <f t="shared" si="120"/>
        <v>0</v>
      </c>
      <c r="AE51" s="199">
        <f t="shared" si="120"/>
        <v>200000</v>
      </c>
      <c r="AF51" s="199">
        <f t="shared" si="120"/>
        <v>0</v>
      </c>
      <c r="AG51" s="199">
        <f t="shared" si="120"/>
        <v>0</v>
      </c>
      <c r="AH51" s="199">
        <f t="shared" si="120"/>
        <v>0</v>
      </c>
      <c r="AI51" s="199">
        <f t="shared" si="120"/>
        <v>2350000</v>
      </c>
      <c r="AJ51" s="199">
        <f t="shared" ref="AJ51" si="126">SUM(AJ52:AJ61)</f>
        <v>0</v>
      </c>
      <c r="AK51" s="199">
        <f t="shared" si="120"/>
        <v>0</v>
      </c>
      <c r="AL51" s="199">
        <f t="shared" ref="AL51" si="127">SUM(AL52:AL61)</f>
        <v>0</v>
      </c>
      <c r="AM51" s="199">
        <f t="shared" si="120"/>
        <v>0</v>
      </c>
      <c r="AN51" s="199">
        <f t="shared" si="120"/>
        <v>1270000</v>
      </c>
      <c r="AO51" s="199">
        <f t="shared" si="120"/>
        <v>0</v>
      </c>
      <c r="AP51" s="199">
        <f t="shared" ref="AP51:AR51" si="128">SUM(AP52:AP61)</f>
        <v>0</v>
      </c>
      <c r="AQ51" s="199">
        <f t="shared" si="128"/>
        <v>0</v>
      </c>
      <c r="AR51" s="199">
        <f t="shared" si="128"/>
        <v>0</v>
      </c>
      <c r="AS51" s="199">
        <f t="shared" si="120"/>
        <v>0</v>
      </c>
      <c r="AT51" s="199">
        <f t="shared" si="120"/>
        <v>0</v>
      </c>
      <c r="AU51" s="199">
        <f t="shared" si="120"/>
        <v>0</v>
      </c>
      <c r="AV51" s="199">
        <f t="shared" si="120"/>
        <v>0</v>
      </c>
      <c r="AW51" s="199">
        <f t="shared" ref="AW51" si="129">SUM(AW52:AW61)</f>
        <v>0</v>
      </c>
      <c r="AX51" s="199">
        <f t="shared" si="120"/>
        <v>0</v>
      </c>
      <c r="AY51" s="199">
        <f t="shared" si="120"/>
        <v>13871000</v>
      </c>
      <c r="AZ51" s="200">
        <f t="shared" si="89"/>
        <v>15830050</v>
      </c>
    </row>
    <row r="52" spans="1:52" ht="18" x14ac:dyDescent="0.25">
      <c r="A52" s="23" t="s">
        <v>134</v>
      </c>
      <c r="B52" s="24" t="s">
        <v>135</v>
      </c>
      <c r="C52" s="202"/>
      <c r="D52" s="202"/>
      <c r="E52" s="202"/>
      <c r="F52" s="202"/>
      <c r="G52" s="321"/>
      <c r="H52" s="334">
        <f t="shared" ref="H52:H61" si="130">SUM(C52:G52)</f>
        <v>0</v>
      </c>
      <c r="I52" s="327"/>
      <c r="J52" s="202"/>
      <c r="K52" s="321"/>
      <c r="L52" s="321"/>
      <c r="M52" s="334">
        <f t="shared" ref="M52:M61" si="131">SUM(I52:L52)</f>
        <v>0</v>
      </c>
      <c r="N52" s="327"/>
      <c r="O52" s="389"/>
      <c r="P52" s="321"/>
      <c r="Q52" s="334">
        <f t="shared" si="24"/>
        <v>0</v>
      </c>
      <c r="R52" s="327"/>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f t="shared" ref="AY52:AY61" si="132">SUM(R52:AX52)</f>
        <v>0</v>
      </c>
      <c r="AZ52" s="200">
        <f t="shared" si="89"/>
        <v>0</v>
      </c>
    </row>
    <row r="53" spans="1:52" ht="18" x14ac:dyDescent="0.25">
      <c r="A53" s="23" t="s">
        <v>136</v>
      </c>
      <c r="B53" s="24" t="s">
        <v>137</v>
      </c>
      <c r="C53" s="202">
        <v>15000</v>
      </c>
      <c r="D53" s="202"/>
      <c r="E53" s="202">
        <v>1500000</v>
      </c>
      <c r="F53" s="202"/>
      <c r="G53" s="321"/>
      <c r="H53" s="334">
        <f t="shared" si="130"/>
        <v>1515000</v>
      </c>
      <c r="I53" s="327"/>
      <c r="J53" s="202"/>
      <c r="K53" s="321"/>
      <c r="L53" s="321"/>
      <c r="M53" s="334">
        <f t="shared" si="131"/>
        <v>0</v>
      </c>
      <c r="N53" s="327">
        <v>150000</v>
      </c>
      <c r="O53" s="389"/>
      <c r="P53" s="321">
        <v>0</v>
      </c>
      <c r="Q53" s="334">
        <f t="shared" si="24"/>
        <v>150000</v>
      </c>
      <c r="R53" s="327"/>
      <c r="S53" s="202"/>
      <c r="T53" s="202"/>
      <c r="U53" s="202"/>
      <c r="V53" s="202">
        <v>1400000</v>
      </c>
      <c r="W53" s="202">
        <v>3000000</v>
      </c>
      <c r="X53" s="202"/>
      <c r="Y53" s="202"/>
      <c r="Z53" s="202"/>
      <c r="AA53" s="202"/>
      <c r="AB53" s="202"/>
      <c r="AC53" s="202"/>
      <c r="AD53" s="202"/>
      <c r="AE53" s="202">
        <v>200000</v>
      </c>
      <c r="AF53" s="202"/>
      <c r="AG53" s="202"/>
      <c r="AH53" s="202"/>
      <c r="AI53" s="202">
        <v>2200000</v>
      </c>
      <c r="AJ53" s="202"/>
      <c r="AK53" s="202"/>
      <c r="AL53" s="202">
        <v>0</v>
      </c>
      <c r="AM53" s="202"/>
      <c r="AN53" s="202"/>
      <c r="AO53" s="202"/>
      <c r="AP53" s="202"/>
      <c r="AQ53" s="202"/>
      <c r="AR53" s="202"/>
      <c r="AS53" s="202"/>
      <c r="AT53" s="202"/>
      <c r="AU53" s="202"/>
      <c r="AV53" s="202"/>
      <c r="AW53" s="202"/>
      <c r="AX53" s="202"/>
      <c r="AY53" s="202">
        <f t="shared" si="132"/>
        <v>6800000</v>
      </c>
      <c r="AZ53" s="200">
        <f t="shared" si="89"/>
        <v>8465000</v>
      </c>
    </row>
    <row r="54" spans="1:52" ht="18" x14ac:dyDescent="0.25">
      <c r="A54" s="23" t="s">
        <v>138</v>
      </c>
      <c r="B54" s="24" t="s">
        <v>139</v>
      </c>
      <c r="C54" s="202"/>
      <c r="D54" s="202"/>
      <c r="E54" s="202"/>
      <c r="F54" s="202"/>
      <c r="G54" s="321"/>
      <c r="H54" s="334">
        <f t="shared" si="130"/>
        <v>0</v>
      </c>
      <c r="I54" s="327"/>
      <c r="J54" s="202"/>
      <c r="K54" s="321">
        <v>0</v>
      </c>
      <c r="L54" s="321">
        <v>0</v>
      </c>
      <c r="M54" s="334">
        <f t="shared" si="131"/>
        <v>0</v>
      </c>
      <c r="N54" s="327"/>
      <c r="O54" s="389"/>
      <c r="P54" s="321"/>
      <c r="Q54" s="334">
        <f t="shared" si="24"/>
        <v>0</v>
      </c>
      <c r="R54" s="327"/>
      <c r="S54" s="202"/>
      <c r="T54" s="202"/>
      <c r="U54" s="202"/>
      <c r="V54" s="202"/>
      <c r="W54" s="202">
        <v>1200000</v>
      </c>
      <c r="X54" s="202"/>
      <c r="Y54" s="202"/>
      <c r="Z54" s="202"/>
      <c r="AA54" s="202"/>
      <c r="AB54" s="202"/>
      <c r="AC54" s="202">
        <v>100000</v>
      </c>
      <c r="AD54" s="202"/>
      <c r="AE54" s="202"/>
      <c r="AF54" s="202"/>
      <c r="AG54" s="202"/>
      <c r="AH54" s="202"/>
      <c r="AI54" s="202">
        <v>0</v>
      </c>
      <c r="AJ54" s="202"/>
      <c r="AK54" s="202"/>
      <c r="AL54" s="202"/>
      <c r="AM54" s="202"/>
      <c r="AN54" s="202"/>
      <c r="AO54" s="202"/>
      <c r="AP54" s="202"/>
      <c r="AQ54" s="202"/>
      <c r="AR54" s="202"/>
      <c r="AS54" s="202"/>
      <c r="AT54" s="202"/>
      <c r="AU54" s="202"/>
      <c r="AV54" s="202"/>
      <c r="AW54" s="202"/>
      <c r="AX54" s="202"/>
      <c r="AY54" s="202">
        <f t="shared" si="132"/>
        <v>1300000</v>
      </c>
      <c r="AZ54" s="200">
        <f t="shared" si="89"/>
        <v>1300000</v>
      </c>
    </row>
    <row r="55" spans="1:52" ht="18" x14ac:dyDescent="0.25">
      <c r="A55" s="23" t="s">
        <v>140</v>
      </c>
      <c r="B55" s="24" t="s">
        <v>141</v>
      </c>
      <c r="C55" s="202"/>
      <c r="D55" s="202"/>
      <c r="E55" s="202"/>
      <c r="F55" s="202"/>
      <c r="G55" s="321"/>
      <c r="H55" s="334">
        <f t="shared" si="130"/>
        <v>0</v>
      </c>
      <c r="I55" s="327"/>
      <c r="J55" s="202"/>
      <c r="K55" s="321"/>
      <c r="L55" s="321"/>
      <c r="M55" s="334">
        <f t="shared" si="131"/>
        <v>0</v>
      </c>
      <c r="N55" s="327"/>
      <c r="O55" s="389"/>
      <c r="P55" s="321"/>
      <c r="Q55" s="334">
        <f t="shared" si="24"/>
        <v>0</v>
      </c>
      <c r="R55" s="327"/>
      <c r="S55" s="202"/>
      <c r="T55" s="202"/>
      <c r="U55" s="202"/>
      <c r="V55" s="202"/>
      <c r="W55" s="202">
        <v>3500000</v>
      </c>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2">
        <f t="shared" si="132"/>
        <v>3500000</v>
      </c>
      <c r="AZ55" s="200">
        <f t="shared" si="89"/>
        <v>3500000</v>
      </c>
    </row>
    <row r="56" spans="1:52" ht="18" x14ac:dyDescent="0.25">
      <c r="A56" s="23" t="s">
        <v>142</v>
      </c>
      <c r="B56" s="24" t="s">
        <v>143</v>
      </c>
      <c r="C56" s="202"/>
      <c r="D56" s="202"/>
      <c r="E56" s="202"/>
      <c r="F56" s="202"/>
      <c r="G56" s="321"/>
      <c r="H56" s="334">
        <f t="shared" si="130"/>
        <v>0</v>
      </c>
      <c r="I56" s="327"/>
      <c r="J56" s="202"/>
      <c r="K56" s="321"/>
      <c r="L56" s="321"/>
      <c r="M56" s="334">
        <f t="shared" si="131"/>
        <v>0</v>
      </c>
      <c r="N56" s="327"/>
      <c r="O56" s="389"/>
      <c r="P56" s="321"/>
      <c r="Q56" s="334">
        <f t="shared" si="24"/>
        <v>0</v>
      </c>
      <c r="R56" s="327"/>
      <c r="S56" s="202"/>
      <c r="T56" s="202"/>
      <c r="U56" s="202"/>
      <c r="V56" s="202"/>
      <c r="W56" s="202"/>
      <c r="X56" s="202"/>
      <c r="Y56" s="202"/>
      <c r="Z56" s="202"/>
      <c r="AA56" s="202"/>
      <c r="AB56" s="202"/>
      <c r="AC56" s="202"/>
      <c r="AD56" s="202"/>
      <c r="AE56" s="202"/>
      <c r="AF56" s="202"/>
      <c r="AG56" s="202"/>
      <c r="AH56" s="202"/>
      <c r="AI56" s="202"/>
      <c r="AJ56" s="202"/>
      <c r="AK56" s="202"/>
      <c r="AL56" s="202"/>
      <c r="AM56" s="202"/>
      <c r="AN56" s="202">
        <v>1000000</v>
      </c>
      <c r="AO56" s="202"/>
      <c r="AP56" s="202"/>
      <c r="AQ56" s="202"/>
      <c r="AR56" s="202"/>
      <c r="AS56" s="202"/>
      <c r="AT56" s="202"/>
      <c r="AU56" s="202"/>
      <c r="AV56" s="202"/>
      <c r="AW56" s="202"/>
      <c r="AX56" s="202"/>
      <c r="AY56" s="202">
        <f t="shared" si="132"/>
        <v>1000000</v>
      </c>
      <c r="AZ56" s="200">
        <f t="shared" si="89"/>
        <v>1000000</v>
      </c>
    </row>
    <row r="57" spans="1:52" ht="18" x14ac:dyDescent="0.25">
      <c r="A57" s="23" t="s">
        <v>144</v>
      </c>
      <c r="B57" s="24" t="s">
        <v>145</v>
      </c>
      <c r="C57" s="202">
        <v>4050</v>
      </c>
      <c r="D57" s="202"/>
      <c r="E57" s="202">
        <v>250000</v>
      </c>
      <c r="F57" s="202"/>
      <c r="G57" s="321"/>
      <c r="H57" s="334">
        <f t="shared" si="130"/>
        <v>254050</v>
      </c>
      <c r="I57" s="327"/>
      <c r="J57" s="202"/>
      <c r="K57" s="321"/>
      <c r="L57" s="321"/>
      <c r="M57" s="334">
        <f t="shared" si="131"/>
        <v>0</v>
      </c>
      <c r="N57" s="327">
        <v>40000</v>
      </c>
      <c r="O57" s="389"/>
      <c r="P57" s="321">
        <v>0</v>
      </c>
      <c r="Q57" s="334">
        <f t="shared" si="24"/>
        <v>40000</v>
      </c>
      <c r="R57" s="327"/>
      <c r="S57" s="202"/>
      <c r="T57" s="202"/>
      <c r="U57" s="202"/>
      <c r="V57" s="202">
        <v>324000</v>
      </c>
      <c r="W57" s="202">
        <v>500000</v>
      </c>
      <c r="X57" s="202"/>
      <c r="Y57" s="202"/>
      <c r="Z57" s="202"/>
      <c r="AA57" s="202"/>
      <c r="AB57" s="202"/>
      <c r="AC57" s="202">
        <v>27000</v>
      </c>
      <c r="AD57" s="202"/>
      <c r="AE57" s="202"/>
      <c r="AF57" s="202"/>
      <c r="AG57" s="202"/>
      <c r="AH57" s="202"/>
      <c r="AI57" s="202">
        <v>150000</v>
      </c>
      <c r="AJ57" s="202"/>
      <c r="AK57" s="202"/>
      <c r="AL57" s="202"/>
      <c r="AM57" s="202"/>
      <c r="AN57" s="202">
        <v>270000</v>
      </c>
      <c r="AO57" s="202"/>
      <c r="AP57" s="202"/>
      <c r="AQ57" s="202"/>
      <c r="AR57" s="202"/>
      <c r="AS57" s="202"/>
      <c r="AT57" s="202"/>
      <c r="AU57" s="202"/>
      <c r="AV57" s="202"/>
      <c r="AW57" s="202"/>
      <c r="AX57" s="202"/>
      <c r="AY57" s="202">
        <f t="shared" si="132"/>
        <v>1271000</v>
      </c>
      <c r="AZ57" s="200">
        <f t="shared" si="89"/>
        <v>1565050</v>
      </c>
    </row>
    <row r="58" spans="1:52" ht="18" x14ac:dyDescent="0.25">
      <c r="A58" s="23" t="s">
        <v>146</v>
      </c>
      <c r="B58" s="24" t="s">
        <v>147</v>
      </c>
      <c r="C58" s="202"/>
      <c r="D58" s="202"/>
      <c r="E58" s="202"/>
      <c r="F58" s="202"/>
      <c r="G58" s="321"/>
      <c r="H58" s="334">
        <f t="shared" si="130"/>
        <v>0</v>
      </c>
      <c r="I58" s="327"/>
      <c r="J58" s="202"/>
      <c r="K58" s="321"/>
      <c r="L58" s="321"/>
      <c r="M58" s="334">
        <f t="shared" si="131"/>
        <v>0</v>
      </c>
      <c r="N58" s="327"/>
      <c r="O58" s="389"/>
      <c r="P58" s="321"/>
      <c r="Q58" s="334">
        <f t="shared" si="24"/>
        <v>0</v>
      </c>
      <c r="R58" s="327"/>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f t="shared" si="132"/>
        <v>0</v>
      </c>
      <c r="AZ58" s="200">
        <f t="shared" si="89"/>
        <v>0</v>
      </c>
    </row>
    <row r="59" spans="1:52" ht="18" x14ac:dyDescent="0.25">
      <c r="A59" s="23" t="s">
        <v>148</v>
      </c>
      <c r="B59" s="24" t="s">
        <v>149</v>
      </c>
      <c r="C59" s="202"/>
      <c r="D59" s="202"/>
      <c r="E59" s="202"/>
      <c r="F59" s="202"/>
      <c r="G59" s="321"/>
      <c r="H59" s="334">
        <f t="shared" si="130"/>
        <v>0</v>
      </c>
      <c r="I59" s="327"/>
      <c r="J59" s="202"/>
      <c r="K59" s="321"/>
      <c r="L59" s="321"/>
      <c r="M59" s="334">
        <f t="shared" si="131"/>
        <v>0</v>
      </c>
      <c r="N59" s="327"/>
      <c r="O59" s="389"/>
      <c r="P59" s="321"/>
      <c r="Q59" s="334">
        <f t="shared" si="24"/>
        <v>0</v>
      </c>
      <c r="R59" s="327"/>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f t="shared" si="132"/>
        <v>0</v>
      </c>
      <c r="AZ59" s="200">
        <f t="shared" si="89"/>
        <v>0</v>
      </c>
    </row>
    <row r="60" spans="1:52" ht="18" x14ac:dyDescent="0.25">
      <c r="A60" s="23" t="s">
        <v>150</v>
      </c>
      <c r="B60" s="24" t="s">
        <v>151</v>
      </c>
      <c r="C60" s="202"/>
      <c r="D60" s="202"/>
      <c r="E60" s="202"/>
      <c r="F60" s="202"/>
      <c r="G60" s="321"/>
      <c r="H60" s="334">
        <f t="shared" si="130"/>
        <v>0</v>
      </c>
      <c r="I60" s="327"/>
      <c r="J60" s="202"/>
      <c r="K60" s="321"/>
      <c r="L60" s="321"/>
      <c r="M60" s="334">
        <f t="shared" si="131"/>
        <v>0</v>
      </c>
      <c r="N60" s="327"/>
      <c r="O60" s="389"/>
      <c r="P60" s="321"/>
      <c r="Q60" s="334">
        <f t="shared" si="24"/>
        <v>0</v>
      </c>
      <c r="R60" s="327"/>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202">
        <f t="shared" si="132"/>
        <v>0</v>
      </c>
      <c r="AZ60" s="200">
        <f t="shared" si="89"/>
        <v>0</v>
      </c>
    </row>
    <row r="61" spans="1:52" ht="18" x14ac:dyDescent="0.25">
      <c r="A61" s="23" t="s">
        <v>152</v>
      </c>
      <c r="B61" s="24" t="s">
        <v>153</v>
      </c>
      <c r="C61" s="202"/>
      <c r="D61" s="202"/>
      <c r="E61" s="202"/>
      <c r="F61" s="202"/>
      <c r="G61" s="321"/>
      <c r="H61" s="334">
        <f t="shared" si="130"/>
        <v>0</v>
      </c>
      <c r="I61" s="327"/>
      <c r="J61" s="202"/>
      <c r="K61" s="321"/>
      <c r="L61" s="321"/>
      <c r="M61" s="334">
        <f t="shared" si="131"/>
        <v>0</v>
      </c>
      <c r="N61" s="327"/>
      <c r="O61" s="389"/>
      <c r="P61" s="321"/>
      <c r="Q61" s="334">
        <f t="shared" si="24"/>
        <v>0</v>
      </c>
      <c r="R61" s="327"/>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f t="shared" si="132"/>
        <v>0</v>
      </c>
      <c r="AZ61" s="200">
        <f t="shared" si="89"/>
        <v>0</v>
      </c>
    </row>
    <row r="62" spans="1:52" ht="18" x14ac:dyDescent="0.25">
      <c r="A62" s="19" t="s">
        <v>154</v>
      </c>
      <c r="B62" s="20" t="s">
        <v>155</v>
      </c>
      <c r="C62" s="199">
        <f t="shared" ref="C62:AY62" si="133">SUM(C63:C67)</f>
        <v>0</v>
      </c>
      <c r="D62" s="199">
        <f t="shared" ref="D62:F62" si="134">SUM(D63:D67)</f>
        <v>0</v>
      </c>
      <c r="E62" s="199">
        <f t="shared" si="134"/>
        <v>0</v>
      </c>
      <c r="F62" s="199">
        <f t="shared" si="134"/>
        <v>0</v>
      </c>
      <c r="G62" s="319">
        <f t="shared" si="133"/>
        <v>0</v>
      </c>
      <c r="H62" s="332">
        <f t="shared" si="133"/>
        <v>0</v>
      </c>
      <c r="I62" s="325">
        <f t="shared" si="133"/>
        <v>0</v>
      </c>
      <c r="J62" s="199">
        <f t="shared" ref="J62:K62" si="135">SUM(J63:J67)</f>
        <v>0</v>
      </c>
      <c r="K62" s="319">
        <f t="shared" si="135"/>
        <v>0</v>
      </c>
      <c r="L62" s="319">
        <f t="shared" si="133"/>
        <v>0</v>
      </c>
      <c r="M62" s="332">
        <f t="shared" si="133"/>
        <v>0</v>
      </c>
      <c r="N62" s="325">
        <f t="shared" si="133"/>
        <v>0</v>
      </c>
      <c r="O62" s="387"/>
      <c r="P62" s="319">
        <f t="shared" ref="P62" si="136">SUM(P63:P67)</f>
        <v>0</v>
      </c>
      <c r="Q62" s="332">
        <f t="shared" si="24"/>
        <v>0</v>
      </c>
      <c r="R62" s="325">
        <f t="shared" si="133"/>
        <v>0</v>
      </c>
      <c r="S62" s="199">
        <f t="shared" ref="S62:T62" si="137">SUM(S63:S67)</f>
        <v>0</v>
      </c>
      <c r="T62" s="199">
        <f t="shared" si="137"/>
        <v>0</v>
      </c>
      <c r="U62" s="199">
        <f t="shared" si="133"/>
        <v>0</v>
      </c>
      <c r="V62" s="199">
        <f t="shared" si="133"/>
        <v>0</v>
      </c>
      <c r="W62" s="199">
        <f t="shared" si="133"/>
        <v>4000000</v>
      </c>
      <c r="X62" s="199">
        <f t="shared" si="133"/>
        <v>0</v>
      </c>
      <c r="Y62" s="199">
        <f t="shared" ref="Y62" si="138">SUM(Y63:Y67)</f>
        <v>0</v>
      </c>
      <c r="Z62" s="199">
        <f t="shared" si="133"/>
        <v>0</v>
      </c>
      <c r="AA62" s="199">
        <f t="shared" si="133"/>
        <v>0</v>
      </c>
      <c r="AB62" s="199">
        <f t="shared" si="133"/>
        <v>0</v>
      </c>
      <c r="AC62" s="199">
        <f t="shared" si="133"/>
        <v>0</v>
      </c>
      <c r="AD62" s="199">
        <f t="shared" si="133"/>
        <v>0</v>
      </c>
      <c r="AE62" s="199">
        <f t="shared" si="133"/>
        <v>0</v>
      </c>
      <c r="AF62" s="199">
        <f t="shared" si="133"/>
        <v>0</v>
      </c>
      <c r="AG62" s="199">
        <f t="shared" si="133"/>
        <v>0</v>
      </c>
      <c r="AH62" s="199">
        <f t="shared" si="133"/>
        <v>0</v>
      </c>
      <c r="AI62" s="199">
        <f t="shared" si="133"/>
        <v>0</v>
      </c>
      <c r="AJ62" s="199">
        <f t="shared" ref="AJ62" si="139">SUM(AJ63:AJ67)</f>
        <v>0</v>
      </c>
      <c r="AK62" s="199">
        <f t="shared" si="133"/>
        <v>0</v>
      </c>
      <c r="AL62" s="199">
        <f t="shared" ref="AL62" si="140">SUM(AL63:AL67)</f>
        <v>0</v>
      </c>
      <c r="AM62" s="199">
        <f t="shared" si="133"/>
        <v>0</v>
      </c>
      <c r="AN62" s="199">
        <f t="shared" si="133"/>
        <v>0</v>
      </c>
      <c r="AO62" s="199">
        <f t="shared" si="133"/>
        <v>0</v>
      </c>
      <c r="AP62" s="199">
        <f t="shared" ref="AP62:AR62" si="141">SUM(AP63:AP67)</f>
        <v>0</v>
      </c>
      <c r="AQ62" s="199">
        <f t="shared" si="141"/>
        <v>0</v>
      </c>
      <c r="AR62" s="199">
        <f t="shared" si="141"/>
        <v>0</v>
      </c>
      <c r="AS62" s="199">
        <f t="shared" si="133"/>
        <v>0</v>
      </c>
      <c r="AT62" s="199">
        <f t="shared" si="133"/>
        <v>0</v>
      </c>
      <c r="AU62" s="199">
        <f t="shared" si="133"/>
        <v>0</v>
      </c>
      <c r="AV62" s="199">
        <f t="shared" si="133"/>
        <v>0</v>
      </c>
      <c r="AW62" s="199">
        <f t="shared" ref="AW62" si="142">SUM(AW63:AW67)</f>
        <v>0</v>
      </c>
      <c r="AX62" s="199">
        <f t="shared" si="133"/>
        <v>0</v>
      </c>
      <c r="AY62" s="199">
        <f t="shared" si="133"/>
        <v>4000000</v>
      </c>
      <c r="AZ62" s="200">
        <f t="shared" si="89"/>
        <v>4000000</v>
      </c>
    </row>
    <row r="63" spans="1:52" ht="18" x14ac:dyDescent="0.25">
      <c r="A63" s="21" t="s">
        <v>156</v>
      </c>
      <c r="B63" s="22" t="s">
        <v>157</v>
      </c>
      <c r="C63" s="201"/>
      <c r="D63" s="201"/>
      <c r="E63" s="201"/>
      <c r="F63" s="201"/>
      <c r="G63" s="320"/>
      <c r="H63" s="333">
        <f>SUM(C63:G63)</f>
        <v>0</v>
      </c>
      <c r="I63" s="326"/>
      <c r="J63" s="201"/>
      <c r="K63" s="320"/>
      <c r="L63" s="320"/>
      <c r="M63" s="333">
        <f>SUM(I63:L63)</f>
        <v>0</v>
      </c>
      <c r="N63" s="326"/>
      <c r="O63" s="388"/>
      <c r="P63" s="320"/>
      <c r="Q63" s="333">
        <f t="shared" si="24"/>
        <v>0</v>
      </c>
      <c r="R63" s="326"/>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f>SUM(R63:AX63)</f>
        <v>0</v>
      </c>
      <c r="AZ63" s="200">
        <f t="shared" si="89"/>
        <v>0</v>
      </c>
    </row>
    <row r="64" spans="1:52" ht="18" x14ac:dyDescent="0.25">
      <c r="A64" s="21" t="s">
        <v>158</v>
      </c>
      <c r="B64" s="22" t="s">
        <v>159</v>
      </c>
      <c r="C64" s="201"/>
      <c r="D64" s="201"/>
      <c r="E64" s="201"/>
      <c r="F64" s="201"/>
      <c r="G64" s="320"/>
      <c r="H64" s="333">
        <f>SUM(C64:G64)</f>
        <v>0</v>
      </c>
      <c r="I64" s="326"/>
      <c r="J64" s="201"/>
      <c r="K64" s="320"/>
      <c r="L64" s="320"/>
      <c r="M64" s="333">
        <f>SUM(I64:L64)</f>
        <v>0</v>
      </c>
      <c r="N64" s="326"/>
      <c r="O64" s="388"/>
      <c r="P64" s="320"/>
      <c r="Q64" s="333">
        <f t="shared" si="24"/>
        <v>0</v>
      </c>
      <c r="R64" s="326"/>
      <c r="S64" s="201"/>
      <c r="T64" s="201"/>
      <c r="U64" s="201"/>
      <c r="V64" s="201"/>
      <c r="W64" s="201">
        <v>4000000</v>
      </c>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f>SUM(R64:AX64)</f>
        <v>4000000</v>
      </c>
      <c r="AZ64" s="200">
        <f t="shared" si="89"/>
        <v>4000000</v>
      </c>
    </row>
    <row r="65" spans="1:52" ht="18" x14ac:dyDescent="0.25">
      <c r="A65" s="21" t="s">
        <v>160</v>
      </c>
      <c r="B65" s="22" t="s">
        <v>161</v>
      </c>
      <c r="C65" s="201"/>
      <c r="D65" s="201"/>
      <c r="E65" s="201"/>
      <c r="F65" s="201"/>
      <c r="G65" s="320"/>
      <c r="H65" s="333">
        <f>SUM(C65:G65)</f>
        <v>0</v>
      </c>
      <c r="I65" s="326"/>
      <c r="J65" s="201"/>
      <c r="K65" s="320"/>
      <c r="L65" s="320"/>
      <c r="M65" s="333">
        <f>SUM(I65:L65)</f>
        <v>0</v>
      </c>
      <c r="N65" s="326"/>
      <c r="O65" s="388"/>
      <c r="P65" s="320"/>
      <c r="Q65" s="333">
        <f t="shared" si="24"/>
        <v>0</v>
      </c>
      <c r="R65" s="326"/>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f>SUM(R65:AX65)</f>
        <v>0</v>
      </c>
      <c r="AZ65" s="200">
        <f t="shared" si="89"/>
        <v>0</v>
      </c>
    </row>
    <row r="66" spans="1:52" ht="18" x14ac:dyDescent="0.25">
      <c r="A66" s="21" t="s">
        <v>162</v>
      </c>
      <c r="B66" s="22" t="s">
        <v>163</v>
      </c>
      <c r="C66" s="201"/>
      <c r="D66" s="201"/>
      <c r="E66" s="201"/>
      <c r="F66" s="201"/>
      <c r="G66" s="320"/>
      <c r="H66" s="333">
        <f>SUM(C66:G66)</f>
        <v>0</v>
      </c>
      <c r="I66" s="326"/>
      <c r="J66" s="201"/>
      <c r="K66" s="320"/>
      <c r="L66" s="320"/>
      <c r="M66" s="333">
        <f>SUM(I66:L66)</f>
        <v>0</v>
      </c>
      <c r="N66" s="326"/>
      <c r="O66" s="388"/>
      <c r="P66" s="320"/>
      <c r="Q66" s="333">
        <f t="shared" si="24"/>
        <v>0</v>
      </c>
      <c r="R66" s="326"/>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201">
        <f>SUM(R66:AX66)</f>
        <v>0</v>
      </c>
      <c r="AZ66" s="200">
        <f t="shared" si="89"/>
        <v>0</v>
      </c>
    </row>
    <row r="67" spans="1:52" ht="31.5" x14ac:dyDescent="0.25">
      <c r="A67" s="21" t="s">
        <v>164</v>
      </c>
      <c r="B67" s="22" t="s">
        <v>165</v>
      </c>
      <c r="C67" s="201"/>
      <c r="D67" s="201"/>
      <c r="E67" s="201"/>
      <c r="F67" s="201"/>
      <c r="G67" s="320"/>
      <c r="H67" s="333">
        <f>SUM(C67:G67)</f>
        <v>0</v>
      </c>
      <c r="I67" s="326"/>
      <c r="J67" s="201"/>
      <c r="K67" s="320"/>
      <c r="L67" s="320"/>
      <c r="M67" s="333">
        <f>SUM(I67:L67)</f>
        <v>0</v>
      </c>
      <c r="N67" s="326"/>
      <c r="O67" s="388"/>
      <c r="P67" s="320"/>
      <c r="Q67" s="333">
        <f t="shared" si="24"/>
        <v>0</v>
      </c>
      <c r="R67" s="326"/>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201">
        <f>SUM(R67:AX67)</f>
        <v>0</v>
      </c>
      <c r="AZ67" s="200">
        <f t="shared" si="89"/>
        <v>0</v>
      </c>
    </row>
    <row r="68" spans="1:52" ht="18" x14ac:dyDescent="0.25">
      <c r="A68" s="19" t="s">
        <v>166</v>
      </c>
      <c r="B68" s="20" t="s">
        <v>167</v>
      </c>
      <c r="C68" s="199">
        <f t="shared" ref="C68:AY68" si="143">SUM(C69:C71)</f>
        <v>0</v>
      </c>
      <c r="D68" s="199">
        <f t="shared" ref="D68:F68" si="144">SUM(D69:D71)</f>
        <v>0</v>
      </c>
      <c r="E68" s="199">
        <f t="shared" si="144"/>
        <v>0</v>
      </c>
      <c r="F68" s="199">
        <f t="shared" si="144"/>
        <v>0</v>
      </c>
      <c r="G68" s="319">
        <f t="shared" si="143"/>
        <v>0</v>
      </c>
      <c r="H68" s="332">
        <f t="shared" si="143"/>
        <v>0</v>
      </c>
      <c r="I68" s="325">
        <f t="shared" si="143"/>
        <v>0</v>
      </c>
      <c r="J68" s="199">
        <f t="shared" ref="J68:K68" si="145">SUM(J69:J71)</f>
        <v>0</v>
      </c>
      <c r="K68" s="319">
        <f t="shared" si="145"/>
        <v>0</v>
      </c>
      <c r="L68" s="319">
        <f t="shared" si="143"/>
        <v>0</v>
      </c>
      <c r="M68" s="332">
        <f t="shared" si="143"/>
        <v>0</v>
      </c>
      <c r="N68" s="325">
        <f t="shared" si="143"/>
        <v>0</v>
      </c>
      <c r="O68" s="387"/>
      <c r="P68" s="319">
        <f t="shared" ref="P68" si="146">SUM(P69:P71)</f>
        <v>0</v>
      </c>
      <c r="Q68" s="332">
        <f t="shared" si="24"/>
        <v>0</v>
      </c>
      <c r="R68" s="325">
        <f t="shared" si="143"/>
        <v>0</v>
      </c>
      <c r="S68" s="199">
        <f t="shared" ref="S68:T68" si="147">SUM(S69:S71)</f>
        <v>0</v>
      </c>
      <c r="T68" s="199">
        <f t="shared" si="147"/>
        <v>0</v>
      </c>
      <c r="U68" s="199">
        <f t="shared" si="143"/>
        <v>0</v>
      </c>
      <c r="V68" s="199">
        <f t="shared" si="143"/>
        <v>0</v>
      </c>
      <c r="W68" s="199">
        <f t="shared" si="143"/>
        <v>0</v>
      </c>
      <c r="X68" s="199">
        <f t="shared" si="143"/>
        <v>0</v>
      </c>
      <c r="Y68" s="199">
        <f t="shared" ref="Y68" si="148">SUM(Y69:Y71)</f>
        <v>0</v>
      </c>
      <c r="Z68" s="199">
        <f t="shared" si="143"/>
        <v>0</v>
      </c>
      <c r="AA68" s="199">
        <f t="shared" si="143"/>
        <v>0</v>
      </c>
      <c r="AB68" s="199">
        <f t="shared" si="143"/>
        <v>0</v>
      </c>
      <c r="AC68" s="199">
        <f t="shared" si="143"/>
        <v>0</v>
      </c>
      <c r="AD68" s="199">
        <f t="shared" si="143"/>
        <v>0</v>
      </c>
      <c r="AE68" s="199">
        <f t="shared" si="143"/>
        <v>0</v>
      </c>
      <c r="AF68" s="199">
        <f t="shared" si="143"/>
        <v>0</v>
      </c>
      <c r="AG68" s="199">
        <f t="shared" si="143"/>
        <v>0</v>
      </c>
      <c r="AH68" s="199">
        <f t="shared" si="143"/>
        <v>0</v>
      </c>
      <c r="AI68" s="199">
        <f t="shared" si="143"/>
        <v>0</v>
      </c>
      <c r="AJ68" s="199">
        <f t="shared" ref="AJ68" si="149">SUM(AJ69:AJ71)</f>
        <v>0</v>
      </c>
      <c r="AK68" s="199">
        <f t="shared" si="143"/>
        <v>0</v>
      </c>
      <c r="AL68" s="199">
        <f t="shared" ref="AL68" si="150">SUM(AL69:AL71)</f>
        <v>0</v>
      </c>
      <c r="AM68" s="199">
        <f t="shared" si="143"/>
        <v>0</v>
      </c>
      <c r="AN68" s="199">
        <f t="shared" si="143"/>
        <v>0</v>
      </c>
      <c r="AO68" s="199">
        <f t="shared" si="143"/>
        <v>0</v>
      </c>
      <c r="AP68" s="199">
        <f t="shared" ref="AP68:AR68" si="151">SUM(AP69:AP71)</f>
        <v>0</v>
      </c>
      <c r="AQ68" s="199">
        <f t="shared" si="151"/>
        <v>0</v>
      </c>
      <c r="AR68" s="199">
        <f t="shared" si="151"/>
        <v>0</v>
      </c>
      <c r="AS68" s="199">
        <f t="shared" si="143"/>
        <v>0</v>
      </c>
      <c r="AT68" s="199">
        <f t="shared" si="143"/>
        <v>0</v>
      </c>
      <c r="AU68" s="199">
        <f t="shared" si="143"/>
        <v>0</v>
      </c>
      <c r="AV68" s="199">
        <f t="shared" si="143"/>
        <v>0</v>
      </c>
      <c r="AW68" s="199">
        <f t="shared" ref="AW68" si="152">SUM(AW69:AW71)</f>
        <v>0</v>
      </c>
      <c r="AX68" s="199">
        <f t="shared" si="143"/>
        <v>0</v>
      </c>
      <c r="AY68" s="199">
        <f t="shared" si="143"/>
        <v>0</v>
      </c>
      <c r="AZ68" s="200">
        <f t="shared" si="89"/>
        <v>0</v>
      </c>
    </row>
    <row r="69" spans="1:52" ht="31.5" x14ac:dyDescent="0.25">
      <c r="A69" s="21" t="s">
        <v>168</v>
      </c>
      <c r="B69" s="22" t="s">
        <v>169</v>
      </c>
      <c r="C69" s="201"/>
      <c r="D69" s="201"/>
      <c r="E69" s="201"/>
      <c r="F69" s="201"/>
      <c r="G69" s="320"/>
      <c r="H69" s="333">
        <f>SUM(C69:G69)</f>
        <v>0</v>
      </c>
      <c r="I69" s="326"/>
      <c r="J69" s="201"/>
      <c r="K69" s="320"/>
      <c r="L69" s="320"/>
      <c r="M69" s="333">
        <f>SUM(I69:L69)</f>
        <v>0</v>
      </c>
      <c r="N69" s="326"/>
      <c r="O69" s="388"/>
      <c r="P69" s="320"/>
      <c r="Q69" s="333">
        <f t="shared" si="24"/>
        <v>0</v>
      </c>
      <c r="R69" s="326"/>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f>SUM(R69:AX69)</f>
        <v>0</v>
      </c>
      <c r="AZ69" s="200">
        <f t="shared" ref="AZ69:AZ100" si="153">AY69+Q69+M69+H69</f>
        <v>0</v>
      </c>
    </row>
    <row r="70" spans="1:52" ht="31.5" x14ac:dyDescent="0.25">
      <c r="A70" s="21" t="s">
        <v>170</v>
      </c>
      <c r="B70" s="22" t="s">
        <v>171</v>
      </c>
      <c r="C70" s="201"/>
      <c r="D70" s="201"/>
      <c r="E70" s="201"/>
      <c r="F70" s="201"/>
      <c r="G70" s="320"/>
      <c r="H70" s="333">
        <f>SUM(C70:G70)</f>
        <v>0</v>
      </c>
      <c r="I70" s="326"/>
      <c r="J70" s="201"/>
      <c r="K70" s="320"/>
      <c r="L70" s="320"/>
      <c r="M70" s="333">
        <f>SUM(I70:L70)</f>
        <v>0</v>
      </c>
      <c r="N70" s="326"/>
      <c r="O70" s="388"/>
      <c r="P70" s="320"/>
      <c r="Q70" s="333">
        <f t="shared" si="24"/>
        <v>0</v>
      </c>
      <c r="R70" s="326"/>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201">
        <f>SUM(R70:AX70)</f>
        <v>0</v>
      </c>
      <c r="AZ70" s="200">
        <f t="shared" si="153"/>
        <v>0</v>
      </c>
    </row>
    <row r="71" spans="1:52" ht="18" x14ac:dyDescent="0.25">
      <c r="A71" s="21" t="s">
        <v>172</v>
      </c>
      <c r="B71" s="22" t="s">
        <v>173</v>
      </c>
      <c r="C71" s="201"/>
      <c r="D71" s="201"/>
      <c r="E71" s="201"/>
      <c r="F71" s="201"/>
      <c r="G71" s="320"/>
      <c r="H71" s="333">
        <f>SUM(C71:G71)</f>
        <v>0</v>
      </c>
      <c r="I71" s="326"/>
      <c r="J71" s="201"/>
      <c r="K71" s="320"/>
      <c r="L71" s="320"/>
      <c r="M71" s="333">
        <f>SUM(I71:L71)</f>
        <v>0</v>
      </c>
      <c r="N71" s="326"/>
      <c r="O71" s="388"/>
      <c r="P71" s="320"/>
      <c r="Q71" s="333">
        <f t="shared" si="24"/>
        <v>0</v>
      </c>
      <c r="R71" s="326"/>
      <c r="S71" s="201">
        <v>0</v>
      </c>
      <c r="T71" s="201">
        <v>0</v>
      </c>
      <c r="U71" s="201">
        <v>0</v>
      </c>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f>SUM(R71:AX71)</f>
        <v>0</v>
      </c>
      <c r="AZ71" s="200">
        <f t="shared" si="153"/>
        <v>0</v>
      </c>
    </row>
    <row r="72" spans="1:52" ht="18" x14ac:dyDescent="0.25">
      <c r="A72" s="19" t="s">
        <v>174</v>
      </c>
      <c r="B72" s="20" t="s">
        <v>175</v>
      </c>
      <c r="C72" s="199">
        <f t="shared" ref="C72:AY72" si="154">SUM(C73:C75)</f>
        <v>0</v>
      </c>
      <c r="D72" s="199">
        <f t="shared" ref="D72:F72" si="155">SUM(D73:D75)</f>
        <v>0</v>
      </c>
      <c r="E72" s="199">
        <f t="shared" si="155"/>
        <v>0</v>
      </c>
      <c r="F72" s="199">
        <f t="shared" si="155"/>
        <v>0</v>
      </c>
      <c r="G72" s="319">
        <f t="shared" si="154"/>
        <v>0</v>
      </c>
      <c r="H72" s="332">
        <f t="shared" si="154"/>
        <v>0</v>
      </c>
      <c r="I72" s="325">
        <f t="shared" si="154"/>
        <v>0</v>
      </c>
      <c r="J72" s="199">
        <f t="shared" ref="J72:K72" si="156">SUM(J73:J75)</f>
        <v>0</v>
      </c>
      <c r="K72" s="319">
        <f t="shared" si="156"/>
        <v>0</v>
      </c>
      <c r="L72" s="319">
        <f t="shared" si="154"/>
        <v>0</v>
      </c>
      <c r="M72" s="332">
        <f t="shared" si="154"/>
        <v>0</v>
      </c>
      <c r="N72" s="325">
        <f t="shared" si="154"/>
        <v>0</v>
      </c>
      <c r="O72" s="387"/>
      <c r="P72" s="319">
        <f t="shared" ref="P72" si="157">SUM(P73:P75)</f>
        <v>0</v>
      </c>
      <c r="Q72" s="332">
        <f t="shared" ref="Q72:Q104" si="158">SUM(N72:P72)</f>
        <v>0</v>
      </c>
      <c r="R72" s="325">
        <f t="shared" si="154"/>
        <v>0</v>
      </c>
      <c r="S72" s="199">
        <f t="shared" ref="S72:T72" si="159">SUM(S73:S75)</f>
        <v>0</v>
      </c>
      <c r="T72" s="199">
        <f t="shared" si="159"/>
        <v>0</v>
      </c>
      <c r="U72" s="199">
        <f t="shared" si="154"/>
        <v>0</v>
      </c>
      <c r="V72" s="199">
        <f t="shared" si="154"/>
        <v>0</v>
      </c>
      <c r="W72" s="199">
        <f t="shared" si="154"/>
        <v>0</v>
      </c>
      <c r="X72" s="199">
        <f t="shared" si="154"/>
        <v>0</v>
      </c>
      <c r="Y72" s="199">
        <f t="shared" ref="Y72" si="160">SUM(Y73:Y75)</f>
        <v>0</v>
      </c>
      <c r="Z72" s="199">
        <f t="shared" si="154"/>
        <v>0</v>
      </c>
      <c r="AA72" s="199">
        <f t="shared" si="154"/>
        <v>0</v>
      </c>
      <c r="AB72" s="199">
        <f t="shared" si="154"/>
        <v>0</v>
      </c>
      <c r="AC72" s="199">
        <f t="shared" si="154"/>
        <v>0</v>
      </c>
      <c r="AD72" s="199">
        <f t="shared" si="154"/>
        <v>0</v>
      </c>
      <c r="AE72" s="199">
        <f t="shared" si="154"/>
        <v>0</v>
      </c>
      <c r="AF72" s="199">
        <f t="shared" si="154"/>
        <v>0</v>
      </c>
      <c r="AG72" s="199">
        <f t="shared" si="154"/>
        <v>0</v>
      </c>
      <c r="AH72" s="199">
        <f t="shared" si="154"/>
        <v>0</v>
      </c>
      <c r="AI72" s="199">
        <f t="shared" si="154"/>
        <v>0</v>
      </c>
      <c r="AJ72" s="199">
        <f t="shared" ref="AJ72" si="161">SUM(AJ73:AJ75)</f>
        <v>0</v>
      </c>
      <c r="AK72" s="199">
        <f t="shared" si="154"/>
        <v>0</v>
      </c>
      <c r="AL72" s="199">
        <f t="shared" ref="AL72" si="162">SUM(AL73:AL75)</f>
        <v>0</v>
      </c>
      <c r="AM72" s="199">
        <f t="shared" si="154"/>
        <v>0</v>
      </c>
      <c r="AN72" s="199">
        <f t="shared" si="154"/>
        <v>0</v>
      </c>
      <c r="AO72" s="199">
        <f t="shared" si="154"/>
        <v>0</v>
      </c>
      <c r="AP72" s="199">
        <f t="shared" ref="AP72:AR72" si="163">SUM(AP73:AP75)</f>
        <v>0</v>
      </c>
      <c r="AQ72" s="199">
        <f t="shared" si="163"/>
        <v>0</v>
      </c>
      <c r="AR72" s="199">
        <f t="shared" si="163"/>
        <v>0</v>
      </c>
      <c r="AS72" s="199">
        <f t="shared" si="154"/>
        <v>0</v>
      </c>
      <c r="AT72" s="199">
        <f t="shared" si="154"/>
        <v>0</v>
      </c>
      <c r="AU72" s="199">
        <f t="shared" si="154"/>
        <v>0</v>
      </c>
      <c r="AV72" s="199">
        <f t="shared" si="154"/>
        <v>0</v>
      </c>
      <c r="AW72" s="199">
        <f t="shared" ref="AW72" si="164">SUM(AW73:AW75)</f>
        <v>0</v>
      </c>
      <c r="AX72" s="199">
        <f t="shared" si="154"/>
        <v>0</v>
      </c>
      <c r="AY72" s="199">
        <f t="shared" si="154"/>
        <v>0</v>
      </c>
      <c r="AZ72" s="200">
        <f t="shared" si="153"/>
        <v>0</v>
      </c>
    </row>
    <row r="73" spans="1:52" ht="31.5" x14ac:dyDescent="0.25">
      <c r="A73" s="21" t="s">
        <v>176</v>
      </c>
      <c r="B73" s="22" t="s">
        <v>177</v>
      </c>
      <c r="C73" s="201"/>
      <c r="D73" s="201"/>
      <c r="E73" s="201"/>
      <c r="F73" s="201"/>
      <c r="G73" s="320"/>
      <c r="H73" s="333">
        <f>SUM(C73:G73)</f>
        <v>0</v>
      </c>
      <c r="I73" s="326"/>
      <c r="J73" s="201"/>
      <c r="K73" s="320"/>
      <c r="L73" s="320"/>
      <c r="M73" s="333">
        <f>SUM(I73:L73)</f>
        <v>0</v>
      </c>
      <c r="N73" s="326"/>
      <c r="O73" s="388"/>
      <c r="P73" s="320"/>
      <c r="Q73" s="333">
        <f t="shared" si="158"/>
        <v>0</v>
      </c>
      <c r="R73" s="326"/>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f>SUM(R73:AX73)</f>
        <v>0</v>
      </c>
      <c r="AZ73" s="200">
        <f t="shared" si="153"/>
        <v>0</v>
      </c>
    </row>
    <row r="74" spans="1:52" ht="31.5" x14ac:dyDescent="0.25">
      <c r="A74" s="21" t="s">
        <v>178</v>
      </c>
      <c r="B74" s="22" t="s">
        <v>179</v>
      </c>
      <c r="C74" s="201"/>
      <c r="D74" s="201"/>
      <c r="E74" s="201"/>
      <c r="F74" s="201"/>
      <c r="G74" s="320"/>
      <c r="H74" s="333">
        <f>SUM(C74:G74)</f>
        <v>0</v>
      </c>
      <c r="I74" s="326"/>
      <c r="J74" s="201"/>
      <c r="K74" s="320"/>
      <c r="L74" s="320"/>
      <c r="M74" s="333">
        <f>SUM(I74:L74)</f>
        <v>0</v>
      </c>
      <c r="N74" s="326"/>
      <c r="O74" s="388"/>
      <c r="P74" s="320"/>
      <c r="Q74" s="333">
        <f t="shared" si="158"/>
        <v>0</v>
      </c>
      <c r="R74" s="326"/>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201">
        <f>SUM(R74:AX74)</f>
        <v>0</v>
      </c>
      <c r="AZ74" s="200">
        <f t="shared" si="153"/>
        <v>0</v>
      </c>
    </row>
    <row r="75" spans="1:52" ht="18" x14ac:dyDescent="0.25">
      <c r="A75" s="21" t="s">
        <v>180</v>
      </c>
      <c r="B75" s="22" t="s">
        <v>181</v>
      </c>
      <c r="C75" s="201"/>
      <c r="D75" s="201"/>
      <c r="E75" s="201"/>
      <c r="F75" s="201"/>
      <c r="G75" s="320"/>
      <c r="H75" s="333">
        <f>SUM(C75:G75)</f>
        <v>0</v>
      </c>
      <c r="I75" s="326"/>
      <c r="J75" s="201"/>
      <c r="K75" s="320"/>
      <c r="L75" s="320"/>
      <c r="M75" s="333">
        <f>SUM(I75:L75)</f>
        <v>0</v>
      </c>
      <c r="N75" s="326"/>
      <c r="O75" s="388"/>
      <c r="P75" s="320"/>
      <c r="Q75" s="333">
        <f t="shared" si="158"/>
        <v>0</v>
      </c>
      <c r="R75" s="326"/>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f>SUM(R75:AX75)</f>
        <v>0</v>
      </c>
      <c r="AZ75" s="200">
        <f t="shared" si="153"/>
        <v>0</v>
      </c>
    </row>
    <row r="76" spans="1:52" ht="18" x14ac:dyDescent="0.25">
      <c r="A76" s="19" t="s">
        <v>182</v>
      </c>
      <c r="B76" s="20" t="s">
        <v>183</v>
      </c>
      <c r="C76" s="199">
        <f t="shared" ref="C76:AY76" si="165">C77+C99+C104</f>
        <v>0</v>
      </c>
      <c r="D76" s="199">
        <f t="shared" ref="D76:F76" si="166">D77+D99+D104</f>
        <v>0</v>
      </c>
      <c r="E76" s="199">
        <f t="shared" si="166"/>
        <v>0</v>
      </c>
      <c r="F76" s="199">
        <f t="shared" si="166"/>
        <v>17265211</v>
      </c>
      <c r="G76" s="319">
        <f t="shared" si="165"/>
        <v>0</v>
      </c>
      <c r="H76" s="332">
        <f t="shared" si="165"/>
        <v>17265211</v>
      </c>
      <c r="I76" s="325">
        <f t="shared" si="165"/>
        <v>0</v>
      </c>
      <c r="J76" s="199">
        <f t="shared" ref="J76:K76" si="167">J77+J99+J104</f>
        <v>80839109</v>
      </c>
      <c r="K76" s="319">
        <f t="shared" si="167"/>
        <v>0</v>
      </c>
      <c r="L76" s="319">
        <f t="shared" si="165"/>
        <v>0</v>
      </c>
      <c r="M76" s="332">
        <f t="shared" si="165"/>
        <v>80839109</v>
      </c>
      <c r="N76" s="325">
        <f t="shared" si="165"/>
        <v>0</v>
      </c>
      <c r="O76" s="387"/>
      <c r="P76" s="319">
        <f t="shared" ref="P76" si="168">P77+P99+P104</f>
        <v>60870291</v>
      </c>
      <c r="Q76" s="332">
        <f t="shared" si="158"/>
        <v>60870291</v>
      </c>
      <c r="R76" s="325">
        <f t="shared" si="165"/>
        <v>0</v>
      </c>
      <c r="S76" s="199">
        <f t="shared" ref="S76:T76" si="169">S77+S99+S104</f>
        <v>0</v>
      </c>
      <c r="T76" s="199">
        <f t="shared" si="169"/>
        <v>0</v>
      </c>
      <c r="U76" s="199">
        <f t="shared" si="165"/>
        <v>0</v>
      </c>
      <c r="V76" s="199">
        <f t="shared" si="165"/>
        <v>0</v>
      </c>
      <c r="W76" s="199">
        <f t="shared" si="165"/>
        <v>0</v>
      </c>
      <c r="X76" s="199">
        <f t="shared" si="165"/>
        <v>7000000</v>
      </c>
      <c r="Y76" s="199">
        <f t="shared" ref="Y76" si="170">Y77+Y99+Y104</f>
        <v>0</v>
      </c>
      <c r="Z76" s="199">
        <f t="shared" si="165"/>
        <v>28036393</v>
      </c>
      <c r="AA76" s="199">
        <f t="shared" si="165"/>
        <v>0</v>
      </c>
      <c r="AB76" s="199">
        <f t="shared" si="165"/>
        <v>0</v>
      </c>
      <c r="AC76" s="199">
        <f t="shared" si="165"/>
        <v>0</v>
      </c>
      <c r="AD76" s="199">
        <f t="shared" si="165"/>
        <v>0</v>
      </c>
      <c r="AE76" s="199">
        <f t="shared" si="165"/>
        <v>0</v>
      </c>
      <c r="AF76" s="199">
        <f t="shared" si="165"/>
        <v>0</v>
      </c>
      <c r="AG76" s="199">
        <f t="shared" si="165"/>
        <v>0</v>
      </c>
      <c r="AH76" s="199">
        <f t="shared" si="165"/>
        <v>0</v>
      </c>
      <c r="AI76" s="199">
        <f t="shared" si="165"/>
        <v>0</v>
      </c>
      <c r="AJ76" s="199">
        <f t="shared" ref="AJ76" si="171">AJ77+AJ99+AJ104</f>
        <v>0</v>
      </c>
      <c r="AK76" s="199">
        <f t="shared" si="165"/>
        <v>0</v>
      </c>
      <c r="AL76" s="199">
        <f t="shared" ref="AL76" si="172">AL77+AL99+AL104</f>
        <v>0</v>
      </c>
      <c r="AM76" s="199">
        <f t="shared" si="165"/>
        <v>0</v>
      </c>
      <c r="AN76" s="199">
        <f t="shared" si="165"/>
        <v>0</v>
      </c>
      <c r="AO76" s="199">
        <f t="shared" si="165"/>
        <v>0</v>
      </c>
      <c r="AP76" s="199">
        <f t="shared" ref="AP76:AR76" si="173">AP77+AP99+AP104</f>
        <v>0</v>
      </c>
      <c r="AQ76" s="199">
        <f t="shared" si="173"/>
        <v>0</v>
      </c>
      <c r="AR76" s="199">
        <f t="shared" si="173"/>
        <v>0</v>
      </c>
      <c r="AS76" s="199">
        <f t="shared" si="165"/>
        <v>0</v>
      </c>
      <c r="AT76" s="199">
        <f t="shared" si="165"/>
        <v>0</v>
      </c>
      <c r="AU76" s="199">
        <f t="shared" si="165"/>
        <v>0</v>
      </c>
      <c r="AV76" s="199">
        <f t="shared" si="165"/>
        <v>0</v>
      </c>
      <c r="AW76" s="199">
        <f t="shared" ref="AW76" si="174">AW77+AW99+AW104</f>
        <v>0</v>
      </c>
      <c r="AX76" s="199">
        <f t="shared" si="165"/>
        <v>0</v>
      </c>
      <c r="AY76" s="199">
        <f t="shared" si="165"/>
        <v>35036393</v>
      </c>
      <c r="AZ76" s="200">
        <f t="shared" si="153"/>
        <v>194011004</v>
      </c>
    </row>
    <row r="77" spans="1:52" ht="18" x14ac:dyDescent="0.25">
      <c r="A77" s="21" t="s">
        <v>184</v>
      </c>
      <c r="B77" s="22" t="s">
        <v>185</v>
      </c>
      <c r="C77" s="201">
        <f t="shared" ref="C77:AY77" si="175">C78+C82+C87+C94+C95+C96+C97+C98</f>
        <v>0</v>
      </c>
      <c r="D77" s="201">
        <f t="shared" ref="D77:F77" si="176">D78+D82+D87+D94+D95+D96+D97+D98</f>
        <v>0</v>
      </c>
      <c r="E77" s="201">
        <f t="shared" si="176"/>
        <v>0</v>
      </c>
      <c r="F77" s="201">
        <f t="shared" si="176"/>
        <v>17265211</v>
      </c>
      <c r="G77" s="320">
        <f t="shared" si="175"/>
        <v>0</v>
      </c>
      <c r="H77" s="333">
        <f t="shared" si="175"/>
        <v>17265211</v>
      </c>
      <c r="I77" s="326">
        <f t="shared" si="175"/>
        <v>0</v>
      </c>
      <c r="J77" s="201">
        <f t="shared" ref="J77:K77" si="177">J78+J82+J87+J94+J95+J96+J97+J98</f>
        <v>80839109</v>
      </c>
      <c r="K77" s="320">
        <f t="shared" si="177"/>
        <v>0</v>
      </c>
      <c r="L77" s="320">
        <f t="shared" si="175"/>
        <v>0</v>
      </c>
      <c r="M77" s="333">
        <f t="shared" si="175"/>
        <v>80839109</v>
      </c>
      <c r="N77" s="326">
        <f t="shared" si="175"/>
        <v>0</v>
      </c>
      <c r="O77" s="388"/>
      <c r="P77" s="320">
        <f t="shared" ref="P77" si="178">P78+P82+P87+P94+P95+P96+P97+P98</f>
        <v>60870291</v>
      </c>
      <c r="Q77" s="333">
        <f t="shared" si="158"/>
        <v>60870291</v>
      </c>
      <c r="R77" s="326">
        <f t="shared" si="175"/>
        <v>0</v>
      </c>
      <c r="S77" s="201">
        <f t="shared" ref="S77:T77" si="179">S78+S82+S87+S94+S95+S96+S97+S98</f>
        <v>0</v>
      </c>
      <c r="T77" s="201">
        <f t="shared" si="179"/>
        <v>0</v>
      </c>
      <c r="U77" s="201">
        <f t="shared" si="175"/>
        <v>0</v>
      </c>
      <c r="V77" s="201">
        <f t="shared" si="175"/>
        <v>0</v>
      </c>
      <c r="W77" s="201">
        <f t="shared" si="175"/>
        <v>0</v>
      </c>
      <c r="X77" s="201">
        <f t="shared" si="175"/>
        <v>7000000</v>
      </c>
      <c r="Y77" s="201">
        <f t="shared" ref="Y77" si="180">Y78+Y82+Y87+Y94+Y95+Y96+Y97+Y98</f>
        <v>0</v>
      </c>
      <c r="Z77" s="201">
        <f t="shared" si="175"/>
        <v>28036393</v>
      </c>
      <c r="AA77" s="201">
        <f t="shared" si="175"/>
        <v>0</v>
      </c>
      <c r="AB77" s="201">
        <f t="shared" si="175"/>
        <v>0</v>
      </c>
      <c r="AC77" s="201">
        <f t="shared" si="175"/>
        <v>0</v>
      </c>
      <c r="AD77" s="201">
        <f t="shared" si="175"/>
        <v>0</v>
      </c>
      <c r="AE77" s="201">
        <f t="shared" si="175"/>
        <v>0</v>
      </c>
      <c r="AF77" s="201">
        <f t="shared" si="175"/>
        <v>0</v>
      </c>
      <c r="AG77" s="201">
        <f t="shared" si="175"/>
        <v>0</v>
      </c>
      <c r="AH77" s="201">
        <f t="shared" si="175"/>
        <v>0</v>
      </c>
      <c r="AI77" s="201">
        <f t="shared" si="175"/>
        <v>0</v>
      </c>
      <c r="AJ77" s="201">
        <f t="shared" ref="AJ77" si="181">AJ78+AJ82+AJ87+AJ94+AJ95+AJ96+AJ97+AJ98</f>
        <v>0</v>
      </c>
      <c r="AK77" s="201">
        <f t="shared" si="175"/>
        <v>0</v>
      </c>
      <c r="AL77" s="201">
        <f t="shared" ref="AL77" si="182">AL78+AL82+AL87+AL94+AL95+AL96+AL97+AL98</f>
        <v>0</v>
      </c>
      <c r="AM77" s="201">
        <f t="shared" si="175"/>
        <v>0</v>
      </c>
      <c r="AN77" s="201">
        <f t="shared" si="175"/>
        <v>0</v>
      </c>
      <c r="AO77" s="201">
        <f t="shared" si="175"/>
        <v>0</v>
      </c>
      <c r="AP77" s="201">
        <f t="shared" ref="AP77:AR77" si="183">AP78+AP82+AP87+AP94+AP95+AP96+AP97+AP98</f>
        <v>0</v>
      </c>
      <c r="AQ77" s="201">
        <f t="shared" si="183"/>
        <v>0</v>
      </c>
      <c r="AR77" s="201">
        <f t="shared" si="183"/>
        <v>0</v>
      </c>
      <c r="AS77" s="201">
        <f t="shared" si="175"/>
        <v>0</v>
      </c>
      <c r="AT77" s="201">
        <f t="shared" si="175"/>
        <v>0</v>
      </c>
      <c r="AU77" s="201">
        <f t="shared" si="175"/>
        <v>0</v>
      </c>
      <c r="AV77" s="201">
        <f t="shared" si="175"/>
        <v>0</v>
      </c>
      <c r="AW77" s="201">
        <f t="shared" ref="AW77" si="184">AW78+AW82+AW87+AW94+AW95+AW96+AW97+AW98</f>
        <v>0</v>
      </c>
      <c r="AX77" s="201">
        <f t="shared" si="175"/>
        <v>0</v>
      </c>
      <c r="AY77" s="201">
        <f t="shared" si="175"/>
        <v>35036393</v>
      </c>
      <c r="AZ77" s="200">
        <f t="shared" si="153"/>
        <v>194011004</v>
      </c>
    </row>
    <row r="78" spans="1:52" ht="18" x14ac:dyDescent="0.25">
      <c r="A78" s="23" t="s">
        <v>186</v>
      </c>
      <c r="B78" s="24" t="s">
        <v>187</v>
      </c>
      <c r="C78" s="202">
        <f t="shared" ref="C78:AY78" si="185">SUM(C79:C81)</f>
        <v>0</v>
      </c>
      <c r="D78" s="202">
        <f t="shared" ref="D78:F78" si="186">SUM(D79:D81)</f>
        <v>0</v>
      </c>
      <c r="E78" s="202">
        <f t="shared" si="186"/>
        <v>0</v>
      </c>
      <c r="F78" s="202">
        <f t="shared" si="186"/>
        <v>0</v>
      </c>
      <c r="G78" s="321">
        <f t="shared" si="185"/>
        <v>0</v>
      </c>
      <c r="H78" s="334">
        <f t="shared" si="185"/>
        <v>0</v>
      </c>
      <c r="I78" s="327">
        <f t="shared" si="185"/>
        <v>0</v>
      </c>
      <c r="J78" s="202">
        <f t="shared" ref="J78" si="187">SUM(J79:J81)</f>
        <v>0</v>
      </c>
      <c r="K78" s="321">
        <f t="shared" ref="K78" si="188">SUM(K79:K81)</f>
        <v>0</v>
      </c>
      <c r="L78" s="321">
        <f t="shared" si="185"/>
        <v>0</v>
      </c>
      <c r="M78" s="334">
        <f t="shared" si="185"/>
        <v>0</v>
      </c>
      <c r="N78" s="327">
        <f t="shared" si="185"/>
        <v>0</v>
      </c>
      <c r="O78" s="389"/>
      <c r="P78" s="321">
        <f t="shared" ref="P78" si="189">SUM(P79:P81)</f>
        <v>0</v>
      </c>
      <c r="Q78" s="334">
        <f t="shared" si="158"/>
        <v>0</v>
      </c>
      <c r="R78" s="327">
        <f t="shared" si="185"/>
        <v>0</v>
      </c>
      <c r="S78" s="202">
        <f t="shared" ref="S78:T78" si="190">SUM(S79:S81)</f>
        <v>0</v>
      </c>
      <c r="T78" s="202">
        <f t="shared" si="190"/>
        <v>0</v>
      </c>
      <c r="U78" s="202">
        <f t="shared" si="185"/>
        <v>0</v>
      </c>
      <c r="V78" s="202">
        <f t="shared" si="185"/>
        <v>0</v>
      </c>
      <c r="W78" s="202">
        <f t="shared" si="185"/>
        <v>0</v>
      </c>
      <c r="X78" s="202">
        <f t="shared" si="185"/>
        <v>0</v>
      </c>
      <c r="Y78" s="202">
        <f t="shared" ref="Y78" si="191">SUM(Y79:Y81)</f>
        <v>0</v>
      </c>
      <c r="Z78" s="202">
        <f t="shared" si="185"/>
        <v>0</v>
      </c>
      <c r="AA78" s="202">
        <f t="shared" si="185"/>
        <v>0</v>
      </c>
      <c r="AB78" s="202">
        <f t="shared" si="185"/>
        <v>0</v>
      </c>
      <c r="AC78" s="202">
        <f t="shared" si="185"/>
        <v>0</v>
      </c>
      <c r="AD78" s="202">
        <f t="shared" si="185"/>
        <v>0</v>
      </c>
      <c r="AE78" s="202">
        <f t="shared" si="185"/>
        <v>0</v>
      </c>
      <c r="AF78" s="202">
        <f t="shared" si="185"/>
        <v>0</v>
      </c>
      <c r="AG78" s="202">
        <f t="shared" si="185"/>
        <v>0</v>
      </c>
      <c r="AH78" s="202">
        <f t="shared" si="185"/>
        <v>0</v>
      </c>
      <c r="AI78" s="202">
        <f t="shared" si="185"/>
        <v>0</v>
      </c>
      <c r="AJ78" s="202">
        <f t="shared" ref="AJ78" si="192">SUM(AJ79:AJ81)</f>
        <v>0</v>
      </c>
      <c r="AK78" s="202">
        <f t="shared" si="185"/>
        <v>0</v>
      </c>
      <c r="AL78" s="202">
        <f t="shared" ref="AL78" si="193">SUM(AL79:AL81)</f>
        <v>0</v>
      </c>
      <c r="AM78" s="202">
        <f t="shared" si="185"/>
        <v>0</v>
      </c>
      <c r="AN78" s="202">
        <f t="shared" si="185"/>
        <v>0</v>
      </c>
      <c r="AO78" s="202">
        <f t="shared" ref="AO78" si="194">SUM(AO79:AO81)</f>
        <v>0</v>
      </c>
      <c r="AP78" s="202">
        <f t="shared" ref="AP78:AR78" si="195">SUM(AP79:AP81)</f>
        <v>0</v>
      </c>
      <c r="AQ78" s="202">
        <f t="shared" si="195"/>
        <v>0</v>
      </c>
      <c r="AR78" s="202">
        <f t="shared" si="195"/>
        <v>0</v>
      </c>
      <c r="AS78" s="202">
        <f t="shared" si="185"/>
        <v>0</v>
      </c>
      <c r="AT78" s="202">
        <f t="shared" si="185"/>
        <v>0</v>
      </c>
      <c r="AU78" s="202">
        <f t="shared" si="185"/>
        <v>0</v>
      </c>
      <c r="AV78" s="202">
        <f t="shared" si="185"/>
        <v>0</v>
      </c>
      <c r="AW78" s="202">
        <f t="shared" ref="AW78" si="196">SUM(AW79:AW81)</f>
        <v>0</v>
      </c>
      <c r="AX78" s="202">
        <f t="shared" si="185"/>
        <v>0</v>
      </c>
      <c r="AY78" s="202">
        <f t="shared" si="185"/>
        <v>0</v>
      </c>
      <c r="AZ78" s="200">
        <f t="shared" si="153"/>
        <v>0</v>
      </c>
    </row>
    <row r="79" spans="1:52" ht="18" x14ac:dyDescent="0.25">
      <c r="A79" s="28" t="s">
        <v>188</v>
      </c>
      <c r="B79" s="29" t="s">
        <v>189</v>
      </c>
      <c r="C79" s="202"/>
      <c r="D79" s="202"/>
      <c r="E79" s="202"/>
      <c r="F79" s="202"/>
      <c r="G79" s="321"/>
      <c r="H79" s="334">
        <f>SUM(C79:G79)</f>
        <v>0</v>
      </c>
      <c r="I79" s="327"/>
      <c r="J79" s="202"/>
      <c r="K79" s="321"/>
      <c r="L79" s="321"/>
      <c r="M79" s="334">
        <f>SUM(I79:L79)</f>
        <v>0</v>
      </c>
      <c r="N79" s="327"/>
      <c r="O79" s="389"/>
      <c r="P79" s="321"/>
      <c r="Q79" s="334">
        <f t="shared" si="158"/>
        <v>0</v>
      </c>
      <c r="R79" s="327"/>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f>SUM(R79:AX79)</f>
        <v>0</v>
      </c>
      <c r="AZ79" s="200">
        <f t="shared" si="153"/>
        <v>0</v>
      </c>
    </row>
    <row r="80" spans="1:52" ht="30" x14ac:dyDescent="0.25">
      <c r="A80" s="28" t="s">
        <v>190</v>
      </c>
      <c r="B80" s="29" t="s">
        <v>191</v>
      </c>
      <c r="C80" s="202"/>
      <c r="D80" s="202"/>
      <c r="E80" s="202"/>
      <c r="F80" s="202"/>
      <c r="G80" s="321"/>
      <c r="H80" s="334">
        <f>SUM(C80:G80)</f>
        <v>0</v>
      </c>
      <c r="I80" s="327"/>
      <c r="J80" s="202"/>
      <c r="K80" s="321"/>
      <c r="L80" s="321"/>
      <c r="M80" s="334">
        <f>SUM(I80:L80)</f>
        <v>0</v>
      </c>
      <c r="N80" s="327"/>
      <c r="O80" s="389"/>
      <c r="P80" s="321"/>
      <c r="Q80" s="334">
        <f t="shared" si="158"/>
        <v>0</v>
      </c>
      <c r="R80" s="327"/>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f>SUM(R80:AX80)</f>
        <v>0</v>
      </c>
      <c r="AZ80" s="200">
        <f t="shared" si="153"/>
        <v>0</v>
      </c>
    </row>
    <row r="81" spans="1:52" ht="18" x14ac:dyDescent="0.25">
      <c r="A81" s="28" t="s">
        <v>192</v>
      </c>
      <c r="B81" s="29" t="s">
        <v>193</v>
      </c>
      <c r="C81" s="202"/>
      <c r="D81" s="202"/>
      <c r="E81" s="202"/>
      <c r="F81" s="202"/>
      <c r="G81" s="321"/>
      <c r="H81" s="334">
        <f>SUM(C81:G81)</f>
        <v>0</v>
      </c>
      <c r="I81" s="327"/>
      <c r="J81" s="202"/>
      <c r="K81" s="321"/>
      <c r="L81" s="321"/>
      <c r="M81" s="334">
        <f>SUM(I81:L81)</f>
        <v>0</v>
      </c>
      <c r="N81" s="327"/>
      <c r="O81" s="389"/>
      <c r="P81" s="321"/>
      <c r="Q81" s="334">
        <f t="shared" si="158"/>
        <v>0</v>
      </c>
      <c r="R81" s="327"/>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f>SUM(R81:AX81)</f>
        <v>0</v>
      </c>
      <c r="AZ81" s="200">
        <f t="shared" si="153"/>
        <v>0</v>
      </c>
    </row>
    <row r="82" spans="1:52" ht="18" x14ac:dyDescent="0.25">
      <c r="A82" s="23" t="s">
        <v>194</v>
      </c>
      <c r="B82" s="24" t="s">
        <v>195</v>
      </c>
      <c r="C82" s="202">
        <f t="shared" ref="C82:AY82" si="197">SUM(C83:C86)</f>
        <v>0</v>
      </c>
      <c r="D82" s="202">
        <f t="shared" ref="D82:F82" si="198">SUM(D83:D86)</f>
        <v>0</v>
      </c>
      <c r="E82" s="202">
        <f t="shared" si="198"/>
        <v>0</v>
      </c>
      <c r="F82" s="202">
        <f t="shared" si="198"/>
        <v>0</v>
      </c>
      <c r="G82" s="321">
        <f t="shared" si="197"/>
        <v>0</v>
      </c>
      <c r="H82" s="334">
        <f t="shared" si="197"/>
        <v>0</v>
      </c>
      <c r="I82" s="327">
        <f t="shared" si="197"/>
        <v>0</v>
      </c>
      <c r="J82" s="202">
        <f t="shared" ref="J82:K82" si="199">SUM(J83:J86)</f>
        <v>0</v>
      </c>
      <c r="K82" s="321">
        <f t="shared" si="199"/>
        <v>0</v>
      </c>
      <c r="L82" s="321">
        <f t="shared" si="197"/>
        <v>0</v>
      </c>
      <c r="M82" s="334">
        <f t="shared" si="197"/>
        <v>0</v>
      </c>
      <c r="N82" s="327">
        <f t="shared" si="197"/>
        <v>0</v>
      </c>
      <c r="O82" s="389"/>
      <c r="P82" s="321">
        <f t="shared" ref="P82" si="200">SUM(P83:P86)</f>
        <v>0</v>
      </c>
      <c r="Q82" s="334">
        <f t="shared" si="158"/>
        <v>0</v>
      </c>
      <c r="R82" s="327">
        <f t="shared" si="197"/>
        <v>0</v>
      </c>
      <c r="S82" s="202">
        <f t="shared" ref="S82:T82" si="201">SUM(S83:S86)</f>
        <v>0</v>
      </c>
      <c r="T82" s="202">
        <f t="shared" si="201"/>
        <v>0</v>
      </c>
      <c r="U82" s="202">
        <f t="shared" si="197"/>
        <v>0</v>
      </c>
      <c r="V82" s="202">
        <f t="shared" si="197"/>
        <v>0</v>
      </c>
      <c r="W82" s="202">
        <f t="shared" si="197"/>
        <v>0</v>
      </c>
      <c r="X82" s="202">
        <f t="shared" si="197"/>
        <v>0</v>
      </c>
      <c r="Y82" s="202">
        <f t="shared" ref="Y82" si="202">SUM(Y83:Y86)</f>
        <v>0</v>
      </c>
      <c r="Z82" s="202">
        <f t="shared" si="197"/>
        <v>0</v>
      </c>
      <c r="AA82" s="202">
        <f t="shared" si="197"/>
        <v>0</v>
      </c>
      <c r="AB82" s="202">
        <f t="shared" si="197"/>
        <v>0</v>
      </c>
      <c r="AC82" s="202">
        <f t="shared" si="197"/>
        <v>0</v>
      </c>
      <c r="AD82" s="202">
        <f t="shared" si="197"/>
        <v>0</v>
      </c>
      <c r="AE82" s="202">
        <f t="shared" si="197"/>
        <v>0</v>
      </c>
      <c r="AF82" s="202">
        <f t="shared" si="197"/>
        <v>0</v>
      </c>
      <c r="AG82" s="202">
        <f t="shared" si="197"/>
        <v>0</v>
      </c>
      <c r="AH82" s="202">
        <f t="shared" si="197"/>
        <v>0</v>
      </c>
      <c r="AI82" s="202">
        <f t="shared" si="197"/>
        <v>0</v>
      </c>
      <c r="AJ82" s="202">
        <f t="shared" ref="AJ82" si="203">SUM(AJ83:AJ86)</f>
        <v>0</v>
      </c>
      <c r="AK82" s="202">
        <f t="shared" si="197"/>
        <v>0</v>
      </c>
      <c r="AL82" s="202">
        <f t="shared" ref="AL82" si="204">SUM(AL83:AL86)</f>
        <v>0</v>
      </c>
      <c r="AM82" s="202">
        <f t="shared" si="197"/>
        <v>0</v>
      </c>
      <c r="AN82" s="202">
        <f t="shared" si="197"/>
        <v>0</v>
      </c>
      <c r="AO82" s="202">
        <f t="shared" si="197"/>
        <v>0</v>
      </c>
      <c r="AP82" s="202">
        <f t="shared" ref="AP82:AR82" si="205">SUM(AP83:AP86)</f>
        <v>0</v>
      </c>
      <c r="AQ82" s="202">
        <f t="shared" si="205"/>
        <v>0</v>
      </c>
      <c r="AR82" s="202">
        <f t="shared" si="205"/>
        <v>0</v>
      </c>
      <c r="AS82" s="202">
        <f t="shared" si="197"/>
        <v>0</v>
      </c>
      <c r="AT82" s="202">
        <f t="shared" si="197"/>
        <v>0</v>
      </c>
      <c r="AU82" s="202">
        <f t="shared" si="197"/>
        <v>0</v>
      </c>
      <c r="AV82" s="202">
        <f t="shared" si="197"/>
        <v>0</v>
      </c>
      <c r="AW82" s="202">
        <f t="shared" ref="AW82" si="206">SUM(AW83:AW86)</f>
        <v>0</v>
      </c>
      <c r="AX82" s="202">
        <f t="shared" si="197"/>
        <v>0</v>
      </c>
      <c r="AY82" s="202">
        <f t="shared" si="197"/>
        <v>0</v>
      </c>
      <c r="AZ82" s="200">
        <f t="shared" si="153"/>
        <v>0</v>
      </c>
    </row>
    <row r="83" spans="1:52" ht="30" x14ac:dyDescent="0.25">
      <c r="A83" s="28" t="s">
        <v>196</v>
      </c>
      <c r="B83" s="29" t="s">
        <v>197</v>
      </c>
      <c r="C83" s="202"/>
      <c r="D83" s="202"/>
      <c r="E83" s="202"/>
      <c r="F83" s="202"/>
      <c r="G83" s="321"/>
      <c r="H83" s="334">
        <f>SUM(C83:G83)</f>
        <v>0</v>
      </c>
      <c r="I83" s="327"/>
      <c r="J83" s="202"/>
      <c r="K83" s="321"/>
      <c r="L83" s="321"/>
      <c r="M83" s="334">
        <f>SUM(I83:L83)</f>
        <v>0</v>
      </c>
      <c r="N83" s="327"/>
      <c r="O83" s="389"/>
      <c r="P83" s="321"/>
      <c r="Q83" s="334">
        <f t="shared" si="158"/>
        <v>0</v>
      </c>
      <c r="R83" s="327"/>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f>SUM(R83:AX83)</f>
        <v>0</v>
      </c>
      <c r="AZ83" s="200">
        <f t="shared" si="153"/>
        <v>0</v>
      </c>
    </row>
    <row r="84" spans="1:52" ht="18" x14ac:dyDescent="0.25">
      <c r="A84" s="28" t="s">
        <v>198</v>
      </c>
      <c r="B84" s="29" t="s">
        <v>199</v>
      </c>
      <c r="C84" s="202"/>
      <c r="D84" s="202"/>
      <c r="E84" s="202"/>
      <c r="F84" s="202"/>
      <c r="G84" s="321"/>
      <c r="H84" s="334">
        <f>SUM(C84:G84)</f>
        <v>0</v>
      </c>
      <c r="I84" s="327"/>
      <c r="J84" s="202"/>
      <c r="K84" s="321"/>
      <c r="L84" s="321"/>
      <c r="M84" s="334">
        <f>SUM(I84:L84)</f>
        <v>0</v>
      </c>
      <c r="N84" s="327"/>
      <c r="O84" s="389"/>
      <c r="P84" s="321"/>
      <c r="Q84" s="334">
        <f t="shared" si="158"/>
        <v>0</v>
      </c>
      <c r="R84" s="327"/>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2">
        <f>SUM(R84:AX84)</f>
        <v>0</v>
      </c>
      <c r="AZ84" s="200">
        <f t="shared" si="153"/>
        <v>0</v>
      </c>
    </row>
    <row r="85" spans="1:52" ht="30" x14ac:dyDescent="0.25">
      <c r="A85" s="28" t="s">
        <v>200</v>
      </c>
      <c r="B85" s="29" t="s">
        <v>201</v>
      </c>
      <c r="C85" s="202"/>
      <c r="D85" s="202"/>
      <c r="E85" s="202"/>
      <c r="F85" s="202"/>
      <c r="G85" s="321"/>
      <c r="H85" s="334">
        <f>SUM(C85:G85)</f>
        <v>0</v>
      </c>
      <c r="I85" s="327"/>
      <c r="J85" s="202"/>
      <c r="K85" s="321"/>
      <c r="L85" s="321"/>
      <c r="M85" s="334">
        <f>SUM(I85:L85)</f>
        <v>0</v>
      </c>
      <c r="N85" s="327"/>
      <c r="O85" s="389"/>
      <c r="P85" s="321"/>
      <c r="Q85" s="334">
        <f t="shared" si="158"/>
        <v>0</v>
      </c>
      <c r="R85" s="327"/>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f>SUM(R85:AX85)</f>
        <v>0</v>
      </c>
      <c r="AZ85" s="200">
        <f t="shared" si="153"/>
        <v>0</v>
      </c>
    </row>
    <row r="86" spans="1:52" ht="18" x14ac:dyDescent="0.25">
      <c r="A86" s="28" t="s">
        <v>202</v>
      </c>
      <c r="B86" s="29" t="s">
        <v>203</v>
      </c>
      <c r="C86" s="202"/>
      <c r="D86" s="202"/>
      <c r="E86" s="202"/>
      <c r="F86" s="202"/>
      <c r="G86" s="321"/>
      <c r="H86" s="334">
        <f>SUM(C86:G86)</f>
        <v>0</v>
      </c>
      <c r="I86" s="327"/>
      <c r="J86" s="202"/>
      <c r="K86" s="321"/>
      <c r="L86" s="321"/>
      <c r="M86" s="334">
        <f>SUM(I86:L86)</f>
        <v>0</v>
      </c>
      <c r="N86" s="327"/>
      <c r="O86" s="389"/>
      <c r="P86" s="321"/>
      <c r="Q86" s="334">
        <f t="shared" si="158"/>
        <v>0</v>
      </c>
      <c r="R86" s="327"/>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202">
        <f>SUM(R86:AX86)</f>
        <v>0</v>
      </c>
      <c r="AZ86" s="200">
        <f t="shared" si="153"/>
        <v>0</v>
      </c>
    </row>
    <row r="87" spans="1:52" ht="18" x14ac:dyDescent="0.25">
      <c r="A87" s="23" t="s">
        <v>204</v>
      </c>
      <c r="B87" s="24" t="s">
        <v>205</v>
      </c>
      <c r="C87" s="202">
        <f t="shared" ref="C87:AY87" si="207">C88+C93</f>
        <v>0</v>
      </c>
      <c r="D87" s="202">
        <f t="shared" ref="D87:F87" si="208">D88+D93</f>
        <v>0</v>
      </c>
      <c r="E87" s="202">
        <f t="shared" si="208"/>
        <v>0</v>
      </c>
      <c r="F87" s="202">
        <f t="shared" si="208"/>
        <v>97260</v>
      </c>
      <c r="G87" s="321">
        <f t="shared" si="207"/>
        <v>0</v>
      </c>
      <c r="H87" s="334">
        <f t="shared" si="207"/>
        <v>97260</v>
      </c>
      <c r="I87" s="327">
        <f t="shared" si="207"/>
        <v>0</v>
      </c>
      <c r="J87" s="202">
        <f t="shared" ref="J87:K87" si="209">J88+J93</f>
        <v>146852</v>
      </c>
      <c r="K87" s="321">
        <f t="shared" si="209"/>
        <v>0</v>
      </c>
      <c r="L87" s="321">
        <f t="shared" si="207"/>
        <v>0</v>
      </c>
      <c r="M87" s="334">
        <f t="shared" si="207"/>
        <v>146852</v>
      </c>
      <c r="N87" s="327">
        <f t="shared" si="207"/>
        <v>0</v>
      </c>
      <c r="O87" s="389"/>
      <c r="P87" s="321">
        <f t="shared" ref="P87" si="210">P88+P93</f>
        <v>116765</v>
      </c>
      <c r="Q87" s="334">
        <f t="shared" si="158"/>
        <v>116765</v>
      </c>
      <c r="R87" s="327">
        <f t="shared" si="207"/>
        <v>0</v>
      </c>
      <c r="S87" s="202">
        <f t="shared" ref="S87:T87" si="211">S88+S93</f>
        <v>0</v>
      </c>
      <c r="T87" s="202">
        <f t="shared" si="211"/>
        <v>0</v>
      </c>
      <c r="U87" s="202">
        <f t="shared" si="207"/>
        <v>0</v>
      </c>
      <c r="V87" s="202">
        <f t="shared" si="207"/>
        <v>0</v>
      </c>
      <c r="W87" s="202">
        <f t="shared" si="207"/>
        <v>0</v>
      </c>
      <c r="X87" s="202">
        <f t="shared" si="207"/>
        <v>0</v>
      </c>
      <c r="Y87" s="202">
        <f t="shared" ref="Y87" si="212">Y88+Y93</f>
        <v>0</v>
      </c>
      <c r="Z87" s="202">
        <f t="shared" si="207"/>
        <v>28036393</v>
      </c>
      <c r="AA87" s="202">
        <f t="shared" si="207"/>
        <v>0</v>
      </c>
      <c r="AB87" s="202">
        <f t="shared" si="207"/>
        <v>0</v>
      </c>
      <c r="AC87" s="202">
        <f t="shared" si="207"/>
        <v>0</v>
      </c>
      <c r="AD87" s="202">
        <f t="shared" si="207"/>
        <v>0</v>
      </c>
      <c r="AE87" s="202">
        <f t="shared" si="207"/>
        <v>0</v>
      </c>
      <c r="AF87" s="202">
        <f t="shared" si="207"/>
        <v>0</v>
      </c>
      <c r="AG87" s="202">
        <f t="shared" si="207"/>
        <v>0</v>
      </c>
      <c r="AH87" s="202">
        <f t="shared" si="207"/>
        <v>0</v>
      </c>
      <c r="AI87" s="202">
        <f t="shared" si="207"/>
        <v>0</v>
      </c>
      <c r="AJ87" s="202">
        <f t="shared" ref="AJ87" si="213">AJ88+AJ93</f>
        <v>0</v>
      </c>
      <c r="AK87" s="202">
        <f t="shared" si="207"/>
        <v>0</v>
      </c>
      <c r="AL87" s="202">
        <f t="shared" ref="AL87" si="214">AL88+AL93</f>
        <v>0</v>
      </c>
      <c r="AM87" s="202">
        <f t="shared" si="207"/>
        <v>0</v>
      </c>
      <c r="AN87" s="202">
        <f t="shared" si="207"/>
        <v>0</v>
      </c>
      <c r="AO87" s="202">
        <f t="shared" si="207"/>
        <v>0</v>
      </c>
      <c r="AP87" s="202">
        <f t="shared" ref="AP87:AR87" si="215">AP88+AP93</f>
        <v>0</v>
      </c>
      <c r="AQ87" s="202">
        <f t="shared" si="215"/>
        <v>0</v>
      </c>
      <c r="AR87" s="202">
        <f t="shared" si="215"/>
        <v>0</v>
      </c>
      <c r="AS87" s="202">
        <f t="shared" si="207"/>
        <v>0</v>
      </c>
      <c r="AT87" s="202">
        <f t="shared" si="207"/>
        <v>0</v>
      </c>
      <c r="AU87" s="202">
        <f t="shared" si="207"/>
        <v>0</v>
      </c>
      <c r="AV87" s="202">
        <f t="shared" si="207"/>
        <v>0</v>
      </c>
      <c r="AW87" s="202">
        <f t="shared" ref="AW87" si="216">AW88+AW93</f>
        <v>0</v>
      </c>
      <c r="AX87" s="202">
        <f t="shared" si="207"/>
        <v>0</v>
      </c>
      <c r="AY87" s="202">
        <f t="shared" si="207"/>
        <v>28036393</v>
      </c>
      <c r="AZ87" s="200">
        <f t="shared" si="153"/>
        <v>28397270</v>
      </c>
    </row>
    <row r="88" spans="1:52" ht="18" x14ac:dyDescent="0.25">
      <c r="A88" s="28" t="s">
        <v>206</v>
      </c>
      <c r="B88" s="29" t="s">
        <v>207</v>
      </c>
      <c r="C88" s="202">
        <f t="shared" ref="C88:AY88" si="217">SUM(C89:C92)</f>
        <v>0</v>
      </c>
      <c r="D88" s="202">
        <f t="shared" ref="D88:F88" si="218">SUM(D89:D92)</f>
        <v>0</v>
      </c>
      <c r="E88" s="202">
        <f t="shared" si="218"/>
        <v>0</v>
      </c>
      <c r="F88" s="202">
        <f t="shared" si="218"/>
        <v>97260</v>
      </c>
      <c r="G88" s="321">
        <f t="shared" si="217"/>
        <v>0</v>
      </c>
      <c r="H88" s="334">
        <f t="shared" si="217"/>
        <v>97260</v>
      </c>
      <c r="I88" s="327">
        <f t="shared" si="217"/>
        <v>0</v>
      </c>
      <c r="J88" s="202">
        <f t="shared" ref="J88:K88" si="219">SUM(J89:J92)</f>
        <v>146852</v>
      </c>
      <c r="K88" s="321">
        <f t="shared" si="219"/>
        <v>0</v>
      </c>
      <c r="L88" s="321">
        <f t="shared" si="217"/>
        <v>0</v>
      </c>
      <c r="M88" s="334">
        <f t="shared" si="217"/>
        <v>146852</v>
      </c>
      <c r="N88" s="327">
        <f t="shared" si="217"/>
        <v>0</v>
      </c>
      <c r="O88" s="389"/>
      <c r="P88" s="321">
        <f t="shared" ref="P88" si="220">SUM(P89:P92)</f>
        <v>116765</v>
      </c>
      <c r="Q88" s="334">
        <f t="shared" si="158"/>
        <v>116765</v>
      </c>
      <c r="R88" s="327">
        <f t="shared" si="217"/>
        <v>0</v>
      </c>
      <c r="S88" s="202">
        <f t="shared" ref="S88:T88" si="221">SUM(S89:S92)</f>
        <v>0</v>
      </c>
      <c r="T88" s="202">
        <f t="shared" si="221"/>
        <v>0</v>
      </c>
      <c r="U88" s="202">
        <f t="shared" si="217"/>
        <v>0</v>
      </c>
      <c r="V88" s="202">
        <f t="shared" si="217"/>
        <v>0</v>
      </c>
      <c r="W88" s="202">
        <f t="shared" si="217"/>
        <v>0</v>
      </c>
      <c r="X88" s="202">
        <f t="shared" si="217"/>
        <v>0</v>
      </c>
      <c r="Y88" s="202">
        <f t="shared" ref="Y88" si="222">SUM(Y89:Y92)</f>
        <v>0</v>
      </c>
      <c r="Z88" s="202">
        <f t="shared" si="217"/>
        <v>28036393</v>
      </c>
      <c r="AA88" s="202">
        <f t="shared" si="217"/>
        <v>0</v>
      </c>
      <c r="AB88" s="202">
        <f t="shared" si="217"/>
        <v>0</v>
      </c>
      <c r="AC88" s="202">
        <f t="shared" si="217"/>
        <v>0</v>
      </c>
      <c r="AD88" s="202">
        <f t="shared" si="217"/>
        <v>0</v>
      </c>
      <c r="AE88" s="202">
        <f t="shared" si="217"/>
        <v>0</v>
      </c>
      <c r="AF88" s="202">
        <f t="shared" si="217"/>
        <v>0</v>
      </c>
      <c r="AG88" s="202">
        <f t="shared" si="217"/>
        <v>0</v>
      </c>
      <c r="AH88" s="202">
        <f t="shared" si="217"/>
        <v>0</v>
      </c>
      <c r="AI88" s="202">
        <f t="shared" si="217"/>
        <v>0</v>
      </c>
      <c r="AJ88" s="202">
        <f t="shared" ref="AJ88" si="223">SUM(AJ89:AJ92)</f>
        <v>0</v>
      </c>
      <c r="AK88" s="202">
        <f t="shared" si="217"/>
        <v>0</v>
      </c>
      <c r="AL88" s="202">
        <f t="shared" ref="AL88" si="224">SUM(AL89:AL92)</f>
        <v>0</v>
      </c>
      <c r="AM88" s="202">
        <f t="shared" si="217"/>
        <v>0</v>
      </c>
      <c r="AN88" s="202">
        <f t="shared" si="217"/>
        <v>0</v>
      </c>
      <c r="AO88" s="202">
        <f t="shared" si="217"/>
        <v>0</v>
      </c>
      <c r="AP88" s="202">
        <f t="shared" ref="AP88:AR88" si="225">SUM(AP89:AP92)</f>
        <v>0</v>
      </c>
      <c r="AQ88" s="202">
        <f t="shared" si="225"/>
        <v>0</v>
      </c>
      <c r="AR88" s="202">
        <f t="shared" si="225"/>
        <v>0</v>
      </c>
      <c r="AS88" s="202">
        <f t="shared" si="217"/>
        <v>0</v>
      </c>
      <c r="AT88" s="202">
        <f t="shared" si="217"/>
        <v>0</v>
      </c>
      <c r="AU88" s="202">
        <f t="shared" si="217"/>
        <v>0</v>
      </c>
      <c r="AV88" s="202">
        <f t="shared" si="217"/>
        <v>0</v>
      </c>
      <c r="AW88" s="202">
        <f t="shared" ref="AW88" si="226">SUM(AW89:AW92)</f>
        <v>0</v>
      </c>
      <c r="AX88" s="202">
        <f t="shared" si="217"/>
        <v>0</v>
      </c>
      <c r="AY88" s="202">
        <f t="shared" si="217"/>
        <v>28036393</v>
      </c>
      <c r="AZ88" s="200">
        <f t="shared" si="153"/>
        <v>28397270</v>
      </c>
    </row>
    <row r="89" spans="1:52" ht="18" x14ac:dyDescent="0.25">
      <c r="A89" s="28"/>
      <c r="B89" s="30" t="s">
        <v>208</v>
      </c>
      <c r="C89" s="202"/>
      <c r="D89" s="202"/>
      <c r="E89" s="202">
        <v>0</v>
      </c>
      <c r="F89" s="202">
        <v>97260</v>
      </c>
      <c r="G89" s="321"/>
      <c r="H89" s="334">
        <f t="shared" ref="H89:H98" si="227">SUM(C89:G89)</f>
        <v>97260</v>
      </c>
      <c r="I89" s="327">
        <v>0</v>
      </c>
      <c r="J89" s="202">
        <v>146852</v>
      </c>
      <c r="K89" s="321"/>
      <c r="L89" s="321"/>
      <c r="M89" s="334">
        <f t="shared" ref="M89:M98" si="228">SUM(I89:L89)</f>
        <v>146852</v>
      </c>
      <c r="N89" s="327"/>
      <c r="O89" s="389"/>
      <c r="P89" s="321">
        <v>116765</v>
      </c>
      <c r="Q89" s="334">
        <f t="shared" si="158"/>
        <v>116765</v>
      </c>
      <c r="R89" s="327"/>
      <c r="S89" s="202"/>
      <c r="T89" s="202"/>
      <c r="U89" s="202"/>
      <c r="V89" s="202"/>
      <c r="W89" s="202"/>
      <c r="X89" s="202"/>
      <c r="Y89" s="202">
        <v>0</v>
      </c>
      <c r="Z89" s="202">
        <v>28036393</v>
      </c>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f t="shared" ref="AY89:AY98" si="229">SUM(R89:AX89)</f>
        <v>28036393</v>
      </c>
      <c r="AZ89" s="200">
        <f t="shared" si="153"/>
        <v>28397270</v>
      </c>
    </row>
    <row r="90" spans="1:52" ht="28.5" x14ac:dyDescent="0.25">
      <c r="A90" s="28"/>
      <c r="B90" s="30" t="s">
        <v>209</v>
      </c>
      <c r="C90" s="202"/>
      <c r="D90" s="202"/>
      <c r="E90" s="202"/>
      <c r="F90" s="202"/>
      <c r="G90" s="321"/>
      <c r="H90" s="334">
        <f t="shared" si="227"/>
        <v>0</v>
      </c>
      <c r="I90" s="327"/>
      <c r="J90" s="202"/>
      <c r="K90" s="321"/>
      <c r="L90" s="321"/>
      <c r="M90" s="334">
        <f t="shared" si="228"/>
        <v>0</v>
      </c>
      <c r="N90" s="327"/>
      <c r="O90" s="389"/>
      <c r="P90" s="321"/>
      <c r="Q90" s="334">
        <f t="shared" si="158"/>
        <v>0</v>
      </c>
      <c r="R90" s="327"/>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2"/>
      <c r="AX90" s="202"/>
      <c r="AY90" s="202">
        <f t="shared" si="229"/>
        <v>0</v>
      </c>
      <c r="AZ90" s="200">
        <f t="shared" si="153"/>
        <v>0</v>
      </c>
    </row>
    <row r="91" spans="1:52" ht="18" x14ac:dyDescent="0.25">
      <c r="A91" s="28"/>
      <c r="B91" s="30" t="s">
        <v>210</v>
      </c>
      <c r="C91" s="202"/>
      <c r="D91" s="202"/>
      <c r="E91" s="202"/>
      <c r="F91" s="202"/>
      <c r="G91" s="321"/>
      <c r="H91" s="334">
        <f t="shared" si="227"/>
        <v>0</v>
      </c>
      <c r="I91" s="327"/>
      <c r="J91" s="202"/>
      <c r="K91" s="321"/>
      <c r="L91" s="321"/>
      <c r="M91" s="334">
        <f t="shared" si="228"/>
        <v>0</v>
      </c>
      <c r="N91" s="327"/>
      <c r="O91" s="389"/>
      <c r="P91" s="321"/>
      <c r="Q91" s="334">
        <f t="shared" si="158"/>
        <v>0</v>
      </c>
      <c r="R91" s="327"/>
      <c r="S91" s="202">
        <v>0</v>
      </c>
      <c r="T91" s="202">
        <v>0</v>
      </c>
      <c r="U91" s="202">
        <v>0</v>
      </c>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202">
        <f t="shared" si="229"/>
        <v>0</v>
      </c>
      <c r="AZ91" s="200">
        <f t="shared" si="153"/>
        <v>0</v>
      </c>
    </row>
    <row r="92" spans="1:52" ht="28.5" x14ac:dyDescent="0.25">
      <c r="A92" s="28"/>
      <c r="B92" s="30" t="s">
        <v>211</v>
      </c>
      <c r="C92" s="202"/>
      <c r="D92" s="202"/>
      <c r="E92" s="202"/>
      <c r="F92" s="202"/>
      <c r="G92" s="321"/>
      <c r="H92" s="334">
        <f t="shared" si="227"/>
        <v>0</v>
      </c>
      <c r="I92" s="327"/>
      <c r="J92" s="202"/>
      <c r="K92" s="321"/>
      <c r="L92" s="321"/>
      <c r="M92" s="334">
        <f t="shared" si="228"/>
        <v>0</v>
      </c>
      <c r="N92" s="327"/>
      <c r="O92" s="389"/>
      <c r="P92" s="321"/>
      <c r="Q92" s="334">
        <f t="shared" si="158"/>
        <v>0</v>
      </c>
      <c r="R92" s="327"/>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c r="AY92" s="202">
        <f t="shared" si="229"/>
        <v>0</v>
      </c>
      <c r="AZ92" s="200">
        <f t="shared" si="153"/>
        <v>0</v>
      </c>
    </row>
    <row r="93" spans="1:52" ht="18" x14ac:dyDescent="0.25">
      <c r="A93" s="28" t="s">
        <v>212</v>
      </c>
      <c r="B93" s="29" t="s">
        <v>213</v>
      </c>
      <c r="C93" s="202"/>
      <c r="D93" s="202"/>
      <c r="E93" s="202"/>
      <c r="F93" s="202"/>
      <c r="G93" s="321"/>
      <c r="H93" s="334">
        <f t="shared" si="227"/>
        <v>0</v>
      </c>
      <c r="I93" s="327"/>
      <c r="J93" s="202"/>
      <c r="K93" s="321"/>
      <c r="L93" s="321"/>
      <c r="M93" s="334">
        <f t="shared" si="228"/>
        <v>0</v>
      </c>
      <c r="N93" s="327"/>
      <c r="O93" s="389"/>
      <c r="P93" s="321"/>
      <c r="Q93" s="334">
        <f t="shared" si="158"/>
        <v>0</v>
      </c>
      <c r="R93" s="327"/>
      <c r="S93" s="202">
        <v>0</v>
      </c>
      <c r="T93" s="202">
        <v>0</v>
      </c>
      <c r="U93" s="202">
        <v>0</v>
      </c>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202">
        <f t="shared" si="229"/>
        <v>0</v>
      </c>
      <c r="AZ93" s="200">
        <f t="shared" si="153"/>
        <v>0</v>
      </c>
    </row>
    <row r="94" spans="1:52" ht="18" x14ac:dyDescent="0.25">
      <c r="A94" s="23" t="s">
        <v>214</v>
      </c>
      <c r="B94" s="24" t="s">
        <v>215</v>
      </c>
      <c r="C94" s="202"/>
      <c r="D94" s="202"/>
      <c r="E94" s="202"/>
      <c r="F94" s="202"/>
      <c r="G94" s="321"/>
      <c r="H94" s="334">
        <f t="shared" si="227"/>
        <v>0</v>
      </c>
      <c r="I94" s="327"/>
      <c r="J94" s="202"/>
      <c r="K94" s="321"/>
      <c r="L94" s="321"/>
      <c r="M94" s="334">
        <f t="shared" si="228"/>
        <v>0</v>
      </c>
      <c r="N94" s="327"/>
      <c r="O94" s="389"/>
      <c r="P94" s="321"/>
      <c r="Q94" s="334">
        <f t="shared" si="158"/>
        <v>0</v>
      </c>
      <c r="R94" s="327"/>
      <c r="S94" s="202"/>
      <c r="T94" s="202"/>
      <c r="U94" s="202"/>
      <c r="V94" s="202"/>
      <c r="W94" s="202"/>
      <c r="X94" s="202">
        <v>7000000</v>
      </c>
      <c r="Y94" s="202">
        <v>0</v>
      </c>
      <c r="Z94" s="202">
        <v>0</v>
      </c>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202">
        <f t="shared" si="229"/>
        <v>7000000</v>
      </c>
      <c r="AZ94" s="200">
        <f t="shared" si="153"/>
        <v>7000000</v>
      </c>
    </row>
    <row r="95" spans="1:52" ht="18" x14ac:dyDescent="0.25">
      <c r="A95" s="23" t="s">
        <v>216</v>
      </c>
      <c r="B95" s="24" t="s">
        <v>217</v>
      </c>
      <c r="C95" s="202"/>
      <c r="D95" s="202"/>
      <c r="E95" s="202"/>
      <c r="F95" s="202"/>
      <c r="G95" s="321"/>
      <c r="H95" s="334">
        <f t="shared" si="227"/>
        <v>0</v>
      </c>
      <c r="I95" s="327"/>
      <c r="J95" s="202"/>
      <c r="K95" s="321"/>
      <c r="L95" s="321"/>
      <c r="M95" s="334">
        <f t="shared" si="228"/>
        <v>0</v>
      </c>
      <c r="N95" s="327"/>
      <c r="O95" s="389"/>
      <c r="P95" s="321"/>
      <c r="Q95" s="334">
        <f t="shared" si="158"/>
        <v>0</v>
      </c>
      <c r="R95" s="327"/>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f t="shared" si="229"/>
        <v>0</v>
      </c>
      <c r="AZ95" s="200">
        <f t="shared" si="153"/>
        <v>0</v>
      </c>
    </row>
    <row r="96" spans="1:52" ht="18" x14ac:dyDescent="0.25">
      <c r="A96" s="23" t="s">
        <v>218</v>
      </c>
      <c r="B96" s="24" t="s">
        <v>219</v>
      </c>
      <c r="C96" s="202"/>
      <c r="D96" s="202"/>
      <c r="E96" s="202"/>
      <c r="F96" s="202">
        <v>17167951</v>
      </c>
      <c r="G96" s="321">
        <v>0</v>
      </c>
      <c r="H96" s="334">
        <f t="shared" si="227"/>
        <v>17167951</v>
      </c>
      <c r="I96" s="327">
        <v>0</v>
      </c>
      <c r="J96" s="202">
        <v>80692257</v>
      </c>
      <c r="K96" s="321">
        <v>0</v>
      </c>
      <c r="L96" s="321">
        <v>0</v>
      </c>
      <c r="M96" s="334">
        <f t="shared" si="228"/>
        <v>80692257</v>
      </c>
      <c r="N96" s="327">
        <v>0</v>
      </c>
      <c r="O96" s="389"/>
      <c r="P96" s="321">
        <v>60753526</v>
      </c>
      <c r="Q96" s="334">
        <f t="shared" si="158"/>
        <v>60753526</v>
      </c>
      <c r="R96" s="327"/>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f t="shared" si="229"/>
        <v>0</v>
      </c>
      <c r="AZ96" s="200">
        <f t="shared" si="153"/>
        <v>158613734</v>
      </c>
    </row>
    <row r="97" spans="1:52" ht="18" x14ac:dyDescent="0.25">
      <c r="A97" s="23" t="s">
        <v>220</v>
      </c>
      <c r="B97" s="24" t="s">
        <v>221</v>
      </c>
      <c r="C97" s="202"/>
      <c r="D97" s="202"/>
      <c r="E97" s="202"/>
      <c r="F97" s="202"/>
      <c r="G97" s="321"/>
      <c r="H97" s="334">
        <f t="shared" si="227"/>
        <v>0</v>
      </c>
      <c r="I97" s="327"/>
      <c r="J97" s="202"/>
      <c r="K97" s="321"/>
      <c r="L97" s="321"/>
      <c r="M97" s="334">
        <f t="shared" si="228"/>
        <v>0</v>
      </c>
      <c r="N97" s="327"/>
      <c r="O97" s="389"/>
      <c r="P97" s="321"/>
      <c r="Q97" s="334">
        <f t="shared" si="158"/>
        <v>0</v>
      </c>
      <c r="R97" s="327"/>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202">
        <f t="shared" si="229"/>
        <v>0</v>
      </c>
      <c r="AZ97" s="200">
        <f t="shared" si="153"/>
        <v>0</v>
      </c>
    </row>
    <row r="98" spans="1:52" ht="18" x14ac:dyDescent="0.25">
      <c r="A98" s="23" t="s">
        <v>222</v>
      </c>
      <c r="B98" s="24" t="s">
        <v>223</v>
      </c>
      <c r="C98" s="202"/>
      <c r="D98" s="202"/>
      <c r="E98" s="202"/>
      <c r="F98" s="202"/>
      <c r="G98" s="321"/>
      <c r="H98" s="334">
        <f t="shared" si="227"/>
        <v>0</v>
      </c>
      <c r="I98" s="327"/>
      <c r="J98" s="202"/>
      <c r="K98" s="321"/>
      <c r="L98" s="321"/>
      <c r="M98" s="334">
        <f t="shared" si="228"/>
        <v>0</v>
      </c>
      <c r="N98" s="327"/>
      <c r="O98" s="389"/>
      <c r="P98" s="321"/>
      <c r="Q98" s="334">
        <f t="shared" si="158"/>
        <v>0</v>
      </c>
      <c r="R98" s="327"/>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2"/>
      <c r="AW98" s="202"/>
      <c r="AX98" s="202"/>
      <c r="AY98" s="202">
        <f t="shared" si="229"/>
        <v>0</v>
      </c>
      <c r="AZ98" s="200">
        <f t="shared" si="153"/>
        <v>0</v>
      </c>
    </row>
    <row r="99" spans="1:52" ht="18" x14ac:dyDescent="0.25">
      <c r="A99" s="21" t="s">
        <v>224</v>
      </c>
      <c r="B99" s="22" t="s">
        <v>225</v>
      </c>
      <c r="C99" s="201">
        <f t="shared" ref="C99:AY99" si="230">SUM(C100:C103)</f>
        <v>0</v>
      </c>
      <c r="D99" s="201">
        <f t="shared" ref="D99:F99" si="231">SUM(D100:D103)</f>
        <v>0</v>
      </c>
      <c r="E99" s="201">
        <f t="shared" si="231"/>
        <v>0</v>
      </c>
      <c r="F99" s="201">
        <f t="shared" si="231"/>
        <v>0</v>
      </c>
      <c r="G99" s="320">
        <f t="shared" si="230"/>
        <v>0</v>
      </c>
      <c r="H99" s="333">
        <f t="shared" si="230"/>
        <v>0</v>
      </c>
      <c r="I99" s="326">
        <f t="shared" si="230"/>
        <v>0</v>
      </c>
      <c r="J99" s="201">
        <f t="shared" ref="J99:K99" si="232">SUM(J100:J103)</f>
        <v>0</v>
      </c>
      <c r="K99" s="320">
        <f t="shared" si="232"/>
        <v>0</v>
      </c>
      <c r="L99" s="320">
        <f t="shared" si="230"/>
        <v>0</v>
      </c>
      <c r="M99" s="333">
        <f t="shared" si="230"/>
        <v>0</v>
      </c>
      <c r="N99" s="326">
        <f t="shared" si="230"/>
        <v>0</v>
      </c>
      <c r="O99" s="388"/>
      <c r="P99" s="320">
        <f t="shared" ref="P99" si="233">SUM(P100:P103)</f>
        <v>0</v>
      </c>
      <c r="Q99" s="333">
        <f t="shared" si="158"/>
        <v>0</v>
      </c>
      <c r="R99" s="326">
        <f t="shared" si="230"/>
        <v>0</v>
      </c>
      <c r="S99" s="201">
        <f t="shared" ref="S99:T99" si="234">SUM(S100:S103)</f>
        <v>0</v>
      </c>
      <c r="T99" s="201">
        <f t="shared" si="234"/>
        <v>0</v>
      </c>
      <c r="U99" s="201">
        <f t="shared" si="230"/>
        <v>0</v>
      </c>
      <c r="V99" s="201">
        <f t="shared" si="230"/>
        <v>0</v>
      </c>
      <c r="W99" s="201">
        <f t="shared" si="230"/>
        <v>0</v>
      </c>
      <c r="X99" s="201">
        <f t="shared" si="230"/>
        <v>0</v>
      </c>
      <c r="Y99" s="201">
        <f t="shared" ref="Y99" si="235">SUM(Y100:Y103)</f>
        <v>0</v>
      </c>
      <c r="Z99" s="201">
        <f t="shared" si="230"/>
        <v>0</v>
      </c>
      <c r="AA99" s="201">
        <f t="shared" si="230"/>
        <v>0</v>
      </c>
      <c r="AB99" s="201">
        <f t="shared" si="230"/>
        <v>0</v>
      </c>
      <c r="AC99" s="201">
        <f t="shared" si="230"/>
        <v>0</v>
      </c>
      <c r="AD99" s="201">
        <f t="shared" si="230"/>
        <v>0</v>
      </c>
      <c r="AE99" s="201">
        <f t="shared" si="230"/>
        <v>0</v>
      </c>
      <c r="AF99" s="201">
        <f t="shared" si="230"/>
        <v>0</v>
      </c>
      <c r="AG99" s="201">
        <f t="shared" si="230"/>
        <v>0</v>
      </c>
      <c r="AH99" s="201">
        <f t="shared" si="230"/>
        <v>0</v>
      </c>
      <c r="AI99" s="201">
        <f t="shared" si="230"/>
        <v>0</v>
      </c>
      <c r="AJ99" s="201">
        <f t="shared" ref="AJ99" si="236">SUM(AJ100:AJ103)</f>
        <v>0</v>
      </c>
      <c r="AK99" s="201">
        <f t="shared" si="230"/>
        <v>0</v>
      </c>
      <c r="AL99" s="201">
        <f t="shared" ref="AL99" si="237">SUM(AL100:AL103)</f>
        <v>0</v>
      </c>
      <c r="AM99" s="201">
        <f t="shared" si="230"/>
        <v>0</v>
      </c>
      <c r="AN99" s="201">
        <f t="shared" si="230"/>
        <v>0</v>
      </c>
      <c r="AO99" s="201">
        <f t="shared" si="230"/>
        <v>0</v>
      </c>
      <c r="AP99" s="201">
        <f t="shared" ref="AP99:AR99" si="238">SUM(AP100:AP103)</f>
        <v>0</v>
      </c>
      <c r="AQ99" s="201">
        <f t="shared" si="238"/>
        <v>0</v>
      </c>
      <c r="AR99" s="201">
        <f t="shared" si="238"/>
        <v>0</v>
      </c>
      <c r="AS99" s="201">
        <f t="shared" si="230"/>
        <v>0</v>
      </c>
      <c r="AT99" s="201">
        <f t="shared" si="230"/>
        <v>0</v>
      </c>
      <c r="AU99" s="201">
        <f t="shared" si="230"/>
        <v>0</v>
      </c>
      <c r="AV99" s="201">
        <f t="shared" si="230"/>
        <v>0</v>
      </c>
      <c r="AW99" s="201">
        <f t="shared" ref="AW99" si="239">SUM(AW100:AW103)</f>
        <v>0</v>
      </c>
      <c r="AX99" s="201">
        <f t="shared" si="230"/>
        <v>0</v>
      </c>
      <c r="AY99" s="201">
        <f t="shared" si="230"/>
        <v>0</v>
      </c>
      <c r="AZ99" s="200">
        <f t="shared" si="153"/>
        <v>0</v>
      </c>
    </row>
    <row r="100" spans="1:52" ht="30" x14ac:dyDescent="0.25">
      <c r="A100" s="23" t="s">
        <v>226</v>
      </c>
      <c r="B100" s="24" t="s">
        <v>227</v>
      </c>
      <c r="C100" s="202"/>
      <c r="D100" s="202"/>
      <c r="E100" s="202"/>
      <c r="F100" s="202"/>
      <c r="G100" s="321"/>
      <c r="H100" s="334">
        <f>SUM(C100:G100)</f>
        <v>0</v>
      </c>
      <c r="I100" s="327"/>
      <c r="J100" s="202"/>
      <c r="K100" s="321"/>
      <c r="L100" s="321"/>
      <c r="M100" s="334">
        <f>SUM(I100:L100)</f>
        <v>0</v>
      </c>
      <c r="N100" s="327"/>
      <c r="O100" s="389"/>
      <c r="P100" s="321"/>
      <c r="Q100" s="334">
        <f t="shared" si="158"/>
        <v>0</v>
      </c>
      <c r="R100" s="327"/>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c r="AY100" s="202">
        <f>SUM(R100:AX100)</f>
        <v>0</v>
      </c>
      <c r="AZ100" s="200">
        <f t="shared" si="153"/>
        <v>0</v>
      </c>
    </row>
    <row r="101" spans="1:52" ht="30" x14ac:dyDescent="0.25">
      <c r="A101" s="23" t="s">
        <v>228</v>
      </c>
      <c r="B101" s="24" t="s">
        <v>229</v>
      </c>
      <c r="C101" s="202"/>
      <c r="D101" s="202"/>
      <c r="E101" s="202"/>
      <c r="F101" s="202"/>
      <c r="G101" s="321"/>
      <c r="H101" s="334">
        <f>SUM(C101:G101)</f>
        <v>0</v>
      </c>
      <c r="I101" s="327"/>
      <c r="J101" s="202"/>
      <c r="K101" s="321"/>
      <c r="L101" s="321"/>
      <c r="M101" s="334">
        <f>SUM(I101:L101)</f>
        <v>0</v>
      </c>
      <c r="N101" s="327"/>
      <c r="O101" s="389"/>
      <c r="P101" s="321"/>
      <c r="Q101" s="334">
        <f t="shared" si="158"/>
        <v>0</v>
      </c>
      <c r="R101" s="327"/>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202">
        <f>SUM(R101:AX101)</f>
        <v>0</v>
      </c>
      <c r="AZ101" s="200">
        <f t="shared" ref="AZ101:AZ104" si="240">AY101+Q101+M101+H101</f>
        <v>0</v>
      </c>
    </row>
    <row r="102" spans="1:52" ht="18" x14ac:dyDescent="0.25">
      <c r="A102" s="23" t="s">
        <v>230</v>
      </c>
      <c r="B102" s="24" t="s">
        <v>231</v>
      </c>
      <c r="C102" s="202"/>
      <c r="D102" s="202"/>
      <c r="E102" s="202"/>
      <c r="F102" s="202"/>
      <c r="G102" s="321"/>
      <c r="H102" s="334">
        <f>SUM(C102:G102)</f>
        <v>0</v>
      </c>
      <c r="I102" s="327"/>
      <c r="J102" s="202"/>
      <c r="K102" s="321"/>
      <c r="L102" s="321"/>
      <c r="M102" s="334">
        <f>SUM(I102:L102)</f>
        <v>0</v>
      </c>
      <c r="N102" s="327"/>
      <c r="O102" s="389"/>
      <c r="P102" s="321"/>
      <c r="Q102" s="334">
        <f t="shared" si="158"/>
        <v>0</v>
      </c>
      <c r="R102" s="327"/>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2"/>
      <c r="AY102" s="202">
        <f>SUM(R102:AX102)</f>
        <v>0</v>
      </c>
      <c r="AZ102" s="200">
        <f t="shared" si="240"/>
        <v>0</v>
      </c>
    </row>
    <row r="103" spans="1:52" ht="18" x14ac:dyDescent="0.25">
      <c r="A103" s="23" t="s">
        <v>232</v>
      </c>
      <c r="B103" s="24" t="s">
        <v>233</v>
      </c>
      <c r="C103" s="202"/>
      <c r="D103" s="202"/>
      <c r="E103" s="202"/>
      <c r="F103" s="202"/>
      <c r="G103" s="321"/>
      <c r="H103" s="334">
        <f>SUM(C103:G103)</f>
        <v>0</v>
      </c>
      <c r="I103" s="327"/>
      <c r="J103" s="202"/>
      <c r="K103" s="321"/>
      <c r="L103" s="321"/>
      <c r="M103" s="334">
        <f>SUM(I103:L103)</f>
        <v>0</v>
      </c>
      <c r="N103" s="327"/>
      <c r="O103" s="389"/>
      <c r="P103" s="321"/>
      <c r="Q103" s="334">
        <f t="shared" si="158"/>
        <v>0</v>
      </c>
      <c r="R103" s="327"/>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202">
        <f>SUM(R103:AX103)</f>
        <v>0</v>
      </c>
      <c r="AZ103" s="200">
        <f t="shared" si="240"/>
        <v>0</v>
      </c>
    </row>
    <row r="104" spans="1:52" ht="31.5" x14ac:dyDescent="0.25">
      <c r="A104" s="21" t="s">
        <v>234</v>
      </c>
      <c r="B104" s="22" t="s">
        <v>235</v>
      </c>
      <c r="C104" s="201"/>
      <c r="D104" s="201"/>
      <c r="E104" s="201"/>
      <c r="F104" s="201"/>
      <c r="G104" s="320"/>
      <c r="H104" s="333">
        <f>SUM(C104:G104)</f>
        <v>0</v>
      </c>
      <c r="I104" s="326"/>
      <c r="J104" s="201"/>
      <c r="K104" s="320"/>
      <c r="L104" s="320"/>
      <c r="M104" s="333">
        <f>SUM(I104:L104)</f>
        <v>0</v>
      </c>
      <c r="N104" s="326"/>
      <c r="O104" s="388"/>
      <c r="P104" s="320"/>
      <c r="Q104" s="333">
        <f t="shared" si="158"/>
        <v>0</v>
      </c>
      <c r="R104" s="326"/>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1"/>
      <c r="AY104" s="201">
        <f>SUM(R104:AX104)</f>
        <v>0</v>
      </c>
      <c r="AZ104" s="200">
        <f t="shared" si="240"/>
        <v>0</v>
      </c>
    </row>
    <row r="105" spans="1:52" x14ac:dyDescent="0.25">
      <c r="C105" s="203"/>
      <c r="D105" s="203"/>
      <c r="E105" s="203"/>
      <c r="F105" s="203"/>
      <c r="G105" s="203"/>
      <c r="H105" s="335"/>
      <c r="I105" s="203"/>
      <c r="J105" s="203"/>
      <c r="K105" s="203"/>
      <c r="L105" s="203"/>
      <c r="M105" s="335"/>
      <c r="N105" s="203"/>
      <c r="O105" s="203"/>
      <c r="P105" s="203"/>
      <c r="Q105" s="335"/>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row>
    <row r="106" spans="1:52" ht="18" x14ac:dyDescent="0.25">
      <c r="B106" s="31" t="s">
        <v>236</v>
      </c>
      <c r="C106" s="204">
        <f t="shared" ref="C106:AY106" si="241">C5+C24+C51+C68</f>
        <v>19050</v>
      </c>
      <c r="D106" s="204">
        <f t="shared" ref="D106:F106" si="242">D5+D24+D51+D68</f>
        <v>0</v>
      </c>
      <c r="E106" s="204">
        <f t="shared" si="242"/>
        <v>1750000</v>
      </c>
      <c r="F106" s="204">
        <f t="shared" si="242"/>
        <v>0</v>
      </c>
      <c r="G106" s="204">
        <f t="shared" si="241"/>
        <v>0</v>
      </c>
      <c r="H106" s="336">
        <f t="shared" si="241"/>
        <v>1769050</v>
      </c>
      <c r="I106" s="204">
        <f t="shared" si="241"/>
        <v>0</v>
      </c>
      <c r="J106" s="204">
        <f t="shared" ref="J106:K106" si="243">J5+J24+J51+J68</f>
        <v>0</v>
      </c>
      <c r="K106" s="204">
        <f t="shared" si="243"/>
        <v>0</v>
      </c>
      <c r="L106" s="204">
        <f t="shared" si="241"/>
        <v>0</v>
      </c>
      <c r="M106" s="336">
        <f t="shared" si="241"/>
        <v>0</v>
      </c>
      <c r="N106" s="204">
        <f t="shared" si="241"/>
        <v>190000</v>
      </c>
      <c r="O106" s="204"/>
      <c r="P106" s="204">
        <f t="shared" ref="P106" si="244">P5+P24+P51+P68</f>
        <v>0</v>
      </c>
      <c r="Q106" s="336">
        <f>Q5+Q24+Q51+Q68</f>
        <v>190000</v>
      </c>
      <c r="R106" s="204">
        <f t="shared" si="241"/>
        <v>0</v>
      </c>
      <c r="S106" s="204">
        <f t="shared" ref="S106:T106" si="245">S5+S24+S51+S68</f>
        <v>10300000</v>
      </c>
      <c r="T106" s="204">
        <f t="shared" si="245"/>
        <v>65900000</v>
      </c>
      <c r="U106" s="204">
        <f t="shared" si="241"/>
        <v>0</v>
      </c>
      <c r="V106" s="204">
        <f t="shared" si="241"/>
        <v>1724000</v>
      </c>
      <c r="W106" s="204">
        <f t="shared" si="241"/>
        <v>8200000</v>
      </c>
      <c r="X106" s="204">
        <f t="shared" si="241"/>
        <v>201543321</v>
      </c>
      <c r="Y106" s="204">
        <f t="shared" ref="Y106" si="246">Y5+Y24+Y51+Y68</f>
        <v>0</v>
      </c>
      <c r="Z106" s="204">
        <f t="shared" si="241"/>
        <v>0</v>
      </c>
      <c r="AA106" s="204">
        <f t="shared" si="241"/>
        <v>28238237</v>
      </c>
      <c r="AB106" s="204">
        <f t="shared" si="241"/>
        <v>0</v>
      </c>
      <c r="AC106" s="204">
        <f t="shared" si="241"/>
        <v>127000</v>
      </c>
      <c r="AD106" s="204">
        <f t="shared" si="241"/>
        <v>0</v>
      </c>
      <c r="AE106" s="204">
        <f t="shared" si="241"/>
        <v>200000</v>
      </c>
      <c r="AF106" s="204">
        <f t="shared" si="241"/>
        <v>0</v>
      </c>
      <c r="AG106" s="204">
        <f t="shared" si="241"/>
        <v>247200</v>
      </c>
      <c r="AH106" s="204">
        <f t="shared" si="241"/>
        <v>10759330</v>
      </c>
      <c r="AI106" s="204">
        <f t="shared" si="241"/>
        <v>2350000</v>
      </c>
      <c r="AJ106" s="204">
        <f t="shared" ref="AJ106" si="247">AJ5+AJ24+AJ51+AJ68</f>
        <v>0</v>
      </c>
      <c r="AK106" s="204">
        <f t="shared" si="241"/>
        <v>0</v>
      </c>
      <c r="AL106" s="204">
        <f t="shared" ref="AL106" si="248">AL5+AL24+AL51+AL68</f>
        <v>0</v>
      </c>
      <c r="AM106" s="204">
        <f t="shared" si="241"/>
        <v>0</v>
      </c>
      <c r="AN106" s="204">
        <f t="shared" si="241"/>
        <v>1270000</v>
      </c>
      <c r="AO106" s="204">
        <f t="shared" si="241"/>
        <v>0</v>
      </c>
      <c r="AP106" s="204">
        <f t="shared" ref="AP106:AR106" si="249">AP5+AP24+AP51+AP68</f>
        <v>0</v>
      </c>
      <c r="AQ106" s="204">
        <f t="shared" si="249"/>
        <v>0</v>
      </c>
      <c r="AR106" s="204">
        <f t="shared" si="249"/>
        <v>0</v>
      </c>
      <c r="AS106" s="204">
        <f t="shared" si="241"/>
        <v>0</v>
      </c>
      <c r="AT106" s="204">
        <f t="shared" si="241"/>
        <v>0</v>
      </c>
      <c r="AU106" s="204">
        <f t="shared" si="241"/>
        <v>0</v>
      </c>
      <c r="AV106" s="204">
        <f t="shared" si="241"/>
        <v>0</v>
      </c>
      <c r="AW106" s="204">
        <f t="shared" ref="AW106" si="250">AW5+AW24+AW51+AW68</f>
        <v>0</v>
      </c>
      <c r="AX106" s="204">
        <f t="shared" si="241"/>
        <v>0</v>
      </c>
      <c r="AY106" s="204">
        <f t="shared" si="241"/>
        <v>330859088</v>
      </c>
      <c r="AZ106" s="200">
        <f>AY106+Q106+M106+H106</f>
        <v>332818138</v>
      </c>
    </row>
    <row r="107" spans="1:52" x14ac:dyDescent="0.25">
      <c r="C107" s="203"/>
      <c r="D107" s="203"/>
      <c r="E107" s="203"/>
      <c r="F107" s="203"/>
      <c r="G107" s="203"/>
      <c r="H107" s="335"/>
      <c r="I107" s="203"/>
      <c r="J107" s="203"/>
      <c r="K107" s="203"/>
      <c r="L107" s="203"/>
      <c r="M107" s="335"/>
      <c r="N107" s="203"/>
      <c r="O107" s="203"/>
      <c r="P107" s="203"/>
      <c r="Q107" s="335"/>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c r="AM107" s="203"/>
      <c r="AN107" s="203"/>
      <c r="AO107" s="203"/>
      <c r="AP107" s="203"/>
      <c r="AQ107" s="203"/>
      <c r="AR107" s="203"/>
      <c r="AS107" s="203"/>
      <c r="AT107" s="203"/>
      <c r="AU107" s="203"/>
      <c r="AV107" s="203"/>
      <c r="AW107" s="203"/>
      <c r="AX107" s="203"/>
      <c r="AY107" s="203"/>
      <c r="AZ107" s="203"/>
    </row>
    <row r="108" spans="1:52" ht="18" x14ac:dyDescent="0.25">
      <c r="B108" s="31" t="s">
        <v>237</v>
      </c>
      <c r="C108" s="204">
        <f t="shared" ref="C108:AY108" si="251">C18+C62+C72</f>
        <v>0</v>
      </c>
      <c r="D108" s="204">
        <f t="shared" ref="D108:F108" si="252">D18+D62+D72</f>
        <v>0</v>
      </c>
      <c r="E108" s="204">
        <f t="shared" si="252"/>
        <v>0</v>
      </c>
      <c r="F108" s="204">
        <f t="shared" si="252"/>
        <v>0</v>
      </c>
      <c r="G108" s="204">
        <f t="shared" si="251"/>
        <v>0</v>
      </c>
      <c r="H108" s="336">
        <f t="shared" si="251"/>
        <v>0</v>
      </c>
      <c r="I108" s="204">
        <f t="shared" si="251"/>
        <v>0</v>
      </c>
      <c r="J108" s="204">
        <f t="shared" ref="J108:K108" si="253">J18+J62+J72</f>
        <v>0</v>
      </c>
      <c r="K108" s="204">
        <f t="shared" si="253"/>
        <v>0</v>
      </c>
      <c r="L108" s="204">
        <f t="shared" si="251"/>
        <v>0</v>
      </c>
      <c r="M108" s="336">
        <f t="shared" si="251"/>
        <v>0</v>
      </c>
      <c r="N108" s="204">
        <f t="shared" si="251"/>
        <v>0</v>
      </c>
      <c r="O108" s="204"/>
      <c r="P108" s="204">
        <f t="shared" ref="P108" si="254">P18+P62+P72</f>
        <v>0</v>
      </c>
      <c r="Q108" s="336">
        <f>Q18+Q62+Q72</f>
        <v>0</v>
      </c>
      <c r="R108" s="204">
        <f t="shared" si="251"/>
        <v>0</v>
      </c>
      <c r="S108" s="204">
        <f t="shared" ref="S108:T108" si="255">S18+S62+S72</f>
        <v>0</v>
      </c>
      <c r="T108" s="204">
        <f t="shared" si="255"/>
        <v>0</v>
      </c>
      <c r="U108" s="204">
        <f t="shared" si="251"/>
        <v>0</v>
      </c>
      <c r="V108" s="204">
        <f t="shared" si="251"/>
        <v>0</v>
      </c>
      <c r="W108" s="204">
        <f t="shared" si="251"/>
        <v>4000000</v>
      </c>
      <c r="X108" s="204">
        <f t="shared" si="251"/>
        <v>0</v>
      </c>
      <c r="Y108" s="204">
        <f t="shared" ref="Y108" si="256">Y18+Y62+Y72</f>
        <v>0</v>
      </c>
      <c r="Z108" s="204">
        <f t="shared" si="251"/>
        <v>0</v>
      </c>
      <c r="AA108" s="204">
        <f t="shared" si="251"/>
        <v>0</v>
      </c>
      <c r="AB108" s="204">
        <f t="shared" si="251"/>
        <v>0</v>
      </c>
      <c r="AC108" s="204">
        <f t="shared" si="251"/>
        <v>0</v>
      </c>
      <c r="AD108" s="204">
        <f t="shared" si="251"/>
        <v>0</v>
      </c>
      <c r="AE108" s="204">
        <f t="shared" si="251"/>
        <v>0</v>
      </c>
      <c r="AF108" s="204">
        <f t="shared" si="251"/>
        <v>0</v>
      </c>
      <c r="AG108" s="204">
        <f t="shared" si="251"/>
        <v>0</v>
      </c>
      <c r="AH108" s="204">
        <f t="shared" si="251"/>
        <v>0</v>
      </c>
      <c r="AI108" s="204">
        <f t="shared" si="251"/>
        <v>0</v>
      </c>
      <c r="AJ108" s="204">
        <f t="shared" ref="AJ108" si="257">AJ18+AJ62+AJ72</f>
        <v>0</v>
      </c>
      <c r="AK108" s="204">
        <f t="shared" si="251"/>
        <v>0</v>
      </c>
      <c r="AL108" s="204">
        <f t="shared" ref="AL108" si="258">AL18+AL62+AL72</f>
        <v>0</v>
      </c>
      <c r="AM108" s="204">
        <f t="shared" si="251"/>
        <v>0</v>
      </c>
      <c r="AN108" s="204">
        <f t="shared" si="251"/>
        <v>0</v>
      </c>
      <c r="AO108" s="204">
        <f t="shared" si="251"/>
        <v>0</v>
      </c>
      <c r="AP108" s="204">
        <f t="shared" ref="AP108:AR108" si="259">AP18+AP62+AP72</f>
        <v>0</v>
      </c>
      <c r="AQ108" s="204">
        <f t="shared" si="259"/>
        <v>0</v>
      </c>
      <c r="AR108" s="204">
        <f t="shared" si="259"/>
        <v>0</v>
      </c>
      <c r="AS108" s="204">
        <f t="shared" si="251"/>
        <v>0</v>
      </c>
      <c r="AT108" s="204">
        <f t="shared" si="251"/>
        <v>0</v>
      </c>
      <c r="AU108" s="204">
        <f t="shared" si="251"/>
        <v>0</v>
      </c>
      <c r="AV108" s="204">
        <f t="shared" si="251"/>
        <v>0</v>
      </c>
      <c r="AW108" s="204">
        <f t="shared" ref="AW108" si="260">AW18+AW62+AW72</f>
        <v>0</v>
      </c>
      <c r="AX108" s="204">
        <f t="shared" si="251"/>
        <v>0</v>
      </c>
      <c r="AY108" s="204">
        <f t="shared" si="251"/>
        <v>4000000</v>
      </c>
      <c r="AZ108" s="200">
        <f>AY108+Q108+M108+H108</f>
        <v>4000000</v>
      </c>
    </row>
    <row r="109" spans="1:52" x14ac:dyDescent="0.25">
      <c r="C109" s="203"/>
      <c r="D109" s="203"/>
      <c r="E109" s="203"/>
      <c r="F109" s="203"/>
      <c r="G109" s="203"/>
      <c r="H109" s="335"/>
      <c r="I109" s="203"/>
      <c r="J109" s="203"/>
      <c r="K109" s="203"/>
      <c r="L109" s="203"/>
      <c r="M109" s="335"/>
      <c r="N109" s="203"/>
      <c r="O109" s="203"/>
      <c r="P109" s="203"/>
      <c r="Q109" s="335"/>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row>
    <row r="110" spans="1:52" ht="18" x14ac:dyDescent="0.25">
      <c r="B110" s="31" t="s">
        <v>238</v>
      </c>
      <c r="C110" s="204">
        <f t="shared" ref="C110:AY110" si="261">C76</f>
        <v>0</v>
      </c>
      <c r="D110" s="204">
        <f t="shared" ref="D110:F110" si="262">D76</f>
        <v>0</v>
      </c>
      <c r="E110" s="204">
        <f t="shared" si="262"/>
        <v>0</v>
      </c>
      <c r="F110" s="204">
        <f t="shared" si="262"/>
        <v>17265211</v>
      </c>
      <c r="G110" s="204">
        <f t="shared" si="261"/>
        <v>0</v>
      </c>
      <c r="H110" s="336">
        <f t="shared" si="261"/>
        <v>17265211</v>
      </c>
      <c r="I110" s="204">
        <f t="shared" si="261"/>
        <v>0</v>
      </c>
      <c r="J110" s="204">
        <f t="shared" ref="J110:K110" si="263">J76</f>
        <v>80839109</v>
      </c>
      <c r="K110" s="204">
        <f t="shared" si="263"/>
        <v>0</v>
      </c>
      <c r="L110" s="204">
        <f t="shared" si="261"/>
        <v>0</v>
      </c>
      <c r="M110" s="336">
        <f t="shared" si="261"/>
        <v>80839109</v>
      </c>
      <c r="N110" s="204">
        <f t="shared" si="261"/>
        <v>0</v>
      </c>
      <c r="O110" s="204"/>
      <c r="P110" s="204">
        <f t="shared" ref="P110" si="264">P76</f>
        <v>60870291</v>
      </c>
      <c r="Q110" s="336">
        <f>Q76</f>
        <v>60870291</v>
      </c>
      <c r="R110" s="204">
        <f t="shared" si="261"/>
        <v>0</v>
      </c>
      <c r="S110" s="204">
        <f t="shared" ref="S110:T110" si="265">S76</f>
        <v>0</v>
      </c>
      <c r="T110" s="204">
        <f t="shared" si="265"/>
        <v>0</v>
      </c>
      <c r="U110" s="204">
        <f t="shared" si="261"/>
        <v>0</v>
      </c>
      <c r="V110" s="204">
        <f t="shared" si="261"/>
        <v>0</v>
      </c>
      <c r="W110" s="204">
        <f t="shared" si="261"/>
        <v>0</v>
      </c>
      <c r="X110" s="204">
        <f t="shared" si="261"/>
        <v>7000000</v>
      </c>
      <c r="Y110" s="204">
        <f t="shared" ref="Y110" si="266">Y76</f>
        <v>0</v>
      </c>
      <c r="Z110" s="204">
        <f t="shared" si="261"/>
        <v>28036393</v>
      </c>
      <c r="AA110" s="204">
        <f t="shared" si="261"/>
        <v>0</v>
      </c>
      <c r="AB110" s="204">
        <f t="shared" si="261"/>
        <v>0</v>
      </c>
      <c r="AC110" s="204">
        <f t="shared" si="261"/>
        <v>0</v>
      </c>
      <c r="AD110" s="204">
        <f t="shared" si="261"/>
        <v>0</v>
      </c>
      <c r="AE110" s="204">
        <f t="shared" si="261"/>
        <v>0</v>
      </c>
      <c r="AF110" s="204">
        <f t="shared" si="261"/>
        <v>0</v>
      </c>
      <c r="AG110" s="204">
        <f t="shared" si="261"/>
        <v>0</v>
      </c>
      <c r="AH110" s="204">
        <f t="shared" si="261"/>
        <v>0</v>
      </c>
      <c r="AI110" s="204">
        <f t="shared" si="261"/>
        <v>0</v>
      </c>
      <c r="AJ110" s="204">
        <f t="shared" ref="AJ110" si="267">AJ76</f>
        <v>0</v>
      </c>
      <c r="AK110" s="204">
        <f t="shared" si="261"/>
        <v>0</v>
      </c>
      <c r="AL110" s="204">
        <f t="shared" ref="AL110" si="268">AL76</f>
        <v>0</v>
      </c>
      <c r="AM110" s="204">
        <f t="shared" si="261"/>
        <v>0</v>
      </c>
      <c r="AN110" s="204">
        <f t="shared" si="261"/>
        <v>0</v>
      </c>
      <c r="AO110" s="204">
        <f t="shared" si="261"/>
        <v>0</v>
      </c>
      <c r="AP110" s="204">
        <f t="shared" ref="AP110:AR110" si="269">AP76</f>
        <v>0</v>
      </c>
      <c r="AQ110" s="204">
        <f t="shared" si="269"/>
        <v>0</v>
      </c>
      <c r="AR110" s="204">
        <f t="shared" si="269"/>
        <v>0</v>
      </c>
      <c r="AS110" s="204">
        <f t="shared" si="261"/>
        <v>0</v>
      </c>
      <c r="AT110" s="204">
        <f t="shared" si="261"/>
        <v>0</v>
      </c>
      <c r="AU110" s="204">
        <f t="shared" si="261"/>
        <v>0</v>
      </c>
      <c r="AV110" s="204">
        <f t="shared" si="261"/>
        <v>0</v>
      </c>
      <c r="AW110" s="204">
        <f t="shared" ref="AW110" si="270">AW76</f>
        <v>0</v>
      </c>
      <c r="AX110" s="204">
        <f t="shared" si="261"/>
        <v>0</v>
      </c>
      <c r="AY110" s="204">
        <f t="shared" si="261"/>
        <v>35036393</v>
      </c>
      <c r="AZ110" s="200">
        <f>AY110+Q110+M110+H110</f>
        <v>194011004</v>
      </c>
    </row>
    <row r="111" spans="1:52" x14ac:dyDescent="0.25">
      <c r="C111" s="203"/>
      <c r="D111" s="203"/>
      <c r="E111" s="203"/>
      <c r="F111" s="203"/>
      <c r="G111" s="203"/>
      <c r="H111" s="335"/>
      <c r="I111" s="203"/>
      <c r="J111" s="203"/>
      <c r="K111" s="203"/>
      <c r="L111" s="203"/>
      <c r="M111" s="335"/>
      <c r="N111" s="203"/>
      <c r="O111" s="203"/>
      <c r="P111" s="203"/>
      <c r="Q111" s="335"/>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row>
    <row r="112" spans="1:52" ht="18" x14ac:dyDescent="0.25">
      <c r="A112" s="32" t="s">
        <v>239</v>
      </c>
      <c r="B112" s="33" t="s">
        <v>240</v>
      </c>
      <c r="C112" s="205">
        <f t="shared" ref="C112:AY112" si="271">C5+C18+C24+C51+C62+C68+C72+C76</f>
        <v>19050</v>
      </c>
      <c r="D112" s="205">
        <f t="shared" ref="D112:F112" si="272">D5+D18+D24+D51+D62+D68+D72+D76</f>
        <v>0</v>
      </c>
      <c r="E112" s="205">
        <f t="shared" si="272"/>
        <v>1750000</v>
      </c>
      <c r="F112" s="205">
        <f t="shared" si="272"/>
        <v>17265211</v>
      </c>
      <c r="G112" s="322">
        <f t="shared" si="271"/>
        <v>0</v>
      </c>
      <c r="H112" s="337">
        <f t="shared" si="271"/>
        <v>19034261</v>
      </c>
      <c r="I112" s="328">
        <f t="shared" si="271"/>
        <v>0</v>
      </c>
      <c r="J112" s="205">
        <f t="shared" ref="J112:K112" si="273">J5+J18+J24+J51+J62+J68+J72+J76</f>
        <v>80839109</v>
      </c>
      <c r="K112" s="322">
        <f t="shared" si="273"/>
        <v>0</v>
      </c>
      <c r="L112" s="322">
        <f t="shared" si="271"/>
        <v>0</v>
      </c>
      <c r="M112" s="337">
        <f t="shared" si="271"/>
        <v>80839109</v>
      </c>
      <c r="N112" s="328">
        <f t="shared" si="271"/>
        <v>190000</v>
      </c>
      <c r="O112" s="390"/>
      <c r="P112" s="322">
        <f t="shared" ref="P112" si="274">P5+P18+P24+P51+P62+P68+P72+P76</f>
        <v>60870291</v>
      </c>
      <c r="Q112" s="337">
        <f>Q5+Q18+Q24+Q51+Q62+Q68+Q72+Q76</f>
        <v>61060291</v>
      </c>
      <c r="R112" s="328">
        <f t="shared" si="271"/>
        <v>0</v>
      </c>
      <c r="S112" s="205">
        <f t="shared" ref="S112:T112" si="275">S5+S18+S24+S51+S62+S68+S72+S76</f>
        <v>10300000</v>
      </c>
      <c r="T112" s="205">
        <f t="shared" si="275"/>
        <v>65900000</v>
      </c>
      <c r="U112" s="205">
        <f t="shared" si="271"/>
        <v>0</v>
      </c>
      <c r="V112" s="205">
        <f t="shared" si="271"/>
        <v>1724000</v>
      </c>
      <c r="W112" s="205">
        <f t="shared" si="271"/>
        <v>12200000</v>
      </c>
      <c r="X112" s="205">
        <f t="shared" si="271"/>
        <v>208543321</v>
      </c>
      <c r="Y112" s="205">
        <f t="shared" ref="Y112" si="276">Y5+Y18+Y24+Y51+Y62+Y68+Y72+Y76</f>
        <v>0</v>
      </c>
      <c r="Z112" s="205">
        <f t="shared" si="271"/>
        <v>28036393</v>
      </c>
      <c r="AA112" s="205">
        <f t="shared" si="271"/>
        <v>28238237</v>
      </c>
      <c r="AB112" s="205">
        <f t="shared" si="271"/>
        <v>0</v>
      </c>
      <c r="AC112" s="205">
        <f t="shared" si="271"/>
        <v>127000</v>
      </c>
      <c r="AD112" s="205">
        <f t="shared" si="271"/>
        <v>0</v>
      </c>
      <c r="AE112" s="205">
        <f t="shared" si="271"/>
        <v>200000</v>
      </c>
      <c r="AF112" s="205">
        <f t="shared" si="271"/>
        <v>0</v>
      </c>
      <c r="AG112" s="205">
        <f t="shared" si="271"/>
        <v>247200</v>
      </c>
      <c r="AH112" s="205">
        <f t="shared" si="271"/>
        <v>10759330</v>
      </c>
      <c r="AI112" s="205">
        <f t="shared" si="271"/>
        <v>2350000</v>
      </c>
      <c r="AJ112" s="205">
        <f t="shared" ref="AJ112" si="277">AJ5+AJ18+AJ24+AJ51+AJ62+AJ68+AJ72+AJ76</f>
        <v>0</v>
      </c>
      <c r="AK112" s="205">
        <f t="shared" si="271"/>
        <v>0</v>
      </c>
      <c r="AL112" s="205">
        <f t="shared" ref="AL112" si="278">AL5+AL18+AL24+AL51+AL62+AL68+AL72+AL76</f>
        <v>0</v>
      </c>
      <c r="AM112" s="205">
        <f t="shared" si="271"/>
        <v>0</v>
      </c>
      <c r="AN112" s="205">
        <f t="shared" si="271"/>
        <v>1270000</v>
      </c>
      <c r="AO112" s="205">
        <f t="shared" si="271"/>
        <v>0</v>
      </c>
      <c r="AP112" s="205">
        <f t="shared" ref="AP112:AR112" si="279">AP5+AP18+AP24+AP51+AP62+AP68+AP72+AP76</f>
        <v>0</v>
      </c>
      <c r="AQ112" s="205">
        <f t="shared" si="279"/>
        <v>0</v>
      </c>
      <c r="AR112" s="205">
        <f t="shared" si="279"/>
        <v>0</v>
      </c>
      <c r="AS112" s="205">
        <f t="shared" si="271"/>
        <v>0</v>
      </c>
      <c r="AT112" s="205">
        <f t="shared" si="271"/>
        <v>0</v>
      </c>
      <c r="AU112" s="205">
        <f t="shared" si="271"/>
        <v>0</v>
      </c>
      <c r="AV112" s="205">
        <f t="shared" si="271"/>
        <v>0</v>
      </c>
      <c r="AW112" s="205">
        <f t="shared" ref="AW112" si="280">AW5+AW18+AW24+AW51+AW62+AW68+AW72+AW76</f>
        <v>0</v>
      </c>
      <c r="AX112" s="205">
        <f t="shared" si="271"/>
        <v>0</v>
      </c>
      <c r="AY112" s="205">
        <f t="shared" si="271"/>
        <v>369895481</v>
      </c>
      <c r="AZ112" s="200">
        <f>AY112+Q112+M112+H112</f>
        <v>530829142</v>
      </c>
    </row>
    <row r="113" spans="1:147" ht="18" x14ac:dyDescent="0.25">
      <c r="A113" s="34"/>
      <c r="B113" s="35"/>
      <c r="C113" s="203"/>
      <c r="D113" s="203"/>
      <c r="E113" s="203"/>
      <c r="F113" s="203"/>
      <c r="G113" s="203"/>
      <c r="H113" s="335"/>
      <c r="I113" s="203"/>
      <c r="J113" s="203"/>
      <c r="K113" s="203"/>
      <c r="L113" s="203"/>
      <c r="M113" s="335"/>
      <c r="N113" s="203"/>
      <c r="O113" s="203"/>
      <c r="P113" s="203"/>
      <c r="Q113" s="335"/>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row>
    <row r="114" spans="1:147" ht="36" x14ac:dyDescent="0.25">
      <c r="A114" s="36"/>
      <c r="B114" s="37" t="s">
        <v>241</v>
      </c>
      <c r="C114" s="206">
        <f t="shared" ref="C114:AY114" si="281">C112-C96</f>
        <v>19050</v>
      </c>
      <c r="D114" s="206">
        <f t="shared" ref="D114:F114" si="282">D112-D96</f>
        <v>0</v>
      </c>
      <c r="E114" s="206">
        <f t="shared" si="282"/>
        <v>1750000</v>
      </c>
      <c r="F114" s="206">
        <f t="shared" si="282"/>
        <v>97260</v>
      </c>
      <c r="G114" s="323">
        <f t="shared" si="281"/>
        <v>0</v>
      </c>
      <c r="H114" s="338">
        <f t="shared" si="281"/>
        <v>1866310</v>
      </c>
      <c r="I114" s="329">
        <f t="shared" si="281"/>
        <v>0</v>
      </c>
      <c r="J114" s="206">
        <f t="shared" ref="J114:K114" si="283">J112-J96</f>
        <v>146852</v>
      </c>
      <c r="K114" s="323">
        <f t="shared" si="283"/>
        <v>0</v>
      </c>
      <c r="L114" s="323">
        <f t="shared" si="281"/>
        <v>0</v>
      </c>
      <c r="M114" s="338">
        <f t="shared" si="281"/>
        <v>146852</v>
      </c>
      <c r="N114" s="329">
        <f t="shared" si="281"/>
        <v>190000</v>
      </c>
      <c r="O114" s="391"/>
      <c r="P114" s="323">
        <f t="shared" ref="P114" si="284">P112-P96</f>
        <v>116765</v>
      </c>
      <c r="Q114" s="338">
        <f>Q112-Q96</f>
        <v>306765</v>
      </c>
      <c r="R114" s="329">
        <f t="shared" si="281"/>
        <v>0</v>
      </c>
      <c r="S114" s="206">
        <f t="shared" ref="S114:T114" si="285">S112-S96</f>
        <v>10300000</v>
      </c>
      <c r="T114" s="206">
        <f t="shared" si="285"/>
        <v>65900000</v>
      </c>
      <c r="U114" s="206">
        <f t="shared" si="281"/>
        <v>0</v>
      </c>
      <c r="V114" s="206">
        <f t="shared" si="281"/>
        <v>1724000</v>
      </c>
      <c r="W114" s="206">
        <f t="shared" si="281"/>
        <v>12200000</v>
      </c>
      <c r="X114" s="206">
        <f t="shared" si="281"/>
        <v>208543321</v>
      </c>
      <c r="Y114" s="206">
        <f t="shared" ref="Y114" si="286">Y112-Y96</f>
        <v>0</v>
      </c>
      <c r="Z114" s="206">
        <f t="shared" si="281"/>
        <v>28036393</v>
      </c>
      <c r="AA114" s="206">
        <f t="shared" si="281"/>
        <v>28238237</v>
      </c>
      <c r="AB114" s="206">
        <f t="shared" si="281"/>
        <v>0</v>
      </c>
      <c r="AC114" s="206">
        <f t="shared" si="281"/>
        <v>127000</v>
      </c>
      <c r="AD114" s="206">
        <f t="shared" si="281"/>
        <v>0</v>
      </c>
      <c r="AE114" s="206">
        <f t="shared" si="281"/>
        <v>200000</v>
      </c>
      <c r="AF114" s="206">
        <f t="shared" si="281"/>
        <v>0</v>
      </c>
      <c r="AG114" s="206">
        <f t="shared" si="281"/>
        <v>247200</v>
      </c>
      <c r="AH114" s="206">
        <f t="shared" si="281"/>
        <v>10759330</v>
      </c>
      <c r="AI114" s="206">
        <f t="shared" si="281"/>
        <v>2350000</v>
      </c>
      <c r="AJ114" s="206">
        <f t="shared" ref="AJ114" si="287">AJ112-AJ96</f>
        <v>0</v>
      </c>
      <c r="AK114" s="206">
        <f t="shared" si="281"/>
        <v>0</v>
      </c>
      <c r="AL114" s="206">
        <f t="shared" ref="AL114" si="288">AL112-AL96</f>
        <v>0</v>
      </c>
      <c r="AM114" s="206">
        <f t="shared" si="281"/>
        <v>0</v>
      </c>
      <c r="AN114" s="206">
        <f t="shared" si="281"/>
        <v>1270000</v>
      </c>
      <c r="AO114" s="206">
        <f t="shared" si="281"/>
        <v>0</v>
      </c>
      <c r="AP114" s="206">
        <f t="shared" ref="AP114:AR114" si="289">AP112-AP96</f>
        <v>0</v>
      </c>
      <c r="AQ114" s="206">
        <f t="shared" si="289"/>
        <v>0</v>
      </c>
      <c r="AR114" s="206">
        <f t="shared" si="289"/>
        <v>0</v>
      </c>
      <c r="AS114" s="206">
        <f t="shared" si="281"/>
        <v>0</v>
      </c>
      <c r="AT114" s="206">
        <f t="shared" si="281"/>
        <v>0</v>
      </c>
      <c r="AU114" s="206">
        <f t="shared" si="281"/>
        <v>0</v>
      </c>
      <c r="AV114" s="206">
        <f t="shared" si="281"/>
        <v>0</v>
      </c>
      <c r="AW114" s="206">
        <f t="shared" ref="AW114" si="290">AW112-AW96</f>
        <v>0</v>
      </c>
      <c r="AX114" s="206">
        <f t="shared" si="281"/>
        <v>0</v>
      </c>
      <c r="AY114" s="206">
        <f t="shared" si="281"/>
        <v>369895481</v>
      </c>
      <c r="AZ114" s="200">
        <f>AY114+Q114+M114+H114</f>
        <v>372215408</v>
      </c>
    </row>
    <row r="115" spans="1:147" x14ac:dyDescent="0.25">
      <c r="C115" s="203"/>
      <c r="D115" s="203"/>
      <c r="E115" s="203"/>
      <c r="F115" s="203"/>
      <c r="G115" s="203"/>
      <c r="H115" s="335"/>
      <c r="I115" s="203"/>
      <c r="J115" s="203"/>
      <c r="K115" s="203"/>
      <c r="L115" s="203"/>
      <c r="M115" s="335"/>
      <c r="N115" s="203"/>
      <c r="O115" s="203"/>
      <c r="P115" s="203"/>
      <c r="Q115" s="335"/>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row>
    <row r="116" spans="1:147" ht="36.75" thickBot="1" x14ac:dyDescent="0.3">
      <c r="A116" s="38"/>
      <c r="B116" s="39" t="s">
        <v>242</v>
      </c>
      <c r="C116" s="207">
        <f t="shared" ref="C116:AY116" si="291">C112-C76</f>
        <v>19050</v>
      </c>
      <c r="D116" s="207">
        <f t="shared" ref="D116:F116" si="292">D112-D76</f>
        <v>0</v>
      </c>
      <c r="E116" s="207">
        <f t="shared" si="292"/>
        <v>1750000</v>
      </c>
      <c r="F116" s="207">
        <f t="shared" si="292"/>
        <v>0</v>
      </c>
      <c r="G116" s="324">
        <f t="shared" si="291"/>
        <v>0</v>
      </c>
      <c r="H116" s="339">
        <f t="shared" si="291"/>
        <v>1769050</v>
      </c>
      <c r="I116" s="330">
        <f t="shared" si="291"/>
        <v>0</v>
      </c>
      <c r="J116" s="207">
        <f t="shared" ref="J116:K116" si="293">J112-J76</f>
        <v>0</v>
      </c>
      <c r="K116" s="324">
        <f t="shared" si="293"/>
        <v>0</v>
      </c>
      <c r="L116" s="324">
        <f t="shared" si="291"/>
        <v>0</v>
      </c>
      <c r="M116" s="339">
        <f t="shared" si="291"/>
        <v>0</v>
      </c>
      <c r="N116" s="330">
        <f t="shared" si="291"/>
        <v>190000</v>
      </c>
      <c r="O116" s="392"/>
      <c r="P116" s="324">
        <f t="shared" ref="P116" si="294">P112-P76</f>
        <v>0</v>
      </c>
      <c r="Q116" s="339">
        <f>Q112-Q76</f>
        <v>190000</v>
      </c>
      <c r="R116" s="330">
        <f t="shared" si="291"/>
        <v>0</v>
      </c>
      <c r="S116" s="207">
        <f t="shared" ref="S116:T116" si="295">S112-S76</f>
        <v>10300000</v>
      </c>
      <c r="T116" s="207">
        <f t="shared" si="295"/>
        <v>65900000</v>
      </c>
      <c r="U116" s="207">
        <f t="shared" si="291"/>
        <v>0</v>
      </c>
      <c r="V116" s="207">
        <f t="shared" si="291"/>
        <v>1724000</v>
      </c>
      <c r="W116" s="207">
        <f t="shared" si="291"/>
        <v>12200000</v>
      </c>
      <c r="X116" s="207">
        <f t="shared" si="291"/>
        <v>201543321</v>
      </c>
      <c r="Y116" s="207">
        <f t="shared" ref="Y116" si="296">Y112-Y76</f>
        <v>0</v>
      </c>
      <c r="Z116" s="207">
        <f t="shared" si="291"/>
        <v>0</v>
      </c>
      <c r="AA116" s="207">
        <f t="shared" si="291"/>
        <v>28238237</v>
      </c>
      <c r="AB116" s="207">
        <f t="shared" si="291"/>
        <v>0</v>
      </c>
      <c r="AC116" s="207">
        <f t="shared" si="291"/>
        <v>127000</v>
      </c>
      <c r="AD116" s="207">
        <f t="shared" si="291"/>
        <v>0</v>
      </c>
      <c r="AE116" s="207">
        <f t="shared" si="291"/>
        <v>200000</v>
      </c>
      <c r="AF116" s="207">
        <f t="shared" si="291"/>
        <v>0</v>
      </c>
      <c r="AG116" s="207">
        <f t="shared" si="291"/>
        <v>247200</v>
      </c>
      <c r="AH116" s="207">
        <f t="shared" si="291"/>
        <v>10759330</v>
      </c>
      <c r="AI116" s="207">
        <f t="shared" si="291"/>
        <v>2350000</v>
      </c>
      <c r="AJ116" s="207">
        <f t="shared" ref="AJ116" si="297">AJ112-AJ76</f>
        <v>0</v>
      </c>
      <c r="AK116" s="207">
        <f t="shared" si="291"/>
        <v>0</v>
      </c>
      <c r="AL116" s="207">
        <f t="shared" ref="AL116" si="298">AL112-AL76</f>
        <v>0</v>
      </c>
      <c r="AM116" s="207">
        <f t="shared" si="291"/>
        <v>0</v>
      </c>
      <c r="AN116" s="207">
        <f t="shared" si="291"/>
        <v>1270000</v>
      </c>
      <c r="AO116" s="207">
        <f t="shared" si="291"/>
        <v>0</v>
      </c>
      <c r="AP116" s="207">
        <f t="shared" ref="AP116:AR116" si="299">AP112-AP76</f>
        <v>0</v>
      </c>
      <c r="AQ116" s="207">
        <f t="shared" si="299"/>
        <v>0</v>
      </c>
      <c r="AR116" s="207">
        <f t="shared" si="299"/>
        <v>0</v>
      </c>
      <c r="AS116" s="207">
        <f t="shared" si="291"/>
        <v>0</v>
      </c>
      <c r="AT116" s="207">
        <f t="shared" si="291"/>
        <v>0</v>
      </c>
      <c r="AU116" s="207">
        <f t="shared" si="291"/>
        <v>0</v>
      </c>
      <c r="AV116" s="207">
        <f t="shared" si="291"/>
        <v>0</v>
      </c>
      <c r="AW116" s="207">
        <f t="shared" ref="AW116" si="300">AW112-AW76</f>
        <v>0</v>
      </c>
      <c r="AX116" s="207">
        <f t="shared" si="291"/>
        <v>0</v>
      </c>
      <c r="AY116" s="207">
        <f t="shared" si="291"/>
        <v>334859088</v>
      </c>
      <c r="AZ116" s="200">
        <f>AY116+Q116+M116+H116</f>
        <v>336818138</v>
      </c>
    </row>
    <row r="117" spans="1:147" x14ac:dyDescent="0.25">
      <c r="C117" s="208"/>
      <c r="D117" s="208"/>
      <c r="E117" s="208"/>
      <c r="F117" s="208"/>
      <c r="G117" s="208"/>
      <c r="H117" s="208"/>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row>
    <row r="118" spans="1:147" ht="18.75" thickBot="1" x14ac:dyDescent="0.3">
      <c r="C118" s="872"/>
      <c r="D118" s="872"/>
      <c r="E118" s="872"/>
      <c r="F118" s="872"/>
      <c r="G118" s="872"/>
      <c r="H118" s="210"/>
      <c r="I118" s="871"/>
      <c r="J118" s="871"/>
      <c r="K118" s="871"/>
      <c r="L118" s="871"/>
      <c r="M118" s="871"/>
      <c r="N118" s="211"/>
      <c r="O118" s="211"/>
      <c r="P118" s="211"/>
      <c r="Q118" s="212"/>
      <c r="R118" s="213"/>
      <c r="S118" s="213"/>
      <c r="T118" s="213"/>
      <c r="U118" s="213" t="str">
        <f>U2</f>
        <v>Bag Nagyközség  Önkormányzat Intézményi Költségvetés</v>
      </c>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00"/>
    </row>
    <row r="119" spans="1:147" ht="15.75" customHeight="1" thickBot="1" x14ac:dyDescent="0.3">
      <c r="A119" s="6"/>
      <c r="B119" s="7" t="s">
        <v>1</v>
      </c>
      <c r="C119" s="214" t="str">
        <f t="shared" ref="C119:AX119" si="301">C3</f>
        <v>082044</v>
      </c>
      <c r="D119" s="214" t="str">
        <f t="shared" ref="D119:F119" si="302">D3</f>
        <v>082042</v>
      </c>
      <c r="E119" s="214" t="str">
        <f t="shared" si="302"/>
        <v>082092</v>
      </c>
      <c r="F119" s="214" t="str">
        <f t="shared" si="302"/>
        <v>018030</v>
      </c>
      <c r="G119" s="214" t="str">
        <f t="shared" si="301"/>
        <v>086020</v>
      </c>
      <c r="H119" s="343" t="str">
        <f t="shared" si="301"/>
        <v>Művház</v>
      </c>
      <c r="I119" s="214" t="str">
        <f t="shared" si="301"/>
        <v>091140</v>
      </c>
      <c r="J119" s="214" t="str">
        <f t="shared" ref="J119:K119" si="303">J3</f>
        <v>018030</v>
      </c>
      <c r="K119" s="214" t="str">
        <f t="shared" si="303"/>
        <v>107080</v>
      </c>
      <c r="L119" s="214" t="str">
        <f t="shared" si="301"/>
        <v>096015</v>
      </c>
      <c r="M119" s="355" t="str">
        <f t="shared" si="301"/>
        <v>ÓVODA</v>
      </c>
      <c r="N119" s="214" t="str">
        <f t="shared" si="301"/>
        <v>011130</v>
      </c>
      <c r="O119" s="214" t="str">
        <f t="shared" ref="O119" si="304">O3</f>
        <v>016020</v>
      </c>
      <c r="P119" s="214" t="str">
        <f t="shared" ref="P119" si="305">P3</f>
        <v>018030</v>
      </c>
      <c r="Q119" s="372" t="str">
        <f>Q3</f>
        <v>HIVATAL</v>
      </c>
      <c r="R119" s="214" t="str">
        <f t="shared" si="301"/>
        <v>011220</v>
      </c>
      <c r="S119" s="214" t="str">
        <f t="shared" ref="S119:T119" si="306">S3</f>
        <v>900010</v>
      </c>
      <c r="T119" s="214" t="str">
        <f t="shared" si="306"/>
        <v>900020</v>
      </c>
      <c r="U119" s="214" t="str">
        <f t="shared" si="301"/>
        <v>011130</v>
      </c>
      <c r="V119" s="214" t="str">
        <f t="shared" si="301"/>
        <v>013320</v>
      </c>
      <c r="W119" s="214" t="str">
        <f t="shared" si="301"/>
        <v>013350</v>
      </c>
      <c r="X119" s="214" t="str">
        <f t="shared" si="301"/>
        <v>018010</v>
      </c>
      <c r="Y119" s="214" t="str">
        <f t="shared" ref="Y119" si="307">Y3</f>
        <v>018020</v>
      </c>
      <c r="Z119" s="214" t="str">
        <f t="shared" si="301"/>
        <v>018030</v>
      </c>
      <c r="AA119" s="214" t="str">
        <f t="shared" si="301"/>
        <v>041232</v>
      </c>
      <c r="AB119" s="214" t="str">
        <f t="shared" si="301"/>
        <v>045160</v>
      </c>
      <c r="AC119" s="214" t="str">
        <f t="shared" si="301"/>
        <v>051040</v>
      </c>
      <c r="AD119" s="214" t="str">
        <f t="shared" si="301"/>
        <v>064010</v>
      </c>
      <c r="AE119" s="214" t="str">
        <f t="shared" si="301"/>
        <v>066020</v>
      </c>
      <c r="AF119" s="214" t="str">
        <f t="shared" si="301"/>
        <v>066010</v>
      </c>
      <c r="AG119" s="214" t="str">
        <f t="shared" si="301"/>
        <v>072112</v>
      </c>
      <c r="AH119" s="214" t="str">
        <f t="shared" si="301"/>
        <v>074031</v>
      </c>
      <c r="AI119" s="214" t="str">
        <f t="shared" si="301"/>
        <v>081030</v>
      </c>
      <c r="AJ119" s="214" t="str">
        <f t="shared" ref="AJ119" si="308">AJ3</f>
        <v>082092</v>
      </c>
      <c r="AK119" s="214" t="str">
        <f t="shared" si="301"/>
        <v>084031</v>
      </c>
      <c r="AL119" s="214" t="str">
        <f t="shared" ref="AL119" si="309">AL3</f>
        <v>091220</v>
      </c>
      <c r="AM119" s="214" t="str">
        <f t="shared" si="301"/>
        <v>092120</v>
      </c>
      <c r="AN119" s="214" t="str">
        <f t="shared" si="301"/>
        <v>096015</v>
      </c>
      <c r="AO119" s="214" t="str">
        <f t="shared" ref="AO119" si="310">AO3</f>
        <v>104037</v>
      </c>
      <c r="AP119" s="214" t="str">
        <f t="shared" ref="AP119:AR119" si="311">AP3</f>
        <v>104042</v>
      </c>
      <c r="AQ119" s="214" t="str">
        <f t="shared" si="311"/>
        <v>104051</v>
      </c>
      <c r="AR119" s="214" t="str">
        <f t="shared" si="311"/>
        <v>082092</v>
      </c>
      <c r="AS119" s="214" t="str">
        <f t="shared" si="301"/>
        <v>101150</v>
      </c>
      <c r="AT119" s="214" t="str">
        <f t="shared" si="301"/>
        <v>105020</v>
      </c>
      <c r="AU119" s="214" t="str">
        <f t="shared" si="301"/>
        <v>106020</v>
      </c>
      <c r="AV119" s="214" t="str">
        <f t="shared" si="301"/>
        <v>107030</v>
      </c>
      <c r="AW119" s="214" t="str">
        <f t="shared" ref="AW119" si="312">AW3</f>
        <v>107051</v>
      </c>
      <c r="AX119" s="214" t="str">
        <f t="shared" si="301"/>
        <v>107060</v>
      </c>
      <c r="AY119" s="217" t="str">
        <f t="shared" ref="AY119" si="313">AY3</f>
        <v>ÖNK-I</v>
      </c>
      <c r="AZ119" s="200"/>
    </row>
    <row r="120" spans="1:147" s="5" customFormat="1" ht="75.75" customHeight="1" x14ac:dyDescent="0.25">
      <c r="A120" s="13" t="s">
        <v>243</v>
      </c>
      <c r="B120" s="14" t="s">
        <v>29</v>
      </c>
      <c r="C120" s="218" t="str">
        <f t="shared" ref="C120:AX120" si="314">C4</f>
        <v>könyvtári szolgáltatások</v>
      </c>
      <c r="D120" s="218" t="str">
        <f t="shared" ref="D120:F120" si="315">D4</f>
        <v>könyvtári állomány gyarapítása</v>
      </c>
      <c r="E120" s="218" t="str">
        <f t="shared" si="315"/>
        <v>Közművelődés- hagyományos közösségi kulturális értékek gondozása</v>
      </c>
      <c r="F120" s="218" t="str">
        <f t="shared" si="315"/>
        <v>támogatási célú finanszírozási műveletek</v>
      </c>
      <c r="G120" s="218" t="str">
        <f t="shared" si="314"/>
        <v>helyi, térségi közösségi tér biztosítása, működtetése</v>
      </c>
      <c r="H120" s="352" t="str">
        <f t="shared" si="314"/>
        <v>ÖSSZESEN</v>
      </c>
      <c r="I120" s="218" t="str">
        <f t="shared" si="314"/>
        <v>óvodai nevelés, ellátás működtetési feladatai</v>
      </c>
      <c r="J120" s="218" t="str">
        <f t="shared" ref="J120:K120" si="316">J4</f>
        <v>támogatási célú finanszírozási műveletek</v>
      </c>
      <c r="K120" s="218" t="str">
        <f t="shared" si="316"/>
        <v>Esélyegyenlőség elősegítését célzó tevékenységek és programok</v>
      </c>
      <c r="L120" s="218" t="str">
        <f t="shared" si="314"/>
        <v>óvodai intézményi étkeztetés</v>
      </c>
      <c r="M120" s="362" t="str">
        <f t="shared" si="314"/>
        <v>ÖSSZESEN</v>
      </c>
      <c r="N120" s="218" t="str">
        <f t="shared" si="314"/>
        <v>önkormányzatok és önkormányzati hivatalok jogalkotó és általános igazgatási tevékenysége</v>
      </c>
      <c r="O120" s="218" t="str">
        <f t="shared" ref="O120" si="317">O4</f>
        <v>népszavazás</v>
      </c>
      <c r="P120" s="218" t="str">
        <f t="shared" ref="P120" si="318">P4</f>
        <v>támogatási célú finanszírozási műveletek</v>
      </c>
      <c r="Q120" s="373" t="str">
        <f>Q4</f>
        <v>ÖSSZESEN</v>
      </c>
      <c r="R120" s="218" t="str">
        <f t="shared" si="314"/>
        <v>adó-, vám és jövedéki igazgatás</v>
      </c>
      <c r="S120" s="218" t="str">
        <f t="shared" ref="S120:T120" si="319">S4</f>
        <v>Központi költségvetés funkcióira nem sorolható bevétel ÁH-n kívülről</v>
      </c>
      <c r="T120" s="218" t="str">
        <f t="shared" si="319"/>
        <v>Önkormányzati funkcióira nem sorolható bevétel ÁH-n kívülről</v>
      </c>
      <c r="U120" s="218" t="str">
        <f t="shared" si="314"/>
        <v>önkormányzatok és önkormány-zati hivatalok jogalkotó és ál-talános igazg-i tevékenysége</v>
      </c>
      <c r="V120" s="218" t="str">
        <f t="shared" si="314"/>
        <v>köztemető fenntartás és működtetés</v>
      </c>
      <c r="W120" s="218" t="str">
        <f t="shared" si="314"/>
        <v>önkormányzati vagyonnal való gazdálkodással kapcsolatos feladatok</v>
      </c>
      <c r="X120" s="218" t="str">
        <f t="shared" si="314"/>
        <v>önkormányzatok elszámolásai a központi költségvetéssel</v>
      </c>
      <c r="Y120" s="218" t="str">
        <f t="shared" ref="Y120" si="320">Y4</f>
        <v>Központi költségvetési befizetések</v>
      </c>
      <c r="Z120" s="218" t="str">
        <f t="shared" si="314"/>
        <v>támogatási célú finanszírozási műveletek</v>
      </c>
      <c r="AA120" s="218" t="str">
        <f t="shared" si="314"/>
        <v>Start munkaprogram - téli közfoglalkoz-tatás</v>
      </c>
      <c r="AB120" s="218" t="str">
        <f t="shared" si="314"/>
        <v>közutak, hidak, alagutak üzemeltetése, fenntartása</v>
      </c>
      <c r="AC120" s="218" t="str">
        <f t="shared" si="314"/>
        <v>Nem veszélyes hulladék kezelése, ártalmatlanítása</v>
      </c>
      <c r="AD120" s="218" t="str">
        <f t="shared" si="314"/>
        <v>közvilágítás</v>
      </c>
      <c r="AE120" s="218" t="str">
        <f t="shared" si="314"/>
        <v>város-, községgazdál-kodási egyéb szolgáltatások</v>
      </c>
      <c r="AF120" s="218" t="str">
        <f t="shared" si="314"/>
        <v>zöldterület kezelés</v>
      </c>
      <c r="AG120" s="218" t="str">
        <f t="shared" si="314"/>
        <v>háziorvosi ügyeleti ellátás</v>
      </c>
      <c r="AH120" s="218" t="str">
        <f t="shared" si="314"/>
        <v>család- és nővédelmi egészségügyi gondozás</v>
      </c>
      <c r="AI120" s="218" t="str">
        <f t="shared" si="314"/>
        <v>sportlétesít-mények, edzőtáborok működtetése és fejlesztése</v>
      </c>
      <c r="AJ120" s="218" t="str">
        <f t="shared" ref="AJ120" si="321">AJ4</f>
        <v>Közművelődés- hagyományos közösségi kulturális értékek gondozása</v>
      </c>
      <c r="AK120" s="218" t="str">
        <f t="shared" si="314"/>
        <v>Civil szervezetek működési támogatása</v>
      </c>
      <c r="AL120" s="218" t="str">
        <f t="shared" ref="AL120" si="322">AL4</f>
        <v>Köznevelési intézmény 1-4. évfolyamán tanulók nevelésével, oktatásával összefüggő működtetési feladatok</v>
      </c>
      <c r="AM120" s="218" t="str">
        <f t="shared" si="314"/>
        <v>Köznevelési intézmény 5-8. évfolyamán tanulók nevelésével, oktatásával összefüggő működtetési feladatok</v>
      </c>
      <c r="AN120" s="218" t="str">
        <f t="shared" si="314"/>
        <v>Gyermekétkeztetés köznevelési intézményben</v>
      </c>
      <c r="AO120" s="218" t="str">
        <f t="shared" ref="AO120" si="323">AO4</f>
        <v>Intézményen kívüli gyermekétkeztetés</v>
      </c>
      <c r="AP120" s="218" t="str">
        <f t="shared" ref="AP120:AR120" si="324">AP4</f>
        <v>Gyermekjóléti szolgáltatás</v>
      </c>
      <c r="AQ120" s="218" t="str">
        <f t="shared" si="324"/>
        <v>Gyermekvédelmi pénzbeli és természetbeni ellátások</v>
      </c>
      <c r="AR120" s="218" t="str">
        <f t="shared" si="324"/>
        <v>Közművelődés- hagyományos közösségi kul. Értékelés gonodzás</v>
      </c>
      <c r="AS120" s="218" t="str">
        <f t="shared" si="314"/>
        <v>betegséggel kapcsolatos pénzbeli ellátások, támogatások</v>
      </c>
      <c r="AT120" s="218" t="str">
        <f t="shared" si="314"/>
        <v>Foglalkoztatást elősegítő képzések és egyéb támogatások</v>
      </c>
      <c r="AU120" s="218" t="str">
        <f t="shared" si="314"/>
        <v>lakásfenntartással, lakhatással összefüggő ellátások</v>
      </c>
      <c r="AV120" s="218" t="str">
        <f t="shared" si="314"/>
        <v>szociális foglalkoztatás</v>
      </c>
      <c r="AW120" s="218" t="str">
        <f t="shared" ref="AW120" si="325">AW4</f>
        <v>szociális étkezés</v>
      </c>
      <c r="AX120" s="218" t="str">
        <f t="shared" si="314"/>
        <v>egyéb szociális pénzbeli és természetbeni ellátások, támogatások</v>
      </c>
      <c r="AY120" s="217" t="str">
        <f t="shared" ref="AY120" si="326">AY4</f>
        <v xml:space="preserve">INTÉZMÉNYI KTGV. ÖSSZESEN </v>
      </c>
      <c r="AZ120" s="200"/>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row>
    <row r="121" spans="1:147" ht="18" x14ac:dyDescent="0.25">
      <c r="A121" s="19" t="s">
        <v>244</v>
      </c>
      <c r="B121" s="20" t="s">
        <v>245</v>
      </c>
      <c r="C121" s="199">
        <f t="shared" ref="C121:AY121" si="327">C122+C136</f>
        <v>1010000</v>
      </c>
      <c r="D121" s="199">
        <f t="shared" ref="D121:F121" si="328">D122+D136</f>
        <v>0</v>
      </c>
      <c r="E121" s="199">
        <f t="shared" si="328"/>
        <v>7729300</v>
      </c>
      <c r="F121" s="199">
        <f t="shared" si="328"/>
        <v>0</v>
      </c>
      <c r="G121" s="319">
        <f t="shared" si="327"/>
        <v>0</v>
      </c>
      <c r="H121" s="332">
        <f t="shared" si="327"/>
        <v>8739300</v>
      </c>
      <c r="I121" s="346">
        <f t="shared" si="327"/>
        <v>59450955</v>
      </c>
      <c r="J121" s="219">
        <f t="shared" ref="J121:K121" si="329">J122+J136</f>
        <v>0</v>
      </c>
      <c r="K121" s="219">
        <f t="shared" si="329"/>
        <v>1698500</v>
      </c>
      <c r="L121" s="356">
        <f t="shared" si="327"/>
        <v>0</v>
      </c>
      <c r="M121" s="363">
        <f t="shared" si="327"/>
        <v>61149455</v>
      </c>
      <c r="N121" s="346">
        <f t="shared" si="327"/>
        <v>39424800</v>
      </c>
      <c r="O121" s="393"/>
      <c r="P121" s="356">
        <f t="shared" ref="P121" si="330">P122+P136</f>
        <v>0</v>
      </c>
      <c r="Q121" s="363">
        <f>Q122+Q136</f>
        <v>39424800</v>
      </c>
      <c r="R121" s="346">
        <f t="shared" si="327"/>
        <v>0</v>
      </c>
      <c r="S121" s="346">
        <f t="shared" ref="S121:T121" si="331">S122+S136</f>
        <v>0</v>
      </c>
      <c r="T121" s="346">
        <f t="shared" si="331"/>
        <v>0</v>
      </c>
      <c r="U121" s="219">
        <f t="shared" si="327"/>
        <v>15373161</v>
      </c>
      <c r="V121" s="219">
        <f t="shared" si="327"/>
        <v>2435000</v>
      </c>
      <c r="W121" s="219">
        <f t="shared" si="327"/>
        <v>0</v>
      </c>
      <c r="X121" s="219">
        <f t="shared" si="327"/>
        <v>0</v>
      </c>
      <c r="Y121" s="219">
        <f t="shared" ref="Y121" si="332">Y122+Y136</f>
        <v>0</v>
      </c>
      <c r="Z121" s="219">
        <f t="shared" si="327"/>
        <v>0</v>
      </c>
      <c r="AA121" s="219">
        <f t="shared" si="327"/>
        <v>29874750</v>
      </c>
      <c r="AB121" s="219">
        <f t="shared" si="327"/>
        <v>0</v>
      </c>
      <c r="AC121" s="219">
        <f t="shared" si="327"/>
        <v>0</v>
      </c>
      <c r="AD121" s="219">
        <f t="shared" si="327"/>
        <v>0</v>
      </c>
      <c r="AE121" s="219">
        <f t="shared" si="327"/>
        <v>7360000</v>
      </c>
      <c r="AF121" s="219">
        <f t="shared" si="327"/>
        <v>0</v>
      </c>
      <c r="AG121" s="219">
        <f t="shared" si="327"/>
        <v>0</v>
      </c>
      <c r="AH121" s="219">
        <f t="shared" si="327"/>
        <v>8396204</v>
      </c>
      <c r="AI121" s="219">
        <f t="shared" si="327"/>
        <v>4623500</v>
      </c>
      <c r="AJ121" s="219">
        <f t="shared" ref="AJ121" si="333">AJ122+AJ136</f>
        <v>0</v>
      </c>
      <c r="AK121" s="219">
        <f t="shared" si="327"/>
        <v>0</v>
      </c>
      <c r="AL121" s="219">
        <f t="shared" ref="AL121" si="334">AL122+AL136</f>
        <v>396900</v>
      </c>
      <c r="AM121" s="219">
        <f t="shared" si="327"/>
        <v>381899</v>
      </c>
      <c r="AN121" s="219">
        <f t="shared" si="327"/>
        <v>0</v>
      </c>
      <c r="AO121" s="219">
        <f t="shared" si="327"/>
        <v>0</v>
      </c>
      <c r="AP121" s="219">
        <f t="shared" ref="AP121:AR121" si="335">AP122+AP136</f>
        <v>0</v>
      </c>
      <c r="AQ121" s="219">
        <f t="shared" si="335"/>
        <v>0</v>
      </c>
      <c r="AR121" s="219">
        <f t="shared" si="335"/>
        <v>0</v>
      </c>
      <c r="AS121" s="219">
        <f t="shared" si="327"/>
        <v>0</v>
      </c>
      <c r="AT121" s="219">
        <f t="shared" si="327"/>
        <v>0</v>
      </c>
      <c r="AU121" s="219">
        <f t="shared" si="327"/>
        <v>0</v>
      </c>
      <c r="AV121" s="219">
        <f t="shared" si="327"/>
        <v>0</v>
      </c>
      <c r="AW121" s="219">
        <f t="shared" ref="AW121" si="336">AW122+AW136</f>
        <v>0</v>
      </c>
      <c r="AX121" s="219">
        <f t="shared" si="327"/>
        <v>0</v>
      </c>
      <c r="AY121" s="219">
        <f t="shared" si="327"/>
        <v>68841414</v>
      </c>
      <c r="AZ121" s="200">
        <f t="shared" ref="AZ121:AZ152" si="337">AY121+Q121+M121+H121</f>
        <v>178154969</v>
      </c>
    </row>
    <row r="122" spans="1:147" ht="18" x14ac:dyDescent="0.25">
      <c r="A122" s="21" t="s">
        <v>246</v>
      </c>
      <c r="B122" s="22" t="s">
        <v>247</v>
      </c>
      <c r="C122" s="201">
        <f t="shared" ref="C122:AY122" si="338">SUM(C123:C135)</f>
        <v>1010000</v>
      </c>
      <c r="D122" s="201">
        <f t="shared" ref="D122:F122" si="339">SUM(D123:D135)</f>
        <v>0</v>
      </c>
      <c r="E122" s="201">
        <f t="shared" si="339"/>
        <v>7729300</v>
      </c>
      <c r="F122" s="201">
        <f t="shared" si="339"/>
        <v>0</v>
      </c>
      <c r="G122" s="320">
        <f t="shared" si="338"/>
        <v>0</v>
      </c>
      <c r="H122" s="333">
        <f t="shared" si="338"/>
        <v>8739300</v>
      </c>
      <c r="I122" s="347">
        <f t="shared" si="338"/>
        <v>59450955</v>
      </c>
      <c r="J122" s="220">
        <f t="shared" ref="J122:K122" si="340">SUM(J123:J135)</f>
        <v>0</v>
      </c>
      <c r="K122" s="220">
        <f t="shared" si="340"/>
        <v>1698500</v>
      </c>
      <c r="L122" s="357">
        <f t="shared" si="338"/>
        <v>0</v>
      </c>
      <c r="M122" s="364">
        <f t="shared" si="338"/>
        <v>61149455</v>
      </c>
      <c r="N122" s="347">
        <f t="shared" si="338"/>
        <v>38724800</v>
      </c>
      <c r="O122" s="394"/>
      <c r="P122" s="357">
        <f t="shared" ref="P122" si="341">SUM(P123:P135)</f>
        <v>0</v>
      </c>
      <c r="Q122" s="364">
        <f>SUM(N122:P122)</f>
        <v>38724800</v>
      </c>
      <c r="R122" s="347">
        <f t="shared" si="338"/>
        <v>0</v>
      </c>
      <c r="S122" s="347">
        <f t="shared" ref="S122:T122" si="342">SUM(S123:S135)</f>
        <v>0</v>
      </c>
      <c r="T122" s="347">
        <f t="shared" si="342"/>
        <v>0</v>
      </c>
      <c r="U122" s="220">
        <f t="shared" si="338"/>
        <v>200000</v>
      </c>
      <c r="V122" s="220">
        <f t="shared" si="338"/>
        <v>2435000</v>
      </c>
      <c r="W122" s="220">
        <f t="shared" si="338"/>
        <v>0</v>
      </c>
      <c r="X122" s="220">
        <f t="shared" si="338"/>
        <v>0</v>
      </c>
      <c r="Y122" s="220">
        <f t="shared" ref="Y122" si="343">SUM(Y123:Y135)</f>
        <v>0</v>
      </c>
      <c r="Z122" s="220">
        <f t="shared" si="338"/>
        <v>0</v>
      </c>
      <c r="AA122" s="220">
        <f t="shared" si="338"/>
        <v>29874750</v>
      </c>
      <c r="AB122" s="220">
        <f t="shared" si="338"/>
        <v>0</v>
      </c>
      <c r="AC122" s="220">
        <f t="shared" si="338"/>
        <v>0</v>
      </c>
      <c r="AD122" s="220">
        <f t="shared" si="338"/>
        <v>0</v>
      </c>
      <c r="AE122" s="220">
        <f t="shared" si="338"/>
        <v>4860000</v>
      </c>
      <c r="AF122" s="220">
        <f t="shared" si="338"/>
        <v>0</v>
      </c>
      <c r="AG122" s="220">
        <f t="shared" si="338"/>
        <v>0</v>
      </c>
      <c r="AH122" s="220">
        <f t="shared" si="338"/>
        <v>6836204</v>
      </c>
      <c r="AI122" s="220">
        <f t="shared" si="338"/>
        <v>4623500</v>
      </c>
      <c r="AJ122" s="220">
        <f t="shared" ref="AJ122" si="344">SUM(AJ123:AJ135)</f>
        <v>0</v>
      </c>
      <c r="AK122" s="220">
        <f t="shared" si="338"/>
        <v>0</v>
      </c>
      <c r="AL122" s="220">
        <f t="shared" ref="AL122" si="345">SUM(AL123:AL135)</f>
        <v>396900</v>
      </c>
      <c r="AM122" s="220">
        <f t="shared" si="338"/>
        <v>381899</v>
      </c>
      <c r="AN122" s="220">
        <f t="shared" si="338"/>
        <v>0</v>
      </c>
      <c r="AO122" s="220">
        <f t="shared" si="338"/>
        <v>0</v>
      </c>
      <c r="AP122" s="220">
        <f t="shared" ref="AP122:AR122" si="346">SUM(AP123:AP135)</f>
        <v>0</v>
      </c>
      <c r="AQ122" s="220">
        <f t="shared" si="346"/>
        <v>0</v>
      </c>
      <c r="AR122" s="220">
        <f t="shared" si="346"/>
        <v>0</v>
      </c>
      <c r="AS122" s="220">
        <f t="shared" si="338"/>
        <v>0</v>
      </c>
      <c r="AT122" s="220">
        <f t="shared" si="338"/>
        <v>0</v>
      </c>
      <c r="AU122" s="220">
        <f t="shared" si="338"/>
        <v>0</v>
      </c>
      <c r="AV122" s="220">
        <f t="shared" si="338"/>
        <v>0</v>
      </c>
      <c r="AW122" s="220">
        <f t="shared" ref="AW122" si="347">SUM(AW123:AW135)</f>
        <v>0</v>
      </c>
      <c r="AX122" s="220">
        <f t="shared" si="338"/>
        <v>0</v>
      </c>
      <c r="AY122" s="220">
        <f t="shared" si="338"/>
        <v>49608253</v>
      </c>
      <c r="AZ122" s="200">
        <f t="shared" si="337"/>
        <v>158221808</v>
      </c>
    </row>
    <row r="123" spans="1:147" ht="18" x14ac:dyDescent="0.25">
      <c r="A123" s="28" t="s">
        <v>248</v>
      </c>
      <c r="B123" s="29" t="s">
        <v>249</v>
      </c>
      <c r="C123" s="202">
        <v>950000</v>
      </c>
      <c r="D123" s="202">
        <v>0</v>
      </c>
      <c r="E123" s="202">
        <v>7434100</v>
      </c>
      <c r="F123" s="202">
        <v>0</v>
      </c>
      <c r="G123" s="321">
        <v>0</v>
      </c>
      <c r="H123" s="334">
        <f t="shared" ref="H123:H135" si="348">SUM(C123:G123)</f>
        <v>8384100</v>
      </c>
      <c r="I123" s="327">
        <v>57460955</v>
      </c>
      <c r="J123" s="202"/>
      <c r="K123" s="202">
        <v>1583500</v>
      </c>
      <c r="L123" s="321"/>
      <c r="M123" s="334">
        <f t="shared" ref="M123:M135" si="349">SUM(I123:L123)</f>
        <v>59044455</v>
      </c>
      <c r="N123" s="327">
        <v>34444800</v>
      </c>
      <c r="O123" s="389"/>
      <c r="P123" s="321">
        <v>0</v>
      </c>
      <c r="Q123" s="334">
        <f>SUM(N123:P123)</f>
        <v>34444800</v>
      </c>
      <c r="R123" s="327"/>
      <c r="S123" s="327"/>
      <c r="T123" s="327"/>
      <c r="U123" s="202">
        <v>0</v>
      </c>
      <c r="V123" s="202">
        <v>2259800</v>
      </c>
      <c r="W123" s="202"/>
      <c r="X123" s="202"/>
      <c r="Y123" s="202"/>
      <c r="Z123" s="202"/>
      <c r="AA123" s="202">
        <v>29000000</v>
      </c>
      <c r="AB123" s="202"/>
      <c r="AC123" s="202"/>
      <c r="AD123" s="202"/>
      <c r="AE123" s="202">
        <v>4740000</v>
      </c>
      <c r="AF123" s="202"/>
      <c r="AG123" s="202"/>
      <c r="AH123" s="202">
        <v>6456204</v>
      </c>
      <c r="AI123" s="202">
        <v>4503500</v>
      </c>
      <c r="AJ123" s="202"/>
      <c r="AK123" s="202"/>
      <c r="AL123" s="202">
        <v>381900</v>
      </c>
      <c r="AM123" s="202">
        <v>381899</v>
      </c>
      <c r="AN123" s="202"/>
      <c r="AO123" s="202"/>
      <c r="AP123" s="202"/>
      <c r="AQ123" s="202"/>
      <c r="AR123" s="202"/>
      <c r="AS123" s="202"/>
      <c r="AT123" s="202"/>
      <c r="AU123" s="202"/>
      <c r="AV123" s="202"/>
      <c r="AW123" s="202"/>
      <c r="AX123" s="202"/>
      <c r="AY123" s="202">
        <f t="shared" ref="AY123:AY135" si="350">SUM(R123:AX123)</f>
        <v>47723303</v>
      </c>
      <c r="AZ123" s="200">
        <f t="shared" si="337"/>
        <v>149596658</v>
      </c>
    </row>
    <row r="124" spans="1:147" ht="18" x14ac:dyDescent="0.25">
      <c r="A124" s="28" t="s">
        <v>250</v>
      </c>
      <c r="B124" s="29" t="s">
        <v>251</v>
      </c>
      <c r="C124" s="202"/>
      <c r="D124" s="202"/>
      <c r="E124" s="202"/>
      <c r="F124" s="202"/>
      <c r="G124" s="321"/>
      <c r="H124" s="334">
        <f t="shared" si="348"/>
        <v>0</v>
      </c>
      <c r="I124" s="327"/>
      <c r="J124" s="202"/>
      <c r="K124" s="202"/>
      <c r="L124" s="321"/>
      <c r="M124" s="334">
        <f t="shared" si="349"/>
        <v>0</v>
      </c>
      <c r="N124" s="327"/>
      <c r="O124" s="389"/>
      <c r="P124" s="321"/>
      <c r="Q124" s="334">
        <f t="shared" ref="Q124:Q187" si="351">SUM(N124:P124)</f>
        <v>0</v>
      </c>
      <c r="R124" s="327"/>
      <c r="S124" s="327"/>
      <c r="T124" s="327"/>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2"/>
      <c r="AY124" s="202">
        <f t="shared" si="350"/>
        <v>0</v>
      </c>
      <c r="AZ124" s="200">
        <f t="shared" si="337"/>
        <v>0</v>
      </c>
    </row>
    <row r="125" spans="1:147" ht="18" x14ac:dyDescent="0.25">
      <c r="A125" s="28" t="s">
        <v>252</v>
      </c>
      <c r="B125" s="29" t="s">
        <v>253</v>
      </c>
      <c r="C125" s="202"/>
      <c r="D125" s="202"/>
      <c r="E125" s="202"/>
      <c r="F125" s="202"/>
      <c r="G125" s="321"/>
      <c r="H125" s="334">
        <f t="shared" si="348"/>
        <v>0</v>
      </c>
      <c r="I125" s="327"/>
      <c r="J125" s="202"/>
      <c r="K125" s="202"/>
      <c r="L125" s="321"/>
      <c r="M125" s="334">
        <f t="shared" si="349"/>
        <v>0</v>
      </c>
      <c r="N125" s="327">
        <v>0</v>
      </c>
      <c r="O125" s="389"/>
      <c r="P125" s="321"/>
      <c r="Q125" s="334">
        <f t="shared" si="351"/>
        <v>0</v>
      </c>
      <c r="R125" s="327"/>
      <c r="S125" s="327"/>
      <c r="T125" s="327"/>
      <c r="U125" s="202"/>
      <c r="V125" s="202"/>
      <c r="W125" s="202"/>
      <c r="X125" s="202"/>
      <c r="Y125" s="202"/>
      <c r="Z125" s="202"/>
      <c r="AA125" s="202"/>
      <c r="AB125" s="202"/>
      <c r="AC125" s="202"/>
      <c r="AD125" s="202"/>
      <c r="AE125" s="202"/>
      <c r="AF125" s="202"/>
      <c r="AG125" s="202"/>
      <c r="AH125" s="202"/>
      <c r="AI125" s="202">
        <v>0</v>
      </c>
      <c r="AJ125" s="202"/>
      <c r="AK125" s="202"/>
      <c r="AL125" s="202"/>
      <c r="AM125" s="202"/>
      <c r="AN125" s="202"/>
      <c r="AO125" s="202"/>
      <c r="AP125" s="202"/>
      <c r="AQ125" s="202"/>
      <c r="AR125" s="202"/>
      <c r="AS125" s="202"/>
      <c r="AT125" s="202"/>
      <c r="AU125" s="202"/>
      <c r="AV125" s="202"/>
      <c r="AW125" s="202"/>
      <c r="AX125" s="202"/>
      <c r="AY125" s="202">
        <f t="shared" si="350"/>
        <v>0</v>
      </c>
      <c r="AZ125" s="200">
        <f t="shared" si="337"/>
        <v>0</v>
      </c>
    </row>
    <row r="126" spans="1:147" ht="30" x14ac:dyDescent="0.25">
      <c r="A126" s="28" t="s">
        <v>254</v>
      </c>
      <c r="B126" s="29" t="s">
        <v>255</v>
      </c>
      <c r="C126" s="202"/>
      <c r="D126" s="202"/>
      <c r="E126" s="202"/>
      <c r="F126" s="202"/>
      <c r="G126" s="321"/>
      <c r="H126" s="334">
        <f t="shared" si="348"/>
        <v>0</v>
      </c>
      <c r="I126" s="327"/>
      <c r="J126" s="202"/>
      <c r="K126" s="202"/>
      <c r="L126" s="321"/>
      <c r="M126" s="334">
        <f t="shared" si="349"/>
        <v>0</v>
      </c>
      <c r="N126" s="327">
        <v>50000</v>
      </c>
      <c r="O126" s="389"/>
      <c r="P126" s="321"/>
      <c r="Q126" s="334">
        <f t="shared" si="351"/>
        <v>50000</v>
      </c>
      <c r="R126" s="327"/>
      <c r="S126" s="327"/>
      <c r="T126" s="327"/>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2"/>
      <c r="AR126" s="202"/>
      <c r="AS126" s="202"/>
      <c r="AT126" s="202"/>
      <c r="AU126" s="202"/>
      <c r="AV126" s="202"/>
      <c r="AW126" s="202"/>
      <c r="AX126" s="202"/>
      <c r="AY126" s="202">
        <f t="shared" si="350"/>
        <v>0</v>
      </c>
      <c r="AZ126" s="200">
        <f t="shared" si="337"/>
        <v>50000</v>
      </c>
    </row>
    <row r="127" spans="1:147" ht="18" x14ac:dyDescent="0.25">
      <c r="A127" s="28" t="s">
        <v>256</v>
      </c>
      <c r="B127" s="29" t="s">
        <v>257</v>
      </c>
      <c r="C127" s="202"/>
      <c r="D127" s="202"/>
      <c r="E127" s="202"/>
      <c r="F127" s="202"/>
      <c r="G127" s="321"/>
      <c r="H127" s="334">
        <f t="shared" si="348"/>
        <v>0</v>
      </c>
      <c r="I127" s="327"/>
      <c r="J127" s="202"/>
      <c r="K127" s="202"/>
      <c r="L127" s="321"/>
      <c r="M127" s="334">
        <f t="shared" si="349"/>
        <v>0</v>
      </c>
      <c r="N127" s="327"/>
      <c r="O127" s="389"/>
      <c r="P127" s="321"/>
      <c r="Q127" s="334">
        <f t="shared" si="351"/>
        <v>0</v>
      </c>
      <c r="R127" s="327"/>
      <c r="S127" s="327"/>
      <c r="T127" s="327"/>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f t="shared" si="350"/>
        <v>0</v>
      </c>
      <c r="AZ127" s="200">
        <f t="shared" si="337"/>
        <v>0</v>
      </c>
    </row>
    <row r="128" spans="1:147" ht="18" x14ac:dyDescent="0.25">
      <c r="A128" s="28" t="s">
        <v>258</v>
      </c>
      <c r="B128" s="29" t="s">
        <v>259</v>
      </c>
      <c r="C128" s="202"/>
      <c r="D128" s="202"/>
      <c r="E128" s="202"/>
      <c r="F128" s="202"/>
      <c r="G128" s="321"/>
      <c r="H128" s="334">
        <f t="shared" si="348"/>
        <v>0</v>
      </c>
      <c r="I128" s="327">
        <v>0</v>
      </c>
      <c r="J128" s="202"/>
      <c r="K128" s="202"/>
      <c r="L128" s="321"/>
      <c r="M128" s="334">
        <f t="shared" si="349"/>
        <v>0</v>
      </c>
      <c r="N128" s="327"/>
      <c r="O128" s="389"/>
      <c r="P128" s="321"/>
      <c r="Q128" s="334">
        <f t="shared" si="351"/>
        <v>0</v>
      </c>
      <c r="R128" s="327"/>
      <c r="S128" s="327"/>
      <c r="T128" s="327"/>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f t="shared" si="350"/>
        <v>0</v>
      </c>
      <c r="AZ128" s="200">
        <f t="shared" si="337"/>
        <v>0</v>
      </c>
    </row>
    <row r="129" spans="1:52" ht="18" x14ac:dyDescent="0.25">
      <c r="A129" s="28" t="s">
        <v>260</v>
      </c>
      <c r="B129" s="29" t="s">
        <v>261</v>
      </c>
      <c r="C129" s="202">
        <v>60000</v>
      </c>
      <c r="D129" s="202"/>
      <c r="E129" s="202">
        <v>180000</v>
      </c>
      <c r="F129" s="202"/>
      <c r="G129" s="321"/>
      <c r="H129" s="334">
        <f t="shared" si="348"/>
        <v>240000</v>
      </c>
      <c r="I129" s="327">
        <v>1140000</v>
      </c>
      <c r="J129" s="202"/>
      <c r="K129" s="202">
        <v>60000</v>
      </c>
      <c r="L129" s="321"/>
      <c r="M129" s="334">
        <f t="shared" si="349"/>
        <v>1200000</v>
      </c>
      <c r="N129" s="327">
        <v>1850000</v>
      </c>
      <c r="O129" s="389"/>
      <c r="P129" s="321">
        <v>0</v>
      </c>
      <c r="Q129" s="334">
        <f t="shared" si="351"/>
        <v>1850000</v>
      </c>
      <c r="R129" s="327"/>
      <c r="S129" s="327"/>
      <c r="T129" s="327"/>
      <c r="U129" s="202">
        <v>200000</v>
      </c>
      <c r="V129" s="202">
        <v>60000</v>
      </c>
      <c r="W129" s="202"/>
      <c r="X129" s="202"/>
      <c r="Y129" s="202"/>
      <c r="Z129" s="202"/>
      <c r="AA129" s="202"/>
      <c r="AB129" s="202"/>
      <c r="AC129" s="202"/>
      <c r="AD129" s="202"/>
      <c r="AE129" s="202">
        <v>120000</v>
      </c>
      <c r="AF129" s="202"/>
      <c r="AG129" s="202"/>
      <c r="AH129" s="202">
        <v>180000</v>
      </c>
      <c r="AI129" s="202">
        <v>120000</v>
      </c>
      <c r="AJ129" s="202"/>
      <c r="AK129" s="202"/>
      <c r="AL129" s="202">
        <v>15000</v>
      </c>
      <c r="AM129" s="202"/>
      <c r="AN129" s="202"/>
      <c r="AO129" s="202"/>
      <c r="AP129" s="202"/>
      <c r="AQ129" s="202"/>
      <c r="AR129" s="202"/>
      <c r="AS129" s="202"/>
      <c r="AT129" s="202"/>
      <c r="AU129" s="202"/>
      <c r="AV129" s="202"/>
      <c r="AW129" s="202"/>
      <c r="AX129" s="202"/>
      <c r="AY129" s="202">
        <f t="shared" si="350"/>
        <v>695000</v>
      </c>
      <c r="AZ129" s="200">
        <f t="shared" si="337"/>
        <v>3985000</v>
      </c>
    </row>
    <row r="130" spans="1:52" ht="18" x14ac:dyDescent="0.25">
      <c r="A130" s="28" t="s">
        <v>262</v>
      </c>
      <c r="B130" s="29" t="s">
        <v>263</v>
      </c>
      <c r="C130" s="202"/>
      <c r="D130" s="202"/>
      <c r="E130" s="202"/>
      <c r="F130" s="202"/>
      <c r="G130" s="321"/>
      <c r="H130" s="334">
        <f t="shared" si="348"/>
        <v>0</v>
      </c>
      <c r="I130" s="327"/>
      <c r="J130" s="202"/>
      <c r="K130" s="202"/>
      <c r="L130" s="321"/>
      <c r="M130" s="334">
        <f t="shared" si="349"/>
        <v>0</v>
      </c>
      <c r="N130" s="327"/>
      <c r="O130" s="389"/>
      <c r="P130" s="321"/>
      <c r="Q130" s="334">
        <f t="shared" si="351"/>
        <v>0</v>
      </c>
      <c r="R130" s="327"/>
      <c r="S130" s="327"/>
      <c r="T130" s="327"/>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c r="AY130" s="202">
        <f t="shared" si="350"/>
        <v>0</v>
      </c>
      <c r="AZ130" s="200">
        <f t="shared" si="337"/>
        <v>0</v>
      </c>
    </row>
    <row r="131" spans="1:52" ht="18" x14ac:dyDescent="0.25">
      <c r="A131" s="28" t="s">
        <v>264</v>
      </c>
      <c r="B131" s="29" t="s">
        <v>265</v>
      </c>
      <c r="C131" s="202"/>
      <c r="D131" s="202"/>
      <c r="E131" s="202"/>
      <c r="F131" s="202"/>
      <c r="G131" s="321"/>
      <c r="H131" s="334">
        <f t="shared" si="348"/>
        <v>0</v>
      </c>
      <c r="I131" s="327">
        <v>150000</v>
      </c>
      <c r="J131" s="202"/>
      <c r="K131" s="202">
        <v>55000</v>
      </c>
      <c r="L131" s="321"/>
      <c r="M131" s="334">
        <f t="shared" si="349"/>
        <v>205000</v>
      </c>
      <c r="N131" s="327">
        <v>850000</v>
      </c>
      <c r="O131" s="389"/>
      <c r="P131" s="321">
        <v>0</v>
      </c>
      <c r="Q131" s="334">
        <f t="shared" si="351"/>
        <v>850000</v>
      </c>
      <c r="R131" s="327"/>
      <c r="S131" s="327"/>
      <c r="T131" s="327"/>
      <c r="U131" s="202">
        <v>0</v>
      </c>
      <c r="V131" s="202"/>
      <c r="W131" s="202"/>
      <c r="X131" s="202"/>
      <c r="Y131" s="202"/>
      <c r="Z131" s="202"/>
      <c r="AA131" s="202"/>
      <c r="AB131" s="202"/>
      <c r="AC131" s="202"/>
      <c r="AD131" s="202"/>
      <c r="AE131" s="202"/>
      <c r="AF131" s="202"/>
      <c r="AG131" s="202"/>
      <c r="AH131" s="202">
        <v>200000</v>
      </c>
      <c r="AI131" s="202"/>
      <c r="AJ131" s="202"/>
      <c r="AK131" s="202"/>
      <c r="AL131" s="202">
        <v>0</v>
      </c>
      <c r="AM131" s="202"/>
      <c r="AN131" s="202"/>
      <c r="AO131" s="202"/>
      <c r="AP131" s="202"/>
      <c r="AQ131" s="202"/>
      <c r="AR131" s="202"/>
      <c r="AS131" s="202"/>
      <c r="AT131" s="202"/>
      <c r="AU131" s="202"/>
      <c r="AV131" s="202"/>
      <c r="AW131" s="202"/>
      <c r="AX131" s="202"/>
      <c r="AY131" s="202">
        <f t="shared" si="350"/>
        <v>200000</v>
      </c>
      <c r="AZ131" s="200">
        <f t="shared" si="337"/>
        <v>1255000</v>
      </c>
    </row>
    <row r="132" spans="1:52" ht="18" x14ac:dyDescent="0.25">
      <c r="A132" s="28" t="s">
        <v>266</v>
      </c>
      <c r="B132" s="29" t="s">
        <v>267</v>
      </c>
      <c r="C132" s="202"/>
      <c r="D132" s="202"/>
      <c r="E132" s="202"/>
      <c r="F132" s="202"/>
      <c r="G132" s="321"/>
      <c r="H132" s="334">
        <f t="shared" si="348"/>
        <v>0</v>
      </c>
      <c r="I132" s="327"/>
      <c r="J132" s="202"/>
      <c r="K132" s="202"/>
      <c r="L132" s="321"/>
      <c r="M132" s="334">
        <f t="shared" si="349"/>
        <v>0</v>
      </c>
      <c r="N132" s="327">
        <v>330000</v>
      </c>
      <c r="O132" s="389"/>
      <c r="P132" s="321">
        <v>0</v>
      </c>
      <c r="Q132" s="334">
        <f t="shared" si="351"/>
        <v>330000</v>
      </c>
      <c r="R132" s="327"/>
      <c r="S132" s="327"/>
      <c r="T132" s="327"/>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2"/>
      <c r="AR132" s="202"/>
      <c r="AS132" s="202"/>
      <c r="AT132" s="202"/>
      <c r="AU132" s="202"/>
      <c r="AV132" s="202"/>
      <c r="AW132" s="202"/>
      <c r="AX132" s="202"/>
      <c r="AY132" s="202">
        <f t="shared" si="350"/>
        <v>0</v>
      </c>
      <c r="AZ132" s="200">
        <f t="shared" si="337"/>
        <v>330000</v>
      </c>
    </row>
    <row r="133" spans="1:52" ht="18" x14ac:dyDescent="0.25">
      <c r="A133" s="28" t="s">
        <v>268</v>
      </c>
      <c r="B133" s="29" t="s">
        <v>269</v>
      </c>
      <c r="C133" s="202"/>
      <c r="D133" s="202"/>
      <c r="E133" s="202"/>
      <c r="F133" s="202"/>
      <c r="G133" s="321"/>
      <c r="H133" s="334">
        <f t="shared" si="348"/>
        <v>0</v>
      </c>
      <c r="I133" s="327"/>
      <c r="J133" s="202"/>
      <c r="K133" s="202"/>
      <c r="L133" s="321"/>
      <c r="M133" s="334">
        <f t="shared" si="349"/>
        <v>0</v>
      </c>
      <c r="N133" s="327"/>
      <c r="O133" s="389"/>
      <c r="P133" s="321"/>
      <c r="Q133" s="334">
        <f t="shared" si="351"/>
        <v>0</v>
      </c>
      <c r="R133" s="327"/>
      <c r="S133" s="327"/>
      <c r="T133" s="327"/>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f t="shared" si="350"/>
        <v>0</v>
      </c>
      <c r="AZ133" s="200">
        <f t="shared" si="337"/>
        <v>0</v>
      </c>
    </row>
    <row r="134" spans="1:52" ht="18" x14ac:dyDescent="0.25">
      <c r="A134" s="28" t="s">
        <v>270</v>
      </c>
      <c r="B134" s="29" t="s">
        <v>271</v>
      </c>
      <c r="C134" s="202"/>
      <c r="D134" s="202"/>
      <c r="E134" s="202"/>
      <c r="F134" s="202"/>
      <c r="G134" s="321"/>
      <c r="H134" s="334">
        <f t="shared" si="348"/>
        <v>0</v>
      </c>
      <c r="I134" s="327"/>
      <c r="J134" s="202"/>
      <c r="K134" s="202"/>
      <c r="L134" s="321"/>
      <c r="M134" s="334">
        <f t="shared" si="349"/>
        <v>0</v>
      </c>
      <c r="N134" s="327"/>
      <c r="O134" s="389"/>
      <c r="P134" s="321"/>
      <c r="Q134" s="334">
        <f t="shared" si="351"/>
        <v>0</v>
      </c>
      <c r="R134" s="327"/>
      <c r="S134" s="327"/>
      <c r="T134" s="327"/>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202">
        <f t="shared" si="350"/>
        <v>0</v>
      </c>
      <c r="AZ134" s="200">
        <f t="shared" si="337"/>
        <v>0</v>
      </c>
    </row>
    <row r="135" spans="1:52" ht="18" x14ac:dyDescent="0.25">
      <c r="A135" s="28" t="s">
        <v>272</v>
      </c>
      <c r="B135" s="29" t="s">
        <v>273</v>
      </c>
      <c r="C135" s="202"/>
      <c r="D135" s="202"/>
      <c r="E135" s="202">
        <v>115200</v>
      </c>
      <c r="F135" s="202"/>
      <c r="G135" s="321"/>
      <c r="H135" s="334">
        <f t="shared" si="348"/>
        <v>115200</v>
      </c>
      <c r="I135" s="327">
        <v>700000</v>
      </c>
      <c r="J135" s="202"/>
      <c r="K135" s="202"/>
      <c r="L135" s="321"/>
      <c r="M135" s="334">
        <f t="shared" si="349"/>
        <v>700000</v>
      </c>
      <c r="N135" s="327">
        <v>1200000</v>
      </c>
      <c r="O135" s="389"/>
      <c r="P135" s="321">
        <v>0</v>
      </c>
      <c r="Q135" s="334">
        <f t="shared" si="351"/>
        <v>1200000</v>
      </c>
      <c r="R135" s="327"/>
      <c r="S135" s="327"/>
      <c r="T135" s="327"/>
      <c r="U135" s="202"/>
      <c r="V135" s="202">
        <v>115200</v>
      </c>
      <c r="W135" s="202"/>
      <c r="X135" s="202"/>
      <c r="Y135" s="202"/>
      <c r="Z135" s="202"/>
      <c r="AA135" s="202">
        <v>874750</v>
      </c>
      <c r="AB135" s="202"/>
      <c r="AC135" s="202"/>
      <c r="AD135" s="202"/>
      <c r="AE135" s="202"/>
      <c r="AF135" s="202"/>
      <c r="AG135" s="202"/>
      <c r="AH135" s="202"/>
      <c r="AI135" s="202">
        <v>0</v>
      </c>
      <c r="AJ135" s="202"/>
      <c r="AK135" s="202"/>
      <c r="AL135" s="202">
        <v>0</v>
      </c>
      <c r="AM135" s="202"/>
      <c r="AN135" s="202"/>
      <c r="AO135" s="202"/>
      <c r="AP135" s="202"/>
      <c r="AQ135" s="202"/>
      <c r="AR135" s="202"/>
      <c r="AS135" s="202"/>
      <c r="AT135" s="202"/>
      <c r="AU135" s="202"/>
      <c r="AV135" s="202"/>
      <c r="AW135" s="202"/>
      <c r="AX135" s="202"/>
      <c r="AY135" s="202">
        <f t="shared" si="350"/>
        <v>989950</v>
      </c>
      <c r="AZ135" s="200">
        <f t="shared" si="337"/>
        <v>3005150</v>
      </c>
    </row>
    <row r="136" spans="1:52" ht="18" x14ac:dyDescent="0.25">
      <c r="A136" s="21" t="s">
        <v>274</v>
      </c>
      <c r="B136" s="22" t="s">
        <v>275</v>
      </c>
      <c r="C136" s="201">
        <f t="shared" ref="C136:AY136" si="352">SUM(C137:C139)</f>
        <v>0</v>
      </c>
      <c r="D136" s="201">
        <f t="shared" ref="D136:F136" si="353">SUM(D137:D139)</f>
        <v>0</v>
      </c>
      <c r="E136" s="201">
        <f t="shared" si="353"/>
        <v>0</v>
      </c>
      <c r="F136" s="201">
        <f t="shared" si="353"/>
        <v>0</v>
      </c>
      <c r="G136" s="320">
        <f t="shared" si="352"/>
        <v>0</v>
      </c>
      <c r="H136" s="333">
        <f t="shared" si="352"/>
        <v>0</v>
      </c>
      <c r="I136" s="347">
        <f t="shared" si="352"/>
        <v>0</v>
      </c>
      <c r="J136" s="220">
        <f t="shared" ref="J136:K136" si="354">SUM(J137:J139)</f>
        <v>0</v>
      </c>
      <c r="K136" s="220">
        <f t="shared" si="354"/>
        <v>0</v>
      </c>
      <c r="L136" s="357">
        <f t="shared" si="352"/>
        <v>0</v>
      </c>
      <c r="M136" s="364">
        <f t="shared" si="352"/>
        <v>0</v>
      </c>
      <c r="N136" s="347">
        <f t="shared" si="352"/>
        <v>700000</v>
      </c>
      <c r="O136" s="394"/>
      <c r="P136" s="357">
        <f t="shared" ref="P136" si="355">SUM(P137:P139)</f>
        <v>0</v>
      </c>
      <c r="Q136" s="364">
        <f t="shared" si="351"/>
        <v>700000</v>
      </c>
      <c r="R136" s="347">
        <f t="shared" si="352"/>
        <v>0</v>
      </c>
      <c r="S136" s="347">
        <f t="shared" ref="S136:T136" si="356">SUM(S137:S139)</f>
        <v>0</v>
      </c>
      <c r="T136" s="347">
        <f t="shared" si="356"/>
        <v>0</v>
      </c>
      <c r="U136" s="220">
        <f t="shared" si="352"/>
        <v>15173161</v>
      </c>
      <c r="V136" s="220">
        <f t="shared" si="352"/>
        <v>0</v>
      </c>
      <c r="W136" s="220">
        <f t="shared" si="352"/>
        <v>0</v>
      </c>
      <c r="X136" s="220">
        <f t="shared" si="352"/>
        <v>0</v>
      </c>
      <c r="Y136" s="220">
        <f t="shared" ref="Y136" si="357">SUM(Y137:Y139)</f>
        <v>0</v>
      </c>
      <c r="Z136" s="220">
        <f t="shared" si="352"/>
        <v>0</v>
      </c>
      <c r="AA136" s="220">
        <f t="shared" si="352"/>
        <v>0</v>
      </c>
      <c r="AB136" s="220">
        <f t="shared" si="352"/>
        <v>0</v>
      </c>
      <c r="AC136" s="220">
        <f t="shared" si="352"/>
        <v>0</v>
      </c>
      <c r="AD136" s="220">
        <f t="shared" si="352"/>
        <v>0</v>
      </c>
      <c r="AE136" s="220">
        <f t="shared" si="352"/>
        <v>2500000</v>
      </c>
      <c r="AF136" s="220">
        <f t="shared" si="352"/>
        <v>0</v>
      </c>
      <c r="AG136" s="220">
        <f t="shared" si="352"/>
        <v>0</v>
      </c>
      <c r="AH136" s="220">
        <f t="shared" si="352"/>
        <v>1560000</v>
      </c>
      <c r="AI136" s="220">
        <f t="shared" si="352"/>
        <v>0</v>
      </c>
      <c r="AJ136" s="220">
        <f t="shared" ref="AJ136" si="358">SUM(AJ137:AJ139)</f>
        <v>0</v>
      </c>
      <c r="AK136" s="220">
        <f t="shared" si="352"/>
        <v>0</v>
      </c>
      <c r="AL136" s="220">
        <f t="shared" si="352"/>
        <v>0</v>
      </c>
      <c r="AM136" s="220">
        <f t="shared" si="352"/>
        <v>0</v>
      </c>
      <c r="AN136" s="220">
        <f t="shared" si="352"/>
        <v>0</v>
      </c>
      <c r="AO136" s="220">
        <f t="shared" si="352"/>
        <v>0</v>
      </c>
      <c r="AP136" s="220">
        <f t="shared" ref="AP136:AR136" si="359">SUM(AP137:AP139)</f>
        <v>0</v>
      </c>
      <c r="AQ136" s="220">
        <f t="shared" si="359"/>
        <v>0</v>
      </c>
      <c r="AR136" s="220">
        <f t="shared" si="359"/>
        <v>0</v>
      </c>
      <c r="AS136" s="220">
        <f t="shared" si="352"/>
        <v>0</v>
      </c>
      <c r="AT136" s="220">
        <f t="shared" si="352"/>
        <v>0</v>
      </c>
      <c r="AU136" s="220">
        <f t="shared" si="352"/>
        <v>0</v>
      </c>
      <c r="AV136" s="220">
        <f t="shared" si="352"/>
        <v>0</v>
      </c>
      <c r="AW136" s="220">
        <f t="shared" ref="AW136" si="360">SUM(AW137:AW139)</f>
        <v>0</v>
      </c>
      <c r="AX136" s="220">
        <f t="shared" si="352"/>
        <v>0</v>
      </c>
      <c r="AY136" s="220">
        <f t="shared" si="352"/>
        <v>19233161</v>
      </c>
      <c r="AZ136" s="200">
        <f t="shared" si="337"/>
        <v>19933161</v>
      </c>
    </row>
    <row r="137" spans="1:52" ht="18" x14ac:dyDescent="0.25">
      <c r="A137" s="23" t="s">
        <v>276</v>
      </c>
      <c r="B137" s="24" t="s">
        <v>277</v>
      </c>
      <c r="C137" s="202"/>
      <c r="D137" s="202"/>
      <c r="E137" s="202"/>
      <c r="F137" s="202"/>
      <c r="G137" s="321"/>
      <c r="H137" s="334">
        <f>SUM(C137:G137)</f>
        <v>0</v>
      </c>
      <c r="I137" s="327"/>
      <c r="J137" s="202"/>
      <c r="K137" s="202"/>
      <c r="L137" s="321"/>
      <c r="M137" s="334">
        <f>SUM(I137:L137)</f>
        <v>0</v>
      </c>
      <c r="N137" s="327">
        <v>0</v>
      </c>
      <c r="O137" s="389"/>
      <c r="P137" s="321">
        <v>0</v>
      </c>
      <c r="Q137" s="334">
        <f t="shared" si="351"/>
        <v>0</v>
      </c>
      <c r="R137" s="327"/>
      <c r="S137" s="327"/>
      <c r="T137" s="327"/>
      <c r="U137" s="202">
        <v>15173161</v>
      </c>
      <c r="V137" s="202"/>
      <c r="W137" s="202"/>
      <c r="X137" s="202"/>
      <c r="Y137" s="202"/>
      <c r="Z137" s="202"/>
      <c r="AA137" s="202"/>
      <c r="AB137" s="202"/>
      <c r="AC137" s="202"/>
      <c r="AD137" s="202"/>
      <c r="AE137" s="202"/>
      <c r="AF137" s="202"/>
      <c r="AG137" s="202"/>
      <c r="AH137" s="202"/>
      <c r="AI137" s="202"/>
      <c r="AJ137" s="202"/>
      <c r="AK137" s="202"/>
      <c r="AL137" s="202"/>
      <c r="AM137" s="202"/>
      <c r="AN137" s="202"/>
      <c r="AO137" s="202"/>
      <c r="AP137" s="202"/>
      <c r="AQ137" s="202"/>
      <c r="AR137" s="202"/>
      <c r="AS137" s="202"/>
      <c r="AT137" s="202"/>
      <c r="AU137" s="202"/>
      <c r="AV137" s="202"/>
      <c r="AW137" s="202"/>
      <c r="AX137" s="202"/>
      <c r="AY137" s="202">
        <f>SUM(R137:AX137)</f>
        <v>15173161</v>
      </c>
      <c r="AZ137" s="200">
        <f t="shared" si="337"/>
        <v>15173161</v>
      </c>
    </row>
    <row r="138" spans="1:52" ht="30" x14ac:dyDescent="0.25">
      <c r="A138" s="23" t="s">
        <v>278</v>
      </c>
      <c r="B138" s="24" t="s">
        <v>279</v>
      </c>
      <c r="C138" s="202"/>
      <c r="D138" s="202"/>
      <c r="E138" s="202"/>
      <c r="F138" s="202"/>
      <c r="G138" s="321"/>
      <c r="H138" s="334">
        <f>SUM(C138:G138)</f>
        <v>0</v>
      </c>
      <c r="I138" s="327"/>
      <c r="J138" s="202"/>
      <c r="K138" s="202"/>
      <c r="L138" s="321"/>
      <c r="M138" s="334">
        <f>SUM(I138:L138)</f>
        <v>0</v>
      </c>
      <c r="N138" s="327">
        <v>500000</v>
      </c>
      <c r="O138" s="389"/>
      <c r="P138" s="321"/>
      <c r="Q138" s="334">
        <f t="shared" si="351"/>
        <v>500000</v>
      </c>
      <c r="R138" s="327"/>
      <c r="S138" s="327"/>
      <c r="T138" s="327"/>
      <c r="U138" s="202">
        <v>0</v>
      </c>
      <c r="V138" s="202"/>
      <c r="W138" s="202"/>
      <c r="X138" s="202"/>
      <c r="Y138" s="202"/>
      <c r="Z138" s="202"/>
      <c r="AA138" s="202"/>
      <c r="AB138" s="202"/>
      <c r="AC138" s="202"/>
      <c r="AD138" s="202"/>
      <c r="AE138" s="202">
        <v>2000000</v>
      </c>
      <c r="AF138" s="202"/>
      <c r="AG138" s="202"/>
      <c r="AH138" s="202">
        <v>1560000</v>
      </c>
      <c r="AI138" s="202"/>
      <c r="AJ138" s="202"/>
      <c r="AK138" s="202"/>
      <c r="AL138" s="202"/>
      <c r="AM138" s="202"/>
      <c r="AN138" s="202"/>
      <c r="AO138" s="202"/>
      <c r="AP138" s="202"/>
      <c r="AQ138" s="202"/>
      <c r="AR138" s="202"/>
      <c r="AS138" s="202"/>
      <c r="AT138" s="202"/>
      <c r="AU138" s="202"/>
      <c r="AV138" s="202"/>
      <c r="AW138" s="202"/>
      <c r="AX138" s="202"/>
      <c r="AY138" s="202">
        <f>SUM(R138:AX138)</f>
        <v>3560000</v>
      </c>
      <c r="AZ138" s="200">
        <f t="shared" si="337"/>
        <v>4060000</v>
      </c>
    </row>
    <row r="139" spans="1:52" ht="18" x14ac:dyDescent="0.25">
      <c r="A139" s="23" t="s">
        <v>280</v>
      </c>
      <c r="B139" s="24" t="s">
        <v>281</v>
      </c>
      <c r="C139" s="202">
        <v>0</v>
      </c>
      <c r="D139" s="202">
        <v>0</v>
      </c>
      <c r="E139" s="202">
        <v>0</v>
      </c>
      <c r="F139" s="202">
        <v>0</v>
      </c>
      <c r="G139" s="321">
        <v>0</v>
      </c>
      <c r="H139" s="334">
        <f>SUM(C139:G139)</f>
        <v>0</v>
      </c>
      <c r="I139" s="327"/>
      <c r="J139" s="202"/>
      <c r="K139" s="202"/>
      <c r="L139" s="321"/>
      <c r="M139" s="334">
        <f>SUM(I139:L139)</f>
        <v>0</v>
      </c>
      <c r="N139" s="327">
        <v>200000</v>
      </c>
      <c r="O139" s="389"/>
      <c r="P139" s="321">
        <v>0</v>
      </c>
      <c r="Q139" s="334">
        <f t="shared" si="351"/>
        <v>200000</v>
      </c>
      <c r="R139" s="327"/>
      <c r="S139" s="327"/>
      <c r="T139" s="327"/>
      <c r="U139" s="202"/>
      <c r="V139" s="202"/>
      <c r="W139" s="202"/>
      <c r="X139" s="202"/>
      <c r="Y139" s="202"/>
      <c r="Z139" s="202"/>
      <c r="AA139" s="202"/>
      <c r="AB139" s="202"/>
      <c r="AC139" s="202"/>
      <c r="AD139" s="202"/>
      <c r="AE139" s="202">
        <v>500000</v>
      </c>
      <c r="AF139" s="202"/>
      <c r="AG139" s="202"/>
      <c r="AH139" s="202"/>
      <c r="AI139" s="202"/>
      <c r="AJ139" s="202"/>
      <c r="AK139" s="202"/>
      <c r="AL139" s="202"/>
      <c r="AM139" s="202"/>
      <c r="AN139" s="202"/>
      <c r="AO139" s="202"/>
      <c r="AP139" s="202"/>
      <c r="AQ139" s="202"/>
      <c r="AR139" s="202"/>
      <c r="AS139" s="202"/>
      <c r="AT139" s="202"/>
      <c r="AU139" s="202"/>
      <c r="AV139" s="202"/>
      <c r="AW139" s="202"/>
      <c r="AX139" s="202"/>
      <c r="AY139" s="202">
        <f>SUM(R139:AX139)</f>
        <v>500000</v>
      </c>
      <c r="AZ139" s="200">
        <f t="shared" si="337"/>
        <v>700000</v>
      </c>
    </row>
    <row r="140" spans="1:52" ht="31.5" x14ac:dyDescent="0.25">
      <c r="A140" s="19" t="s">
        <v>282</v>
      </c>
      <c r="B140" s="20" t="s">
        <v>283</v>
      </c>
      <c r="C140" s="199">
        <v>212225</v>
      </c>
      <c r="D140" s="199"/>
      <c r="E140" s="199">
        <v>1676136</v>
      </c>
      <c r="F140" s="199"/>
      <c r="G140" s="319">
        <v>0</v>
      </c>
      <c r="H140" s="332">
        <f>SUM(C140:G140)</f>
        <v>1888361</v>
      </c>
      <c r="I140" s="346">
        <v>12851284</v>
      </c>
      <c r="J140" s="219">
        <v>0</v>
      </c>
      <c r="K140" s="219">
        <v>354670</v>
      </c>
      <c r="L140" s="356">
        <v>0</v>
      </c>
      <c r="M140" s="363">
        <f>SUM(I140:L140)</f>
        <v>13205954</v>
      </c>
      <c r="N140" s="346">
        <v>7841491</v>
      </c>
      <c r="O140" s="393"/>
      <c r="P140" s="356">
        <v>0</v>
      </c>
      <c r="Q140" s="363">
        <f t="shared" si="351"/>
        <v>7841491</v>
      </c>
      <c r="R140" s="346"/>
      <c r="S140" s="346"/>
      <c r="T140" s="346"/>
      <c r="U140" s="219">
        <v>3150061</v>
      </c>
      <c r="V140" s="219">
        <v>531250</v>
      </c>
      <c r="W140" s="219"/>
      <c r="X140" s="219"/>
      <c r="Y140" s="219"/>
      <c r="Z140" s="219"/>
      <c r="AA140" s="219">
        <v>3346705</v>
      </c>
      <c r="AB140" s="219"/>
      <c r="AC140" s="219"/>
      <c r="AD140" s="219"/>
      <c r="AE140" s="219">
        <v>1592800</v>
      </c>
      <c r="AF140" s="219"/>
      <c r="AG140" s="219"/>
      <c r="AH140" s="219">
        <v>1785000</v>
      </c>
      <c r="AI140" s="219">
        <v>1008320</v>
      </c>
      <c r="AJ140" s="219"/>
      <c r="AK140" s="219"/>
      <c r="AL140" s="219">
        <v>105702</v>
      </c>
      <c r="AM140" s="219">
        <v>105702</v>
      </c>
      <c r="AN140" s="219"/>
      <c r="AO140" s="219"/>
      <c r="AP140" s="219"/>
      <c r="AQ140" s="219"/>
      <c r="AR140" s="219"/>
      <c r="AS140" s="219"/>
      <c r="AT140" s="219"/>
      <c r="AU140" s="219"/>
      <c r="AV140" s="219"/>
      <c r="AW140" s="219"/>
      <c r="AX140" s="219"/>
      <c r="AY140" s="219">
        <f>SUM(R140:AX140)</f>
        <v>11625540</v>
      </c>
      <c r="AZ140" s="200">
        <f t="shared" si="337"/>
        <v>34561346</v>
      </c>
    </row>
    <row r="141" spans="1:52" ht="18" x14ac:dyDescent="0.25">
      <c r="A141" s="19" t="s">
        <v>284</v>
      </c>
      <c r="B141" s="20" t="s">
        <v>285</v>
      </c>
      <c r="C141" s="199">
        <f t="shared" ref="C141:AY141" si="361">C160+C157+C149+C146+C142</f>
        <v>440000</v>
      </c>
      <c r="D141" s="199">
        <f t="shared" ref="D141:F141" si="362">D160+D157+D149+D146+D142</f>
        <v>315000</v>
      </c>
      <c r="E141" s="199">
        <f t="shared" si="362"/>
        <v>7651600</v>
      </c>
      <c r="F141" s="199">
        <f t="shared" si="362"/>
        <v>0</v>
      </c>
      <c r="G141" s="319">
        <f t="shared" si="361"/>
        <v>0</v>
      </c>
      <c r="H141" s="332">
        <f t="shared" si="361"/>
        <v>8406600</v>
      </c>
      <c r="I141" s="346">
        <f t="shared" si="361"/>
        <v>5903500</v>
      </c>
      <c r="J141" s="219">
        <f t="shared" ref="J141:K141" si="363">J160+J157+J149+J146+J142</f>
        <v>0</v>
      </c>
      <c r="K141" s="219">
        <f t="shared" si="363"/>
        <v>0</v>
      </c>
      <c r="L141" s="356">
        <f t="shared" si="361"/>
        <v>377000</v>
      </c>
      <c r="M141" s="363">
        <f t="shared" si="361"/>
        <v>6280500</v>
      </c>
      <c r="N141" s="346">
        <f>N160+N157+N149+N146+N142</f>
        <v>13540000</v>
      </c>
      <c r="O141" s="393"/>
      <c r="P141" s="356">
        <f>P160+P157+P149+P146+P142</f>
        <v>0</v>
      </c>
      <c r="Q141" s="363">
        <f t="shared" si="351"/>
        <v>13540000</v>
      </c>
      <c r="R141" s="346">
        <f t="shared" si="361"/>
        <v>0</v>
      </c>
      <c r="S141" s="346">
        <f t="shared" ref="S141:T141" si="364">S160+S157+S149+S146+S142</f>
        <v>0</v>
      </c>
      <c r="T141" s="346">
        <f t="shared" si="364"/>
        <v>0</v>
      </c>
      <c r="U141" s="219">
        <f t="shared" si="361"/>
        <v>0</v>
      </c>
      <c r="V141" s="219">
        <f t="shared" si="361"/>
        <v>1330150</v>
      </c>
      <c r="W141" s="219">
        <f t="shared" si="361"/>
        <v>2692400</v>
      </c>
      <c r="X141" s="219">
        <f t="shared" si="361"/>
        <v>0</v>
      </c>
      <c r="Y141" s="219">
        <f t="shared" ref="Y141" si="365">Y160+Y157+Y149+Y146+Y142</f>
        <v>0</v>
      </c>
      <c r="Z141" s="219">
        <f t="shared" si="361"/>
        <v>0</v>
      </c>
      <c r="AA141" s="219">
        <f t="shared" si="361"/>
        <v>381000</v>
      </c>
      <c r="AB141" s="219">
        <f t="shared" si="361"/>
        <v>1238250</v>
      </c>
      <c r="AC141" s="219">
        <f t="shared" si="361"/>
        <v>1016000</v>
      </c>
      <c r="AD141" s="219">
        <f t="shared" si="361"/>
        <v>8382000</v>
      </c>
      <c r="AE141" s="219">
        <f t="shared" si="361"/>
        <v>20495000</v>
      </c>
      <c r="AF141" s="219">
        <f t="shared" si="361"/>
        <v>1524000</v>
      </c>
      <c r="AG141" s="219">
        <f t="shared" si="361"/>
        <v>0</v>
      </c>
      <c r="AH141" s="219">
        <f t="shared" si="361"/>
        <v>926750</v>
      </c>
      <c r="AI141" s="219">
        <f t="shared" si="361"/>
        <v>11966883</v>
      </c>
      <c r="AJ141" s="219">
        <f t="shared" ref="AJ141" si="366">AJ160+AJ157+AJ149+AJ146+AJ142</f>
        <v>0</v>
      </c>
      <c r="AK141" s="219">
        <f t="shared" si="361"/>
        <v>0</v>
      </c>
      <c r="AL141" s="219">
        <f t="shared" ref="AL141" si="367">AL160+AL157+AL149+AL146+AL142</f>
        <v>200000</v>
      </c>
      <c r="AM141" s="219">
        <f t="shared" si="361"/>
        <v>200000</v>
      </c>
      <c r="AN141" s="219">
        <f t="shared" si="361"/>
        <v>19310400</v>
      </c>
      <c r="AO141" s="219">
        <f t="shared" si="361"/>
        <v>4520000</v>
      </c>
      <c r="AP141" s="219">
        <f t="shared" ref="AP141:AR141" si="368">AP160+AP157+AP149+AP146+AP142</f>
        <v>2600000</v>
      </c>
      <c r="AQ141" s="219">
        <f t="shared" si="368"/>
        <v>0</v>
      </c>
      <c r="AR141" s="219">
        <f t="shared" si="368"/>
        <v>0</v>
      </c>
      <c r="AS141" s="219">
        <f t="shared" si="361"/>
        <v>0</v>
      </c>
      <c r="AT141" s="219">
        <f t="shared" si="361"/>
        <v>0</v>
      </c>
      <c r="AU141" s="219">
        <f t="shared" si="361"/>
        <v>0</v>
      </c>
      <c r="AV141" s="219">
        <f t="shared" si="361"/>
        <v>0</v>
      </c>
      <c r="AW141" s="219">
        <f t="shared" ref="AW141" si="369">AW160+AW157+AW149+AW146+AW142</f>
        <v>0</v>
      </c>
      <c r="AX141" s="219">
        <f t="shared" si="361"/>
        <v>0</v>
      </c>
      <c r="AY141" s="219">
        <f t="shared" si="361"/>
        <v>76782833</v>
      </c>
      <c r="AZ141" s="200">
        <f t="shared" si="337"/>
        <v>105009933</v>
      </c>
    </row>
    <row r="142" spans="1:52" ht="18" x14ac:dyDescent="0.25">
      <c r="A142" s="21" t="s">
        <v>286</v>
      </c>
      <c r="B142" s="22" t="s">
        <v>287</v>
      </c>
      <c r="C142" s="201">
        <f t="shared" ref="C142:AY142" si="370">SUM(C143:C145)</f>
        <v>100000</v>
      </c>
      <c r="D142" s="201">
        <f t="shared" ref="D142:F142" si="371">SUM(D143:D145)</f>
        <v>300000</v>
      </c>
      <c r="E142" s="201">
        <f t="shared" si="371"/>
        <v>750000</v>
      </c>
      <c r="F142" s="201">
        <f t="shared" si="371"/>
        <v>0</v>
      </c>
      <c r="G142" s="320">
        <f t="shared" si="370"/>
        <v>0</v>
      </c>
      <c r="H142" s="333">
        <f t="shared" si="370"/>
        <v>1150000</v>
      </c>
      <c r="I142" s="347">
        <f t="shared" si="370"/>
        <v>1360000</v>
      </c>
      <c r="J142" s="220">
        <f t="shared" ref="J142:K142" si="372">SUM(J143:J145)</f>
        <v>0</v>
      </c>
      <c r="K142" s="220">
        <f t="shared" si="372"/>
        <v>0</v>
      </c>
      <c r="L142" s="357">
        <f t="shared" si="370"/>
        <v>300000</v>
      </c>
      <c r="M142" s="364">
        <f t="shared" si="370"/>
        <v>1660000</v>
      </c>
      <c r="N142" s="347">
        <f t="shared" si="370"/>
        <v>2600000</v>
      </c>
      <c r="O142" s="394"/>
      <c r="P142" s="357">
        <f t="shared" ref="P142" si="373">SUM(P143:P145)</f>
        <v>0</v>
      </c>
      <c r="Q142" s="364">
        <f t="shared" si="351"/>
        <v>2600000</v>
      </c>
      <c r="R142" s="347">
        <f t="shared" si="370"/>
        <v>0</v>
      </c>
      <c r="S142" s="347">
        <f t="shared" ref="S142:T142" si="374">SUM(S143:S145)</f>
        <v>0</v>
      </c>
      <c r="T142" s="347">
        <f t="shared" si="374"/>
        <v>0</v>
      </c>
      <c r="U142" s="220">
        <f t="shared" si="370"/>
        <v>0</v>
      </c>
      <c r="V142" s="220">
        <f t="shared" si="370"/>
        <v>500000</v>
      </c>
      <c r="W142" s="220">
        <f t="shared" si="370"/>
        <v>0</v>
      </c>
      <c r="X142" s="220">
        <f t="shared" si="370"/>
        <v>0</v>
      </c>
      <c r="Y142" s="220">
        <f t="shared" ref="Y142" si="375">SUM(Y143:Y145)</f>
        <v>0</v>
      </c>
      <c r="Z142" s="220">
        <f t="shared" si="370"/>
        <v>0</v>
      </c>
      <c r="AA142" s="220">
        <f t="shared" si="370"/>
        <v>300000</v>
      </c>
      <c r="AB142" s="220">
        <f t="shared" si="370"/>
        <v>450000</v>
      </c>
      <c r="AC142" s="220">
        <f t="shared" si="370"/>
        <v>200000</v>
      </c>
      <c r="AD142" s="220">
        <f t="shared" si="370"/>
        <v>0</v>
      </c>
      <c r="AE142" s="220">
        <f t="shared" si="370"/>
        <v>1500000</v>
      </c>
      <c r="AF142" s="220">
        <f t="shared" si="370"/>
        <v>700000</v>
      </c>
      <c r="AG142" s="220">
        <f t="shared" si="370"/>
        <v>0</v>
      </c>
      <c r="AH142" s="220">
        <f t="shared" si="370"/>
        <v>155000</v>
      </c>
      <c r="AI142" s="220">
        <f t="shared" si="370"/>
        <v>790000</v>
      </c>
      <c r="AJ142" s="220">
        <f t="shared" ref="AJ142" si="376">SUM(AJ143:AJ145)</f>
        <v>0</v>
      </c>
      <c r="AK142" s="220">
        <f t="shared" si="370"/>
        <v>0</v>
      </c>
      <c r="AL142" s="220">
        <f t="shared" ref="AL142" si="377">SUM(AL143:AL145)</f>
        <v>0</v>
      </c>
      <c r="AM142" s="220">
        <f t="shared" si="370"/>
        <v>0</v>
      </c>
      <c r="AN142" s="220">
        <f t="shared" si="370"/>
        <v>55400</v>
      </c>
      <c r="AO142" s="220">
        <f t="shared" ref="AO142" si="378">SUM(AO143:AO145)</f>
        <v>0</v>
      </c>
      <c r="AP142" s="220">
        <f t="shared" ref="AP142:AR142" si="379">SUM(AP143:AP145)</f>
        <v>0</v>
      </c>
      <c r="AQ142" s="220">
        <f t="shared" si="379"/>
        <v>0</v>
      </c>
      <c r="AR142" s="220">
        <f t="shared" si="379"/>
        <v>0</v>
      </c>
      <c r="AS142" s="220">
        <f t="shared" si="370"/>
        <v>0</v>
      </c>
      <c r="AT142" s="220">
        <f t="shared" si="370"/>
        <v>0</v>
      </c>
      <c r="AU142" s="220">
        <f t="shared" si="370"/>
        <v>0</v>
      </c>
      <c r="AV142" s="220">
        <f t="shared" si="370"/>
        <v>0</v>
      </c>
      <c r="AW142" s="220">
        <f t="shared" ref="AW142" si="380">SUM(AW143:AW145)</f>
        <v>0</v>
      </c>
      <c r="AX142" s="220">
        <f t="shared" si="370"/>
        <v>0</v>
      </c>
      <c r="AY142" s="220">
        <f t="shared" si="370"/>
        <v>4650400</v>
      </c>
      <c r="AZ142" s="200">
        <f t="shared" si="337"/>
        <v>10060400</v>
      </c>
    </row>
    <row r="143" spans="1:52" ht="18" x14ac:dyDescent="0.25">
      <c r="A143" s="23" t="s">
        <v>288</v>
      </c>
      <c r="B143" s="24" t="s">
        <v>289</v>
      </c>
      <c r="C143" s="202">
        <v>50000</v>
      </c>
      <c r="D143" s="202">
        <v>300000</v>
      </c>
      <c r="E143" s="202">
        <v>250000</v>
      </c>
      <c r="F143" s="202"/>
      <c r="G143" s="321"/>
      <c r="H143" s="334">
        <f>SUM(C143:G143)</f>
        <v>600000</v>
      </c>
      <c r="I143" s="327">
        <v>300000</v>
      </c>
      <c r="J143" s="202">
        <v>0</v>
      </c>
      <c r="K143" s="202">
        <v>0</v>
      </c>
      <c r="L143" s="321">
        <v>0</v>
      </c>
      <c r="M143" s="334">
        <f>SUM(I143:L143)</f>
        <v>300000</v>
      </c>
      <c r="N143" s="327">
        <v>300000</v>
      </c>
      <c r="O143" s="389"/>
      <c r="P143" s="321">
        <v>0</v>
      </c>
      <c r="Q143" s="334">
        <f t="shared" si="351"/>
        <v>300000</v>
      </c>
      <c r="R143" s="327"/>
      <c r="S143" s="327"/>
      <c r="T143" s="327"/>
      <c r="U143" s="202">
        <v>0</v>
      </c>
      <c r="V143" s="202"/>
      <c r="W143" s="202"/>
      <c r="X143" s="202"/>
      <c r="Y143" s="202"/>
      <c r="Z143" s="202"/>
      <c r="AA143" s="202"/>
      <c r="AB143" s="202"/>
      <c r="AC143" s="202"/>
      <c r="AD143" s="202"/>
      <c r="AE143" s="202">
        <v>0</v>
      </c>
      <c r="AF143" s="202"/>
      <c r="AG143" s="202"/>
      <c r="AH143" s="202">
        <v>55000</v>
      </c>
      <c r="AI143" s="202">
        <v>290000</v>
      </c>
      <c r="AJ143" s="202"/>
      <c r="AK143" s="202"/>
      <c r="AL143" s="202">
        <v>0</v>
      </c>
      <c r="AM143" s="202">
        <v>0</v>
      </c>
      <c r="AN143" s="202"/>
      <c r="AO143" s="202"/>
      <c r="AP143" s="202"/>
      <c r="AQ143" s="202"/>
      <c r="AR143" s="202"/>
      <c r="AS143" s="202"/>
      <c r="AT143" s="202"/>
      <c r="AU143" s="202"/>
      <c r="AV143" s="202"/>
      <c r="AW143" s="202"/>
      <c r="AX143" s="202"/>
      <c r="AY143" s="202">
        <f>SUM(R143:AX143)</f>
        <v>345000</v>
      </c>
      <c r="AZ143" s="200">
        <f t="shared" si="337"/>
        <v>1545000</v>
      </c>
    </row>
    <row r="144" spans="1:52" ht="18" x14ac:dyDescent="0.25">
      <c r="A144" s="23" t="s">
        <v>290</v>
      </c>
      <c r="B144" s="24" t="s">
        <v>291</v>
      </c>
      <c r="C144" s="202">
        <v>50000</v>
      </c>
      <c r="D144" s="202"/>
      <c r="E144" s="202">
        <v>500000</v>
      </c>
      <c r="F144" s="202"/>
      <c r="G144" s="321">
        <v>0</v>
      </c>
      <c r="H144" s="334">
        <f>SUM(C144:G144)</f>
        <v>550000</v>
      </c>
      <c r="I144" s="327">
        <v>1060000</v>
      </c>
      <c r="J144" s="202">
        <v>0</v>
      </c>
      <c r="K144" s="202">
        <v>0</v>
      </c>
      <c r="L144" s="321">
        <v>300000</v>
      </c>
      <c r="M144" s="334">
        <f>SUM(I144:L144)</f>
        <v>1360000</v>
      </c>
      <c r="N144" s="327">
        <v>2300000</v>
      </c>
      <c r="O144" s="389"/>
      <c r="P144" s="321">
        <v>0</v>
      </c>
      <c r="Q144" s="334">
        <f t="shared" si="351"/>
        <v>2300000</v>
      </c>
      <c r="R144" s="327"/>
      <c r="S144" s="327"/>
      <c r="T144" s="327"/>
      <c r="U144" s="202">
        <v>0</v>
      </c>
      <c r="V144" s="202">
        <v>500000</v>
      </c>
      <c r="W144" s="202"/>
      <c r="X144" s="202"/>
      <c r="Y144" s="202"/>
      <c r="Z144" s="202"/>
      <c r="AA144" s="202">
        <v>300000</v>
      </c>
      <c r="AB144" s="202">
        <v>450000</v>
      </c>
      <c r="AC144" s="202">
        <v>200000</v>
      </c>
      <c r="AD144" s="202"/>
      <c r="AE144" s="202">
        <v>1500000</v>
      </c>
      <c r="AF144" s="202">
        <v>700000</v>
      </c>
      <c r="AG144" s="202"/>
      <c r="AH144" s="202">
        <v>100000</v>
      </c>
      <c r="AI144" s="202">
        <v>500000</v>
      </c>
      <c r="AJ144" s="202"/>
      <c r="AK144" s="202"/>
      <c r="AL144" s="202"/>
      <c r="AM144" s="202"/>
      <c r="AN144" s="202">
        <v>55400</v>
      </c>
      <c r="AO144" s="202"/>
      <c r="AP144" s="202"/>
      <c r="AQ144" s="202"/>
      <c r="AR144" s="202"/>
      <c r="AS144" s="202"/>
      <c r="AT144" s="202"/>
      <c r="AU144" s="202"/>
      <c r="AV144" s="202"/>
      <c r="AW144" s="202"/>
      <c r="AX144" s="202"/>
      <c r="AY144" s="202">
        <f>SUM(R144:AX144)</f>
        <v>4305400</v>
      </c>
      <c r="AZ144" s="200">
        <f t="shared" si="337"/>
        <v>8515400</v>
      </c>
    </row>
    <row r="145" spans="1:52" ht="18" x14ac:dyDescent="0.25">
      <c r="A145" s="23" t="s">
        <v>292</v>
      </c>
      <c r="B145" s="24" t="s">
        <v>293</v>
      </c>
      <c r="C145" s="202"/>
      <c r="D145" s="202"/>
      <c r="E145" s="202"/>
      <c r="F145" s="202"/>
      <c r="G145" s="321"/>
      <c r="H145" s="334">
        <f>SUM(C145:G145)</f>
        <v>0</v>
      </c>
      <c r="I145" s="327"/>
      <c r="J145" s="202"/>
      <c r="K145" s="202"/>
      <c r="L145" s="321"/>
      <c r="M145" s="334">
        <f>SUM(I145:L145)</f>
        <v>0</v>
      </c>
      <c r="N145" s="327"/>
      <c r="O145" s="389"/>
      <c r="P145" s="321"/>
      <c r="Q145" s="334">
        <f t="shared" si="351"/>
        <v>0</v>
      </c>
      <c r="R145" s="327"/>
      <c r="S145" s="327"/>
      <c r="T145" s="327"/>
      <c r="U145" s="202"/>
      <c r="V145" s="202"/>
      <c r="W145" s="202"/>
      <c r="X145" s="202"/>
      <c r="Y145" s="202"/>
      <c r="Z145" s="202"/>
      <c r="AA145" s="202"/>
      <c r="AB145" s="202"/>
      <c r="AC145" s="202"/>
      <c r="AD145" s="202"/>
      <c r="AE145" s="202"/>
      <c r="AF145" s="202"/>
      <c r="AG145" s="202"/>
      <c r="AH145" s="202"/>
      <c r="AI145" s="202"/>
      <c r="AJ145" s="202"/>
      <c r="AK145" s="202"/>
      <c r="AL145" s="202"/>
      <c r="AM145" s="202"/>
      <c r="AN145" s="202"/>
      <c r="AO145" s="202"/>
      <c r="AP145" s="202"/>
      <c r="AQ145" s="202"/>
      <c r="AR145" s="202"/>
      <c r="AS145" s="202"/>
      <c r="AT145" s="202"/>
      <c r="AU145" s="202"/>
      <c r="AV145" s="202"/>
      <c r="AW145" s="202"/>
      <c r="AX145" s="202"/>
      <c r="AY145" s="202">
        <f>SUM(R145:AX145)</f>
        <v>0</v>
      </c>
      <c r="AZ145" s="200">
        <f t="shared" si="337"/>
        <v>0</v>
      </c>
    </row>
    <row r="146" spans="1:52" ht="18" x14ac:dyDescent="0.25">
      <c r="A146" s="21" t="s">
        <v>294</v>
      </c>
      <c r="B146" s="22" t="s">
        <v>295</v>
      </c>
      <c r="C146" s="201">
        <f t="shared" ref="C146:AY146" si="381">SUM(C147:C148)</f>
        <v>190000</v>
      </c>
      <c r="D146" s="201">
        <f t="shared" ref="D146:F146" si="382">SUM(D147:D148)</f>
        <v>0</v>
      </c>
      <c r="E146" s="201">
        <f t="shared" si="382"/>
        <v>220000</v>
      </c>
      <c r="F146" s="201">
        <f t="shared" si="382"/>
        <v>0</v>
      </c>
      <c r="G146" s="320">
        <f t="shared" si="381"/>
        <v>0</v>
      </c>
      <c r="H146" s="333">
        <f t="shared" si="381"/>
        <v>410000</v>
      </c>
      <c r="I146" s="347">
        <f t="shared" si="381"/>
        <v>290000</v>
      </c>
      <c r="J146" s="220">
        <f t="shared" ref="J146:K146" si="383">SUM(J147:J148)</f>
        <v>0</v>
      </c>
      <c r="K146" s="220">
        <f t="shared" si="383"/>
        <v>0</v>
      </c>
      <c r="L146" s="357">
        <f t="shared" si="381"/>
        <v>0</v>
      </c>
      <c r="M146" s="364">
        <f t="shared" si="381"/>
        <v>290000</v>
      </c>
      <c r="N146" s="347">
        <f t="shared" si="381"/>
        <v>2750000</v>
      </c>
      <c r="O146" s="394"/>
      <c r="P146" s="357">
        <f t="shared" ref="P146" si="384">SUM(P147:P148)</f>
        <v>0</v>
      </c>
      <c r="Q146" s="364">
        <f t="shared" si="351"/>
        <v>2750000</v>
      </c>
      <c r="R146" s="347">
        <f t="shared" si="381"/>
        <v>0</v>
      </c>
      <c r="S146" s="347">
        <f t="shared" ref="S146:T146" si="385">SUM(S147:S148)</f>
        <v>0</v>
      </c>
      <c r="T146" s="347">
        <f t="shared" si="385"/>
        <v>0</v>
      </c>
      <c r="U146" s="220">
        <f t="shared" si="381"/>
        <v>0</v>
      </c>
      <c r="V146" s="220">
        <f t="shared" si="381"/>
        <v>0</v>
      </c>
      <c r="W146" s="220">
        <f t="shared" si="381"/>
        <v>0</v>
      </c>
      <c r="X146" s="220">
        <f t="shared" si="381"/>
        <v>0</v>
      </c>
      <c r="Y146" s="220">
        <f t="shared" ref="Y146" si="386">SUM(Y147:Y148)</f>
        <v>0</v>
      </c>
      <c r="Z146" s="220">
        <f t="shared" si="381"/>
        <v>0</v>
      </c>
      <c r="AA146" s="220">
        <f t="shared" si="381"/>
        <v>0</v>
      </c>
      <c r="AB146" s="220">
        <f t="shared" si="381"/>
        <v>0</v>
      </c>
      <c r="AC146" s="220">
        <f t="shared" si="381"/>
        <v>0</v>
      </c>
      <c r="AD146" s="220">
        <f t="shared" si="381"/>
        <v>0</v>
      </c>
      <c r="AE146" s="220">
        <f t="shared" si="381"/>
        <v>400000</v>
      </c>
      <c r="AF146" s="220">
        <f t="shared" si="381"/>
        <v>0</v>
      </c>
      <c r="AG146" s="220">
        <f t="shared" si="381"/>
        <v>0</v>
      </c>
      <c r="AH146" s="220">
        <f t="shared" si="381"/>
        <v>180000</v>
      </c>
      <c r="AI146" s="220">
        <f t="shared" si="381"/>
        <v>100000</v>
      </c>
      <c r="AJ146" s="220">
        <f t="shared" ref="AJ146" si="387">SUM(AJ147:AJ148)</f>
        <v>0</v>
      </c>
      <c r="AK146" s="220">
        <f t="shared" si="381"/>
        <v>0</v>
      </c>
      <c r="AL146" s="220">
        <f t="shared" ref="AL146" si="388">SUM(AL147:AL148)</f>
        <v>0</v>
      </c>
      <c r="AM146" s="220">
        <f t="shared" si="381"/>
        <v>0</v>
      </c>
      <c r="AN146" s="220">
        <f t="shared" si="381"/>
        <v>0</v>
      </c>
      <c r="AO146" s="220">
        <f t="shared" si="381"/>
        <v>0</v>
      </c>
      <c r="AP146" s="220">
        <f t="shared" ref="AP146:AR146" si="389">SUM(AP147:AP148)</f>
        <v>0</v>
      </c>
      <c r="AQ146" s="220">
        <f t="shared" si="389"/>
        <v>0</v>
      </c>
      <c r="AR146" s="220">
        <f t="shared" si="389"/>
        <v>0</v>
      </c>
      <c r="AS146" s="220">
        <f t="shared" si="381"/>
        <v>0</v>
      </c>
      <c r="AT146" s="220">
        <f t="shared" si="381"/>
        <v>0</v>
      </c>
      <c r="AU146" s="220">
        <f t="shared" si="381"/>
        <v>0</v>
      </c>
      <c r="AV146" s="220">
        <f t="shared" si="381"/>
        <v>0</v>
      </c>
      <c r="AW146" s="220">
        <f t="shared" ref="AW146" si="390">SUM(AW147:AW148)</f>
        <v>0</v>
      </c>
      <c r="AX146" s="220">
        <f t="shared" si="381"/>
        <v>0</v>
      </c>
      <c r="AY146" s="220">
        <f t="shared" si="381"/>
        <v>680000</v>
      </c>
      <c r="AZ146" s="200">
        <f t="shared" si="337"/>
        <v>4130000</v>
      </c>
    </row>
    <row r="147" spans="1:52" ht="18" x14ac:dyDescent="0.25">
      <c r="A147" s="23" t="s">
        <v>296</v>
      </c>
      <c r="B147" s="24" t="s">
        <v>297</v>
      </c>
      <c r="C147" s="202">
        <v>190000</v>
      </c>
      <c r="D147" s="202"/>
      <c r="E147" s="202"/>
      <c r="F147" s="202"/>
      <c r="G147" s="321">
        <v>0</v>
      </c>
      <c r="H147" s="334">
        <f>SUM(C147:G147)</f>
        <v>190000</v>
      </c>
      <c r="I147" s="327">
        <v>40000</v>
      </c>
      <c r="J147" s="202">
        <v>0</v>
      </c>
      <c r="K147" s="202">
        <v>0</v>
      </c>
      <c r="L147" s="321">
        <v>0</v>
      </c>
      <c r="M147" s="334">
        <f>SUM(I147:L147)</f>
        <v>40000</v>
      </c>
      <c r="N147" s="327">
        <v>1350000</v>
      </c>
      <c r="O147" s="389"/>
      <c r="P147" s="321">
        <v>0</v>
      </c>
      <c r="Q147" s="334">
        <f t="shared" si="351"/>
        <v>1350000</v>
      </c>
      <c r="R147" s="327"/>
      <c r="S147" s="327"/>
      <c r="T147" s="327"/>
      <c r="U147" s="202">
        <v>0</v>
      </c>
      <c r="V147" s="202"/>
      <c r="W147" s="202"/>
      <c r="X147" s="202"/>
      <c r="Y147" s="202"/>
      <c r="Z147" s="202"/>
      <c r="AA147" s="202"/>
      <c r="AB147" s="202"/>
      <c r="AC147" s="202"/>
      <c r="AD147" s="202"/>
      <c r="AE147" s="202">
        <v>400000</v>
      </c>
      <c r="AF147" s="202"/>
      <c r="AG147" s="202"/>
      <c r="AH147" s="202">
        <v>80000</v>
      </c>
      <c r="AI147" s="202"/>
      <c r="AJ147" s="202"/>
      <c r="AK147" s="202"/>
      <c r="AL147" s="202">
        <v>0</v>
      </c>
      <c r="AM147" s="202">
        <v>0</v>
      </c>
      <c r="AN147" s="202"/>
      <c r="AO147" s="202"/>
      <c r="AP147" s="202"/>
      <c r="AQ147" s="202"/>
      <c r="AR147" s="202"/>
      <c r="AS147" s="202"/>
      <c r="AT147" s="202"/>
      <c r="AU147" s="202"/>
      <c r="AV147" s="202"/>
      <c r="AW147" s="202"/>
      <c r="AX147" s="202"/>
      <c r="AY147" s="202">
        <f>SUM(R147:AX147)</f>
        <v>480000</v>
      </c>
      <c r="AZ147" s="200">
        <f t="shared" si="337"/>
        <v>2060000</v>
      </c>
    </row>
    <row r="148" spans="1:52" ht="18" x14ac:dyDescent="0.25">
      <c r="A148" s="23" t="s">
        <v>298</v>
      </c>
      <c r="B148" s="24" t="s">
        <v>299</v>
      </c>
      <c r="C148" s="202"/>
      <c r="D148" s="202"/>
      <c r="E148" s="202">
        <v>220000</v>
      </c>
      <c r="F148" s="202"/>
      <c r="G148" s="321">
        <v>0</v>
      </c>
      <c r="H148" s="334">
        <f>SUM(C148:G148)</f>
        <v>220000</v>
      </c>
      <c r="I148" s="327">
        <v>250000</v>
      </c>
      <c r="J148" s="202">
        <v>0</v>
      </c>
      <c r="K148" s="202">
        <v>0</v>
      </c>
      <c r="L148" s="321">
        <v>0</v>
      </c>
      <c r="M148" s="334">
        <f>SUM(I148:L148)</f>
        <v>250000</v>
      </c>
      <c r="N148" s="327">
        <v>1400000</v>
      </c>
      <c r="O148" s="389"/>
      <c r="P148" s="321">
        <v>0</v>
      </c>
      <c r="Q148" s="334">
        <f t="shared" si="351"/>
        <v>1400000</v>
      </c>
      <c r="R148" s="327"/>
      <c r="S148" s="327"/>
      <c r="T148" s="327"/>
      <c r="U148" s="202">
        <v>0</v>
      </c>
      <c r="V148" s="202"/>
      <c r="W148" s="202"/>
      <c r="X148" s="202"/>
      <c r="Y148" s="202"/>
      <c r="Z148" s="202"/>
      <c r="AA148" s="202"/>
      <c r="AB148" s="202"/>
      <c r="AC148" s="202"/>
      <c r="AD148" s="202"/>
      <c r="AE148" s="202"/>
      <c r="AF148" s="202"/>
      <c r="AG148" s="202"/>
      <c r="AH148" s="202">
        <v>100000</v>
      </c>
      <c r="AI148" s="202">
        <v>100000</v>
      </c>
      <c r="AJ148" s="202"/>
      <c r="AK148" s="202"/>
      <c r="AL148" s="202">
        <v>0</v>
      </c>
      <c r="AM148" s="202">
        <v>0</v>
      </c>
      <c r="AN148" s="202"/>
      <c r="AO148" s="202"/>
      <c r="AP148" s="202"/>
      <c r="AQ148" s="202"/>
      <c r="AR148" s="202"/>
      <c r="AS148" s="202"/>
      <c r="AT148" s="202"/>
      <c r="AU148" s="202"/>
      <c r="AV148" s="202"/>
      <c r="AW148" s="202"/>
      <c r="AX148" s="202"/>
      <c r="AY148" s="202">
        <f>SUM(R148:AX148)</f>
        <v>200000</v>
      </c>
      <c r="AZ148" s="200">
        <f t="shared" si="337"/>
        <v>2070000</v>
      </c>
    </row>
    <row r="149" spans="1:52" ht="18" x14ac:dyDescent="0.25">
      <c r="A149" s="21" t="s">
        <v>300</v>
      </c>
      <c r="B149" s="22" t="s">
        <v>301</v>
      </c>
      <c r="C149" s="201">
        <f t="shared" ref="C149:AY149" si="391">SUM(C150:C156)</f>
        <v>90000</v>
      </c>
      <c r="D149" s="201">
        <f t="shared" ref="D149:F149" si="392">SUM(D150:D156)</f>
        <v>0</v>
      </c>
      <c r="E149" s="201">
        <f t="shared" si="392"/>
        <v>5051600</v>
      </c>
      <c r="F149" s="201">
        <f t="shared" si="392"/>
        <v>0</v>
      </c>
      <c r="G149" s="320">
        <f t="shared" si="391"/>
        <v>0</v>
      </c>
      <c r="H149" s="333">
        <f t="shared" si="391"/>
        <v>5141600</v>
      </c>
      <c r="I149" s="347">
        <f t="shared" si="391"/>
        <v>2918500</v>
      </c>
      <c r="J149" s="220">
        <f t="shared" ref="J149:K149" si="393">SUM(J150:J156)</f>
        <v>0</v>
      </c>
      <c r="K149" s="220">
        <f t="shared" si="393"/>
        <v>0</v>
      </c>
      <c r="L149" s="357">
        <f t="shared" si="391"/>
        <v>0</v>
      </c>
      <c r="M149" s="364">
        <f t="shared" si="391"/>
        <v>2918500</v>
      </c>
      <c r="N149" s="347">
        <f t="shared" si="391"/>
        <v>5560000</v>
      </c>
      <c r="O149" s="394"/>
      <c r="P149" s="357">
        <f t="shared" ref="P149" si="394">SUM(P150:P156)</f>
        <v>0</v>
      </c>
      <c r="Q149" s="364">
        <f t="shared" si="351"/>
        <v>5560000</v>
      </c>
      <c r="R149" s="347">
        <f t="shared" si="391"/>
        <v>0</v>
      </c>
      <c r="S149" s="347">
        <f t="shared" ref="S149:T149" si="395">SUM(S150:S156)</f>
        <v>0</v>
      </c>
      <c r="T149" s="347">
        <f t="shared" si="395"/>
        <v>0</v>
      </c>
      <c r="U149" s="220">
        <f t="shared" si="391"/>
        <v>0</v>
      </c>
      <c r="V149" s="220">
        <f t="shared" si="391"/>
        <v>445000</v>
      </c>
      <c r="W149" s="220">
        <f t="shared" si="391"/>
        <v>2120000</v>
      </c>
      <c r="X149" s="220">
        <f t="shared" si="391"/>
        <v>0</v>
      </c>
      <c r="Y149" s="220">
        <f t="shared" ref="Y149" si="396">SUM(Y150:Y156)</f>
        <v>0</v>
      </c>
      <c r="Z149" s="220">
        <f t="shared" si="391"/>
        <v>0</v>
      </c>
      <c r="AA149" s="220">
        <f t="shared" si="391"/>
        <v>0</v>
      </c>
      <c r="AB149" s="220">
        <f t="shared" si="391"/>
        <v>525000</v>
      </c>
      <c r="AC149" s="220">
        <f t="shared" si="391"/>
        <v>600000</v>
      </c>
      <c r="AD149" s="220">
        <f t="shared" si="391"/>
        <v>6600000</v>
      </c>
      <c r="AE149" s="220">
        <f t="shared" si="391"/>
        <v>14595000</v>
      </c>
      <c r="AF149" s="220">
        <f t="shared" si="391"/>
        <v>500000</v>
      </c>
      <c r="AG149" s="220">
        <f t="shared" si="391"/>
        <v>0</v>
      </c>
      <c r="AH149" s="220">
        <f t="shared" si="391"/>
        <v>390000</v>
      </c>
      <c r="AI149" s="220">
        <f t="shared" si="391"/>
        <v>8526883</v>
      </c>
      <c r="AJ149" s="220">
        <f t="shared" ref="AJ149" si="397">SUM(AJ150:AJ156)</f>
        <v>0</v>
      </c>
      <c r="AK149" s="220">
        <f t="shared" si="391"/>
        <v>0</v>
      </c>
      <c r="AL149" s="220">
        <f t="shared" ref="AL149" si="398">SUM(AL150:AL156)</f>
        <v>200000</v>
      </c>
      <c r="AM149" s="220">
        <f t="shared" si="391"/>
        <v>200000</v>
      </c>
      <c r="AN149" s="220">
        <f t="shared" si="391"/>
        <v>15155000</v>
      </c>
      <c r="AO149" s="220">
        <f t="shared" si="391"/>
        <v>3560000</v>
      </c>
      <c r="AP149" s="220">
        <f t="shared" ref="AP149:AR149" si="399">SUM(AP150:AP156)</f>
        <v>0</v>
      </c>
      <c r="AQ149" s="220">
        <f t="shared" si="399"/>
        <v>0</v>
      </c>
      <c r="AR149" s="220">
        <f t="shared" si="399"/>
        <v>0</v>
      </c>
      <c r="AS149" s="220">
        <f t="shared" si="391"/>
        <v>0</v>
      </c>
      <c r="AT149" s="220">
        <f t="shared" si="391"/>
        <v>0</v>
      </c>
      <c r="AU149" s="220">
        <f t="shared" si="391"/>
        <v>0</v>
      </c>
      <c r="AV149" s="220">
        <f t="shared" si="391"/>
        <v>0</v>
      </c>
      <c r="AW149" s="220">
        <f t="shared" ref="AW149" si="400">SUM(AW150:AW156)</f>
        <v>0</v>
      </c>
      <c r="AX149" s="220">
        <f t="shared" si="391"/>
        <v>0</v>
      </c>
      <c r="AY149" s="220">
        <f t="shared" si="391"/>
        <v>53416883</v>
      </c>
      <c r="AZ149" s="200">
        <f t="shared" si="337"/>
        <v>67036983</v>
      </c>
    </row>
    <row r="150" spans="1:52" ht="18" x14ac:dyDescent="0.25">
      <c r="A150" s="23" t="s">
        <v>302</v>
      </c>
      <c r="B150" s="24" t="s">
        <v>303</v>
      </c>
      <c r="C150" s="202"/>
      <c r="D150" s="202"/>
      <c r="E150" s="202">
        <v>1501600</v>
      </c>
      <c r="F150" s="202"/>
      <c r="G150" s="321">
        <v>0</v>
      </c>
      <c r="H150" s="334">
        <f t="shared" ref="H150:H156" si="401">SUM(C150:G150)</f>
        <v>1501600</v>
      </c>
      <c r="I150" s="327">
        <v>1538500</v>
      </c>
      <c r="J150" s="202">
        <v>0</v>
      </c>
      <c r="K150" s="202">
        <v>0</v>
      </c>
      <c r="L150" s="321">
        <v>0</v>
      </c>
      <c r="M150" s="334">
        <f t="shared" ref="M150:M156" si="402">SUM(I150:L150)</f>
        <v>1538500</v>
      </c>
      <c r="N150" s="327">
        <v>1200000</v>
      </c>
      <c r="O150" s="389"/>
      <c r="P150" s="321">
        <v>0</v>
      </c>
      <c r="Q150" s="334">
        <f t="shared" si="351"/>
        <v>1200000</v>
      </c>
      <c r="R150" s="327"/>
      <c r="S150" s="327"/>
      <c r="T150" s="327"/>
      <c r="U150" s="202">
        <v>0</v>
      </c>
      <c r="V150" s="202">
        <v>115000</v>
      </c>
      <c r="W150" s="202">
        <v>120000</v>
      </c>
      <c r="X150" s="202"/>
      <c r="Y150" s="202"/>
      <c r="Z150" s="202"/>
      <c r="AA150" s="202"/>
      <c r="AB150" s="202">
        <v>25000</v>
      </c>
      <c r="AC150" s="202"/>
      <c r="AD150" s="202">
        <v>6600000</v>
      </c>
      <c r="AE150" s="202">
        <v>95000</v>
      </c>
      <c r="AF150" s="202"/>
      <c r="AG150" s="202"/>
      <c r="AH150" s="202">
        <v>290000</v>
      </c>
      <c r="AI150" s="202">
        <v>7126883</v>
      </c>
      <c r="AJ150" s="202"/>
      <c r="AK150" s="202"/>
      <c r="AL150" s="202">
        <v>200000</v>
      </c>
      <c r="AM150" s="202">
        <v>200000</v>
      </c>
      <c r="AN150" s="202"/>
      <c r="AO150" s="202"/>
      <c r="AP150" s="202"/>
      <c r="AQ150" s="202"/>
      <c r="AR150" s="202"/>
      <c r="AS150" s="202"/>
      <c r="AT150" s="202"/>
      <c r="AU150" s="202"/>
      <c r="AV150" s="202"/>
      <c r="AW150" s="202"/>
      <c r="AX150" s="202"/>
      <c r="AY150" s="202">
        <f t="shared" ref="AY150:AY156" si="403">SUM(R150:AX150)</f>
        <v>14771883</v>
      </c>
      <c r="AZ150" s="200">
        <f t="shared" si="337"/>
        <v>19011983</v>
      </c>
    </row>
    <row r="151" spans="1:52" ht="18" x14ac:dyDescent="0.25">
      <c r="A151" s="23" t="s">
        <v>304</v>
      </c>
      <c r="B151" s="24" t="s">
        <v>305</v>
      </c>
      <c r="C151" s="202"/>
      <c r="D151" s="202"/>
      <c r="E151" s="202">
        <v>0</v>
      </c>
      <c r="F151" s="202"/>
      <c r="G151" s="321"/>
      <c r="H151" s="334">
        <f t="shared" si="401"/>
        <v>0</v>
      </c>
      <c r="I151" s="327"/>
      <c r="J151" s="202">
        <v>0</v>
      </c>
      <c r="K151" s="202">
        <v>0</v>
      </c>
      <c r="L151" s="321">
        <v>0</v>
      </c>
      <c r="M151" s="334">
        <f t="shared" si="402"/>
        <v>0</v>
      </c>
      <c r="N151" s="327"/>
      <c r="O151" s="389"/>
      <c r="P151" s="321"/>
      <c r="Q151" s="334">
        <f t="shared" si="351"/>
        <v>0</v>
      </c>
      <c r="R151" s="327"/>
      <c r="S151" s="327"/>
      <c r="T151" s="327"/>
      <c r="U151" s="202">
        <v>0</v>
      </c>
      <c r="V151" s="202"/>
      <c r="W151" s="202"/>
      <c r="X151" s="202"/>
      <c r="Y151" s="202"/>
      <c r="Z151" s="202"/>
      <c r="AA151" s="202"/>
      <c r="AB151" s="202"/>
      <c r="AC151" s="202"/>
      <c r="AD151" s="202"/>
      <c r="AE151" s="202"/>
      <c r="AF151" s="202"/>
      <c r="AG151" s="202"/>
      <c r="AH151" s="202"/>
      <c r="AI151" s="202"/>
      <c r="AJ151" s="202"/>
      <c r="AK151" s="202"/>
      <c r="AL151" s="202"/>
      <c r="AM151" s="202"/>
      <c r="AN151" s="202">
        <v>15155000</v>
      </c>
      <c r="AO151" s="202">
        <v>3560000</v>
      </c>
      <c r="AP151" s="202"/>
      <c r="AQ151" s="202"/>
      <c r="AR151" s="202"/>
      <c r="AS151" s="202"/>
      <c r="AT151" s="202"/>
      <c r="AU151" s="202"/>
      <c r="AV151" s="202"/>
      <c r="AW151" s="202">
        <v>0</v>
      </c>
      <c r="AX151" s="202"/>
      <c r="AY151" s="202">
        <f t="shared" si="403"/>
        <v>18715000</v>
      </c>
      <c r="AZ151" s="200">
        <f t="shared" si="337"/>
        <v>18715000</v>
      </c>
    </row>
    <row r="152" spans="1:52" ht="18" x14ac:dyDescent="0.25">
      <c r="A152" s="23" t="s">
        <v>306</v>
      </c>
      <c r="B152" s="24" t="s">
        <v>307</v>
      </c>
      <c r="C152" s="202"/>
      <c r="D152" s="202"/>
      <c r="E152" s="202"/>
      <c r="F152" s="202"/>
      <c r="G152" s="321"/>
      <c r="H152" s="334">
        <f t="shared" si="401"/>
        <v>0</v>
      </c>
      <c r="I152" s="327">
        <v>180000</v>
      </c>
      <c r="J152" s="202"/>
      <c r="K152" s="202"/>
      <c r="L152" s="321"/>
      <c r="M152" s="334">
        <f t="shared" si="402"/>
        <v>180000</v>
      </c>
      <c r="N152" s="327">
        <v>400000</v>
      </c>
      <c r="O152" s="389"/>
      <c r="P152" s="321">
        <v>0</v>
      </c>
      <c r="Q152" s="334">
        <f t="shared" si="351"/>
        <v>400000</v>
      </c>
      <c r="R152" s="327"/>
      <c r="S152" s="327"/>
      <c r="T152" s="327"/>
      <c r="U152" s="202">
        <v>0</v>
      </c>
      <c r="V152" s="202"/>
      <c r="W152" s="202"/>
      <c r="X152" s="202"/>
      <c r="Y152" s="202"/>
      <c r="Z152" s="202"/>
      <c r="AA152" s="202"/>
      <c r="AB152" s="202"/>
      <c r="AC152" s="202"/>
      <c r="AD152" s="202"/>
      <c r="AE152" s="202"/>
      <c r="AF152" s="202"/>
      <c r="AG152" s="202"/>
      <c r="AH152" s="202"/>
      <c r="AI152" s="202"/>
      <c r="AJ152" s="202"/>
      <c r="AK152" s="202"/>
      <c r="AL152" s="202">
        <v>0</v>
      </c>
      <c r="AM152" s="202">
        <v>0</v>
      </c>
      <c r="AN152" s="202"/>
      <c r="AO152" s="202"/>
      <c r="AP152" s="202"/>
      <c r="AQ152" s="202"/>
      <c r="AR152" s="202"/>
      <c r="AS152" s="202"/>
      <c r="AT152" s="202"/>
      <c r="AU152" s="202"/>
      <c r="AV152" s="202"/>
      <c r="AW152" s="202"/>
      <c r="AX152" s="202"/>
      <c r="AY152" s="202">
        <f t="shared" si="403"/>
        <v>0</v>
      </c>
      <c r="AZ152" s="200">
        <f t="shared" si="337"/>
        <v>580000</v>
      </c>
    </row>
    <row r="153" spans="1:52" ht="18" x14ac:dyDescent="0.25">
      <c r="A153" s="23" t="s">
        <v>308</v>
      </c>
      <c r="B153" s="24" t="s">
        <v>309</v>
      </c>
      <c r="C153" s="202"/>
      <c r="D153" s="202"/>
      <c r="E153" s="202">
        <v>250000</v>
      </c>
      <c r="F153" s="202"/>
      <c r="G153" s="321">
        <v>0</v>
      </c>
      <c r="H153" s="334">
        <f t="shared" si="401"/>
        <v>250000</v>
      </c>
      <c r="I153" s="327">
        <v>500000</v>
      </c>
      <c r="J153" s="202"/>
      <c r="K153" s="202"/>
      <c r="L153" s="321"/>
      <c r="M153" s="334">
        <f t="shared" si="402"/>
        <v>500000</v>
      </c>
      <c r="N153" s="327">
        <v>1500000</v>
      </c>
      <c r="O153" s="389"/>
      <c r="P153" s="321">
        <v>0</v>
      </c>
      <c r="Q153" s="334">
        <f t="shared" si="351"/>
        <v>1500000</v>
      </c>
      <c r="R153" s="327"/>
      <c r="S153" s="327"/>
      <c r="T153" s="327"/>
      <c r="U153" s="202">
        <v>0</v>
      </c>
      <c r="V153" s="202">
        <v>300000</v>
      </c>
      <c r="W153" s="202"/>
      <c r="X153" s="202"/>
      <c r="Y153" s="202"/>
      <c r="Z153" s="202"/>
      <c r="AA153" s="202"/>
      <c r="AB153" s="202">
        <v>500000</v>
      </c>
      <c r="AC153" s="202"/>
      <c r="AD153" s="202"/>
      <c r="AE153" s="202">
        <v>500000</v>
      </c>
      <c r="AF153" s="202">
        <v>500000</v>
      </c>
      <c r="AG153" s="202"/>
      <c r="AH153" s="202">
        <v>50000</v>
      </c>
      <c r="AI153" s="202">
        <v>1100000</v>
      </c>
      <c r="AJ153" s="202"/>
      <c r="AK153" s="202"/>
      <c r="AL153" s="202">
        <v>0</v>
      </c>
      <c r="AM153" s="202">
        <v>0</v>
      </c>
      <c r="AN153" s="202"/>
      <c r="AO153" s="202"/>
      <c r="AP153" s="202"/>
      <c r="AQ153" s="202"/>
      <c r="AR153" s="202"/>
      <c r="AS153" s="202"/>
      <c r="AT153" s="202"/>
      <c r="AU153" s="202"/>
      <c r="AV153" s="202"/>
      <c r="AW153" s="202"/>
      <c r="AX153" s="202"/>
      <c r="AY153" s="202">
        <f t="shared" si="403"/>
        <v>2950000</v>
      </c>
      <c r="AZ153" s="200">
        <f t="shared" ref="AZ153:AZ184" si="404">AY153+Q153+M153+H153</f>
        <v>5200000</v>
      </c>
    </row>
    <row r="154" spans="1:52" ht="18" x14ac:dyDescent="0.25">
      <c r="A154" s="23" t="s">
        <v>310</v>
      </c>
      <c r="B154" s="24" t="s">
        <v>311</v>
      </c>
      <c r="C154" s="202"/>
      <c r="D154" s="202"/>
      <c r="E154" s="202"/>
      <c r="F154" s="202"/>
      <c r="G154" s="321"/>
      <c r="H154" s="334">
        <f t="shared" si="401"/>
        <v>0</v>
      </c>
      <c r="I154" s="327"/>
      <c r="J154" s="202"/>
      <c r="K154" s="202"/>
      <c r="L154" s="321"/>
      <c r="M154" s="334">
        <f t="shared" si="402"/>
        <v>0</v>
      </c>
      <c r="N154" s="327"/>
      <c r="O154" s="389"/>
      <c r="P154" s="321">
        <v>0</v>
      </c>
      <c r="Q154" s="334">
        <f t="shared" si="351"/>
        <v>0</v>
      </c>
      <c r="R154" s="327"/>
      <c r="S154" s="327"/>
      <c r="T154" s="327"/>
      <c r="U154" s="202">
        <v>0</v>
      </c>
      <c r="V154" s="202"/>
      <c r="W154" s="202">
        <v>2000000</v>
      </c>
      <c r="X154" s="202"/>
      <c r="Y154" s="202"/>
      <c r="Z154" s="202"/>
      <c r="AA154" s="202"/>
      <c r="AB154" s="202"/>
      <c r="AC154" s="202"/>
      <c r="AD154" s="202"/>
      <c r="AE154" s="202"/>
      <c r="AF154" s="202"/>
      <c r="AG154" s="202"/>
      <c r="AH154" s="202"/>
      <c r="AI154" s="202"/>
      <c r="AJ154" s="202"/>
      <c r="AK154" s="202"/>
      <c r="AL154" s="202"/>
      <c r="AM154" s="202"/>
      <c r="AN154" s="202"/>
      <c r="AO154" s="202"/>
      <c r="AP154" s="202"/>
      <c r="AQ154" s="202"/>
      <c r="AR154" s="202"/>
      <c r="AS154" s="202"/>
      <c r="AT154" s="202"/>
      <c r="AU154" s="202"/>
      <c r="AV154" s="202"/>
      <c r="AW154" s="202"/>
      <c r="AX154" s="202"/>
      <c r="AY154" s="202">
        <f t="shared" si="403"/>
        <v>2000000</v>
      </c>
      <c r="AZ154" s="200">
        <f t="shared" si="404"/>
        <v>2000000</v>
      </c>
    </row>
    <row r="155" spans="1:52" ht="18" x14ac:dyDescent="0.25">
      <c r="A155" s="23" t="s">
        <v>312</v>
      </c>
      <c r="B155" s="24" t="s">
        <v>313</v>
      </c>
      <c r="C155" s="202">
        <v>90000</v>
      </c>
      <c r="D155" s="202"/>
      <c r="E155" s="202">
        <v>800000</v>
      </c>
      <c r="F155" s="202"/>
      <c r="G155" s="321">
        <v>0</v>
      </c>
      <c r="H155" s="334">
        <f t="shared" si="401"/>
        <v>890000</v>
      </c>
      <c r="I155" s="327">
        <v>500000</v>
      </c>
      <c r="J155" s="202">
        <v>0</v>
      </c>
      <c r="K155" s="202">
        <v>0</v>
      </c>
      <c r="L155" s="321">
        <v>0</v>
      </c>
      <c r="M155" s="334">
        <f t="shared" si="402"/>
        <v>500000</v>
      </c>
      <c r="N155" s="327">
        <v>1000000</v>
      </c>
      <c r="O155" s="389"/>
      <c r="P155" s="321">
        <v>0</v>
      </c>
      <c r="Q155" s="334">
        <f t="shared" si="351"/>
        <v>1000000</v>
      </c>
      <c r="R155" s="327"/>
      <c r="S155" s="327"/>
      <c r="T155" s="327"/>
      <c r="U155" s="202">
        <v>0</v>
      </c>
      <c r="V155" s="202"/>
      <c r="W155" s="202"/>
      <c r="X155" s="202"/>
      <c r="Y155" s="202"/>
      <c r="Z155" s="202"/>
      <c r="AA155" s="202"/>
      <c r="AB155" s="202"/>
      <c r="AC155" s="202"/>
      <c r="AD155" s="202"/>
      <c r="AE155" s="202">
        <v>5000000</v>
      </c>
      <c r="AF155" s="202"/>
      <c r="AG155" s="202"/>
      <c r="AH155" s="202">
        <v>30000</v>
      </c>
      <c r="AI155" s="202"/>
      <c r="AJ155" s="202"/>
      <c r="AK155" s="202"/>
      <c r="AL155" s="202"/>
      <c r="AM155" s="202"/>
      <c r="AN155" s="202"/>
      <c r="AO155" s="202"/>
      <c r="AP155" s="202"/>
      <c r="AQ155" s="202"/>
      <c r="AR155" s="202"/>
      <c r="AS155" s="202"/>
      <c r="AT155" s="202"/>
      <c r="AU155" s="202"/>
      <c r="AV155" s="202"/>
      <c r="AW155" s="202"/>
      <c r="AX155" s="202"/>
      <c r="AY155" s="202">
        <f t="shared" si="403"/>
        <v>5030000</v>
      </c>
      <c r="AZ155" s="200">
        <f t="shared" si="404"/>
        <v>7420000</v>
      </c>
    </row>
    <row r="156" spans="1:52" ht="18" x14ac:dyDescent="0.25">
      <c r="A156" s="23" t="s">
        <v>314</v>
      </c>
      <c r="B156" s="24" t="s">
        <v>315</v>
      </c>
      <c r="C156" s="202"/>
      <c r="D156" s="202"/>
      <c r="E156" s="202">
        <v>2500000</v>
      </c>
      <c r="F156" s="202"/>
      <c r="G156" s="321">
        <v>0</v>
      </c>
      <c r="H156" s="334">
        <f t="shared" si="401"/>
        <v>2500000</v>
      </c>
      <c r="I156" s="327">
        <v>200000</v>
      </c>
      <c r="J156" s="202">
        <v>0</v>
      </c>
      <c r="K156" s="202">
        <v>0</v>
      </c>
      <c r="L156" s="321">
        <v>0</v>
      </c>
      <c r="M156" s="334">
        <f t="shared" si="402"/>
        <v>200000</v>
      </c>
      <c r="N156" s="327">
        <v>1460000</v>
      </c>
      <c r="O156" s="389"/>
      <c r="P156" s="321">
        <v>0</v>
      </c>
      <c r="Q156" s="334">
        <f t="shared" si="351"/>
        <v>1460000</v>
      </c>
      <c r="R156" s="327"/>
      <c r="S156" s="327"/>
      <c r="T156" s="327"/>
      <c r="U156" s="202">
        <v>0</v>
      </c>
      <c r="V156" s="202">
        <v>30000</v>
      </c>
      <c r="W156" s="202"/>
      <c r="X156" s="202"/>
      <c r="Y156" s="202"/>
      <c r="Z156" s="202"/>
      <c r="AA156" s="202"/>
      <c r="AB156" s="202"/>
      <c r="AC156" s="202">
        <v>600000</v>
      </c>
      <c r="AD156" s="202">
        <v>0</v>
      </c>
      <c r="AE156" s="202">
        <v>9000000</v>
      </c>
      <c r="AF156" s="202"/>
      <c r="AG156" s="202"/>
      <c r="AH156" s="202">
        <v>20000</v>
      </c>
      <c r="AI156" s="202">
        <v>300000</v>
      </c>
      <c r="AJ156" s="202"/>
      <c r="AK156" s="202"/>
      <c r="AL156" s="202">
        <v>0</v>
      </c>
      <c r="AM156" s="202">
        <v>0</v>
      </c>
      <c r="AN156" s="202"/>
      <c r="AO156" s="202"/>
      <c r="AP156" s="202"/>
      <c r="AQ156" s="202"/>
      <c r="AR156" s="202"/>
      <c r="AS156" s="202"/>
      <c r="AT156" s="202"/>
      <c r="AU156" s="202"/>
      <c r="AV156" s="202"/>
      <c r="AW156" s="202"/>
      <c r="AX156" s="202"/>
      <c r="AY156" s="202">
        <f t="shared" si="403"/>
        <v>9950000</v>
      </c>
      <c r="AZ156" s="200">
        <f t="shared" si="404"/>
        <v>14110000</v>
      </c>
    </row>
    <row r="157" spans="1:52" ht="18" x14ac:dyDescent="0.25">
      <c r="A157" s="21" t="s">
        <v>316</v>
      </c>
      <c r="B157" s="22" t="s">
        <v>317</v>
      </c>
      <c r="C157" s="201">
        <f t="shared" ref="C157:AY157" si="405">SUM(C158:C159)</f>
        <v>0</v>
      </c>
      <c r="D157" s="201">
        <f t="shared" ref="D157:F157" si="406">SUM(D158:D159)</f>
        <v>0</v>
      </c>
      <c r="E157" s="201">
        <f t="shared" si="406"/>
        <v>50000</v>
      </c>
      <c r="F157" s="201">
        <f t="shared" si="406"/>
        <v>0</v>
      </c>
      <c r="G157" s="320">
        <f t="shared" si="405"/>
        <v>0</v>
      </c>
      <c r="H157" s="333">
        <f t="shared" si="405"/>
        <v>50000</v>
      </c>
      <c r="I157" s="347">
        <f t="shared" si="405"/>
        <v>10000</v>
      </c>
      <c r="J157" s="220">
        <f t="shared" ref="J157:K157" si="407">SUM(J158:J159)</f>
        <v>0</v>
      </c>
      <c r="K157" s="220">
        <f t="shared" si="407"/>
        <v>0</v>
      </c>
      <c r="L157" s="357">
        <f t="shared" si="405"/>
        <v>0</v>
      </c>
      <c r="M157" s="364">
        <f t="shared" si="405"/>
        <v>10000</v>
      </c>
      <c r="N157" s="347">
        <f t="shared" si="405"/>
        <v>80000</v>
      </c>
      <c r="O157" s="394"/>
      <c r="P157" s="357">
        <f t="shared" ref="P157" si="408">SUM(P158:P159)</f>
        <v>0</v>
      </c>
      <c r="Q157" s="364">
        <f t="shared" si="351"/>
        <v>80000</v>
      </c>
      <c r="R157" s="347">
        <f t="shared" si="405"/>
        <v>0</v>
      </c>
      <c r="S157" s="347">
        <f t="shared" ref="S157:T157" si="409">SUM(S158:S159)</f>
        <v>0</v>
      </c>
      <c r="T157" s="347">
        <f t="shared" si="409"/>
        <v>0</v>
      </c>
      <c r="U157" s="220">
        <f t="shared" si="405"/>
        <v>0</v>
      </c>
      <c r="V157" s="220">
        <f t="shared" si="405"/>
        <v>0</v>
      </c>
      <c r="W157" s="220">
        <f t="shared" si="405"/>
        <v>0</v>
      </c>
      <c r="X157" s="220">
        <f t="shared" si="405"/>
        <v>0</v>
      </c>
      <c r="Y157" s="220">
        <f t="shared" ref="Y157" si="410">SUM(Y158:Y159)</f>
        <v>0</v>
      </c>
      <c r="Z157" s="220">
        <f t="shared" si="405"/>
        <v>0</v>
      </c>
      <c r="AA157" s="220">
        <f t="shared" si="405"/>
        <v>0</v>
      </c>
      <c r="AB157" s="220">
        <f t="shared" si="405"/>
        <v>0</v>
      </c>
      <c r="AC157" s="220">
        <f t="shared" si="405"/>
        <v>0</v>
      </c>
      <c r="AD157" s="220">
        <f t="shared" si="405"/>
        <v>0</v>
      </c>
      <c r="AE157" s="220">
        <f t="shared" si="405"/>
        <v>0</v>
      </c>
      <c r="AF157" s="220">
        <f t="shared" si="405"/>
        <v>0</v>
      </c>
      <c r="AG157" s="220">
        <f t="shared" si="405"/>
        <v>0</v>
      </c>
      <c r="AH157" s="220">
        <f t="shared" si="405"/>
        <v>0</v>
      </c>
      <c r="AI157" s="220">
        <f t="shared" si="405"/>
        <v>0</v>
      </c>
      <c r="AJ157" s="220">
        <f t="shared" ref="AJ157" si="411">SUM(AJ158:AJ159)</f>
        <v>0</v>
      </c>
      <c r="AK157" s="220">
        <f t="shared" si="405"/>
        <v>0</v>
      </c>
      <c r="AL157" s="220">
        <f t="shared" ref="AL157" si="412">SUM(AL158:AL159)</f>
        <v>0</v>
      </c>
      <c r="AM157" s="220">
        <f t="shared" si="405"/>
        <v>0</v>
      </c>
      <c r="AN157" s="220">
        <f t="shared" si="405"/>
        <v>0</v>
      </c>
      <c r="AO157" s="220">
        <f t="shared" si="405"/>
        <v>0</v>
      </c>
      <c r="AP157" s="220">
        <f t="shared" ref="AP157:AR157" si="413">SUM(AP158:AP159)</f>
        <v>0</v>
      </c>
      <c r="AQ157" s="220">
        <f t="shared" si="413"/>
        <v>0</v>
      </c>
      <c r="AR157" s="220">
        <f t="shared" si="413"/>
        <v>0</v>
      </c>
      <c r="AS157" s="220">
        <f t="shared" si="405"/>
        <v>0</v>
      </c>
      <c r="AT157" s="220">
        <f t="shared" si="405"/>
        <v>0</v>
      </c>
      <c r="AU157" s="220">
        <f t="shared" si="405"/>
        <v>0</v>
      </c>
      <c r="AV157" s="220">
        <f t="shared" si="405"/>
        <v>0</v>
      </c>
      <c r="AW157" s="220">
        <f t="shared" ref="AW157" si="414">SUM(AW158:AW159)</f>
        <v>0</v>
      </c>
      <c r="AX157" s="220">
        <f t="shared" si="405"/>
        <v>0</v>
      </c>
      <c r="AY157" s="220">
        <f t="shared" si="405"/>
        <v>0</v>
      </c>
      <c r="AZ157" s="200">
        <f t="shared" si="404"/>
        <v>140000</v>
      </c>
    </row>
    <row r="158" spans="1:52" ht="18" x14ac:dyDescent="0.25">
      <c r="A158" s="23" t="s">
        <v>318</v>
      </c>
      <c r="B158" s="24" t="s">
        <v>319</v>
      </c>
      <c r="C158" s="202"/>
      <c r="D158" s="202"/>
      <c r="E158" s="202">
        <v>50000</v>
      </c>
      <c r="F158" s="202"/>
      <c r="G158" s="321"/>
      <c r="H158" s="334">
        <f>SUM(C158:G158)</f>
        <v>50000</v>
      </c>
      <c r="I158" s="327">
        <v>10000</v>
      </c>
      <c r="J158" s="202"/>
      <c r="K158" s="202"/>
      <c r="L158" s="321"/>
      <c r="M158" s="334">
        <f>SUM(I158:L158)</f>
        <v>10000</v>
      </c>
      <c r="N158" s="327">
        <v>80000</v>
      </c>
      <c r="O158" s="389"/>
      <c r="P158" s="321">
        <v>0</v>
      </c>
      <c r="Q158" s="334">
        <f t="shared" si="351"/>
        <v>80000</v>
      </c>
      <c r="R158" s="327"/>
      <c r="S158" s="327"/>
      <c r="T158" s="327"/>
      <c r="U158" s="202"/>
      <c r="V158" s="202"/>
      <c r="W158" s="202"/>
      <c r="X158" s="202"/>
      <c r="Y158" s="202"/>
      <c r="Z158" s="202"/>
      <c r="AA158" s="202"/>
      <c r="AB158" s="202"/>
      <c r="AC158" s="202"/>
      <c r="AD158" s="202"/>
      <c r="AE158" s="202"/>
      <c r="AF158" s="202"/>
      <c r="AG158" s="202"/>
      <c r="AH158" s="202"/>
      <c r="AI158" s="202"/>
      <c r="AJ158" s="202"/>
      <c r="AK158" s="202"/>
      <c r="AL158" s="202"/>
      <c r="AM158" s="202"/>
      <c r="AN158" s="202"/>
      <c r="AO158" s="202"/>
      <c r="AP158" s="202"/>
      <c r="AQ158" s="202"/>
      <c r="AR158" s="202"/>
      <c r="AS158" s="202"/>
      <c r="AT158" s="202"/>
      <c r="AU158" s="202"/>
      <c r="AV158" s="202"/>
      <c r="AW158" s="202"/>
      <c r="AX158" s="202"/>
      <c r="AY158" s="202">
        <f>SUM(R158:AX158)</f>
        <v>0</v>
      </c>
      <c r="AZ158" s="200">
        <f t="shared" si="404"/>
        <v>140000</v>
      </c>
    </row>
    <row r="159" spans="1:52" ht="18" x14ac:dyDescent="0.25">
      <c r="A159" s="23" t="s">
        <v>320</v>
      </c>
      <c r="B159" s="24" t="s">
        <v>321</v>
      </c>
      <c r="C159" s="202"/>
      <c r="D159" s="202"/>
      <c r="E159" s="202"/>
      <c r="F159" s="202"/>
      <c r="G159" s="321"/>
      <c r="H159" s="334">
        <f>SUM(C159:G159)</f>
        <v>0</v>
      </c>
      <c r="I159" s="327"/>
      <c r="J159" s="202"/>
      <c r="K159" s="202"/>
      <c r="L159" s="321"/>
      <c r="M159" s="334">
        <f>SUM(I159:L159)</f>
        <v>0</v>
      </c>
      <c r="N159" s="327"/>
      <c r="O159" s="389"/>
      <c r="P159" s="321"/>
      <c r="Q159" s="334">
        <f t="shared" si="351"/>
        <v>0</v>
      </c>
      <c r="R159" s="327"/>
      <c r="S159" s="327"/>
      <c r="T159" s="327"/>
      <c r="U159" s="202"/>
      <c r="V159" s="202"/>
      <c r="W159" s="202"/>
      <c r="X159" s="202"/>
      <c r="Y159" s="202"/>
      <c r="Z159" s="202"/>
      <c r="AA159" s="202"/>
      <c r="AB159" s="202"/>
      <c r="AC159" s="202"/>
      <c r="AD159" s="202"/>
      <c r="AE159" s="202"/>
      <c r="AF159" s="202"/>
      <c r="AG159" s="202"/>
      <c r="AH159" s="202"/>
      <c r="AI159" s="202"/>
      <c r="AJ159" s="202"/>
      <c r="AK159" s="202"/>
      <c r="AL159" s="202"/>
      <c r="AM159" s="202"/>
      <c r="AN159" s="202"/>
      <c r="AO159" s="202"/>
      <c r="AP159" s="202"/>
      <c r="AQ159" s="202"/>
      <c r="AR159" s="202"/>
      <c r="AS159" s="202"/>
      <c r="AT159" s="202"/>
      <c r="AU159" s="202"/>
      <c r="AV159" s="202"/>
      <c r="AW159" s="202"/>
      <c r="AX159" s="202"/>
      <c r="AY159" s="202">
        <f>SUM(R159:AX159)</f>
        <v>0</v>
      </c>
      <c r="AZ159" s="200">
        <f t="shared" si="404"/>
        <v>0</v>
      </c>
    </row>
    <row r="160" spans="1:52" ht="18" x14ac:dyDescent="0.25">
      <c r="A160" s="21" t="s">
        <v>322</v>
      </c>
      <c r="B160" s="22" t="s">
        <v>323</v>
      </c>
      <c r="C160" s="201">
        <f t="shared" ref="C160:AY160" si="415">SUM(C161:C165)</f>
        <v>60000</v>
      </c>
      <c r="D160" s="201">
        <f t="shared" ref="D160:F160" si="416">SUM(D161:D165)</f>
        <v>15000</v>
      </c>
      <c r="E160" s="201">
        <f t="shared" si="416"/>
        <v>1580000</v>
      </c>
      <c r="F160" s="201">
        <f t="shared" si="416"/>
        <v>0</v>
      </c>
      <c r="G160" s="320">
        <f t="shared" si="415"/>
        <v>0</v>
      </c>
      <c r="H160" s="333">
        <f t="shared" si="415"/>
        <v>1655000</v>
      </c>
      <c r="I160" s="347">
        <f t="shared" si="415"/>
        <v>1325000</v>
      </c>
      <c r="J160" s="220">
        <f t="shared" ref="J160:K160" si="417">SUM(J161:J165)</f>
        <v>0</v>
      </c>
      <c r="K160" s="220">
        <f t="shared" si="417"/>
        <v>0</v>
      </c>
      <c r="L160" s="357">
        <f t="shared" si="415"/>
        <v>77000</v>
      </c>
      <c r="M160" s="364">
        <f t="shared" si="415"/>
        <v>1402000</v>
      </c>
      <c r="N160" s="347">
        <f t="shared" si="415"/>
        <v>2550000</v>
      </c>
      <c r="O160" s="394"/>
      <c r="P160" s="357">
        <f t="shared" ref="P160" si="418">SUM(P161:P165)</f>
        <v>0</v>
      </c>
      <c r="Q160" s="364">
        <f t="shared" si="351"/>
        <v>2550000</v>
      </c>
      <c r="R160" s="347">
        <f t="shared" si="415"/>
        <v>0</v>
      </c>
      <c r="S160" s="347">
        <f t="shared" ref="S160:T160" si="419">SUM(S161:S165)</f>
        <v>0</v>
      </c>
      <c r="T160" s="347">
        <f t="shared" si="419"/>
        <v>0</v>
      </c>
      <c r="U160" s="220">
        <f t="shared" si="415"/>
        <v>0</v>
      </c>
      <c r="V160" s="220">
        <f t="shared" si="415"/>
        <v>385150</v>
      </c>
      <c r="W160" s="220">
        <f t="shared" si="415"/>
        <v>572400</v>
      </c>
      <c r="X160" s="220">
        <f t="shared" si="415"/>
        <v>0</v>
      </c>
      <c r="Y160" s="220">
        <f t="shared" ref="Y160" si="420">SUM(Y161:Y165)</f>
        <v>0</v>
      </c>
      <c r="Z160" s="220">
        <f t="shared" si="415"/>
        <v>0</v>
      </c>
      <c r="AA160" s="220">
        <f t="shared" si="415"/>
        <v>81000</v>
      </c>
      <c r="AB160" s="220">
        <f t="shared" si="415"/>
        <v>263250</v>
      </c>
      <c r="AC160" s="220">
        <f t="shared" si="415"/>
        <v>216000</v>
      </c>
      <c r="AD160" s="220">
        <f t="shared" si="415"/>
        <v>1782000</v>
      </c>
      <c r="AE160" s="220">
        <f t="shared" si="415"/>
        <v>4000000</v>
      </c>
      <c r="AF160" s="220">
        <f t="shared" si="415"/>
        <v>324000</v>
      </c>
      <c r="AG160" s="220">
        <f t="shared" si="415"/>
        <v>0</v>
      </c>
      <c r="AH160" s="220">
        <f t="shared" si="415"/>
        <v>201750</v>
      </c>
      <c r="AI160" s="220">
        <f t="shared" si="415"/>
        <v>2550000</v>
      </c>
      <c r="AJ160" s="220">
        <f t="shared" ref="AJ160" si="421">SUM(AJ161:AJ165)</f>
        <v>0</v>
      </c>
      <c r="AK160" s="220">
        <f t="shared" si="415"/>
        <v>0</v>
      </c>
      <c r="AL160" s="220">
        <f t="shared" ref="AL160" si="422">SUM(AL161:AL165)</f>
        <v>0</v>
      </c>
      <c r="AM160" s="220">
        <f t="shared" si="415"/>
        <v>0</v>
      </c>
      <c r="AN160" s="220">
        <f t="shared" si="415"/>
        <v>4100000</v>
      </c>
      <c r="AO160" s="220">
        <f t="shared" si="415"/>
        <v>960000</v>
      </c>
      <c r="AP160" s="220">
        <f t="shared" ref="AP160:AR160" si="423">SUM(AP161:AP165)</f>
        <v>2600000</v>
      </c>
      <c r="AQ160" s="220">
        <f t="shared" si="423"/>
        <v>0</v>
      </c>
      <c r="AR160" s="220">
        <f t="shared" si="423"/>
        <v>0</v>
      </c>
      <c r="AS160" s="220">
        <f t="shared" si="415"/>
        <v>0</v>
      </c>
      <c r="AT160" s="220">
        <f t="shared" si="415"/>
        <v>0</v>
      </c>
      <c r="AU160" s="220">
        <f t="shared" si="415"/>
        <v>0</v>
      </c>
      <c r="AV160" s="220">
        <f t="shared" si="415"/>
        <v>0</v>
      </c>
      <c r="AW160" s="220">
        <f t="shared" ref="AW160" si="424">SUM(AW161:AW165)</f>
        <v>0</v>
      </c>
      <c r="AX160" s="220">
        <f t="shared" si="415"/>
        <v>0</v>
      </c>
      <c r="AY160" s="220">
        <f t="shared" si="415"/>
        <v>18035550</v>
      </c>
      <c r="AZ160" s="200">
        <f t="shared" si="404"/>
        <v>23642550</v>
      </c>
    </row>
    <row r="161" spans="1:52" ht="18" x14ac:dyDescent="0.25">
      <c r="A161" s="23" t="s">
        <v>324</v>
      </c>
      <c r="B161" s="24" t="s">
        <v>325</v>
      </c>
      <c r="C161" s="202">
        <v>60000</v>
      </c>
      <c r="D161" s="202">
        <v>15000</v>
      </c>
      <c r="E161" s="202">
        <v>1270000</v>
      </c>
      <c r="F161" s="202"/>
      <c r="G161" s="321">
        <v>0</v>
      </c>
      <c r="H161" s="334">
        <f>SUM(C161:G161)</f>
        <v>1345000</v>
      </c>
      <c r="I161" s="327">
        <v>1200000</v>
      </c>
      <c r="J161" s="202">
        <v>0</v>
      </c>
      <c r="K161" s="202">
        <v>0</v>
      </c>
      <c r="L161" s="321">
        <v>77000</v>
      </c>
      <c r="M161" s="334">
        <f>SUM(I161:L161)</f>
        <v>1277000</v>
      </c>
      <c r="N161" s="327">
        <v>2500000</v>
      </c>
      <c r="O161" s="389"/>
      <c r="P161" s="321">
        <v>0</v>
      </c>
      <c r="Q161" s="334">
        <f t="shared" si="351"/>
        <v>2500000</v>
      </c>
      <c r="R161" s="327"/>
      <c r="S161" s="327"/>
      <c r="T161" s="327"/>
      <c r="U161" s="202">
        <v>0</v>
      </c>
      <c r="V161" s="202">
        <v>255150</v>
      </c>
      <c r="W161" s="202">
        <v>572400</v>
      </c>
      <c r="X161" s="202"/>
      <c r="Y161" s="202"/>
      <c r="Z161" s="202"/>
      <c r="AA161" s="202">
        <v>81000</v>
      </c>
      <c r="AB161" s="202">
        <v>263250</v>
      </c>
      <c r="AC161" s="202">
        <v>216000</v>
      </c>
      <c r="AD161" s="202">
        <v>1782000</v>
      </c>
      <c r="AE161" s="202">
        <v>2175000</v>
      </c>
      <c r="AF161" s="202">
        <v>324000</v>
      </c>
      <c r="AG161" s="202"/>
      <c r="AH161" s="202">
        <v>195750</v>
      </c>
      <c r="AI161" s="202">
        <v>2550000</v>
      </c>
      <c r="AJ161" s="202"/>
      <c r="AK161" s="202"/>
      <c r="AL161" s="202">
        <v>0</v>
      </c>
      <c r="AM161" s="202">
        <v>0</v>
      </c>
      <c r="AN161" s="202">
        <v>4100000</v>
      </c>
      <c r="AO161" s="202">
        <v>960000</v>
      </c>
      <c r="AP161" s="202"/>
      <c r="AQ161" s="202"/>
      <c r="AR161" s="202"/>
      <c r="AS161" s="202"/>
      <c r="AT161" s="202"/>
      <c r="AU161" s="202"/>
      <c r="AV161" s="202"/>
      <c r="AW161" s="202">
        <v>0</v>
      </c>
      <c r="AX161" s="202"/>
      <c r="AY161" s="202">
        <f>SUM(R161:AX161)</f>
        <v>13474550</v>
      </c>
      <c r="AZ161" s="200">
        <f t="shared" si="404"/>
        <v>18596550</v>
      </c>
    </row>
    <row r="162" spans="1:52" ht="18" x14ac:dyDescent="0.25">
      <c r="A162" s="23" t="s">
        <v>326</v>
      </c>
      <c r="B162" s="24" t="s">
        <v>327</v>
      </c>
      <c r="C162" s="202"/>
      <c r="D162" s="202"/>
      <c r="E162" s="202">
        <v>260000</v>
      </c>
      <c r="F162" s="202"/>
      <c r="G162" s="321">
        <v>0</v>
      </c>
      <c r="H162" s="334">
        <f>SUM(C162:G162)</f>
        <v>260000</v>
      </c>
      <c r="I162" s="327"/>
      <c r="J162" s="202">
        <v>0</v>
      </c>
      <c r="K162" s="202">
        <v>0</v>
      </c>
      <c r="L162" s="321">
        <v>0</v>
      </c>
      <c r="M162" s="334">
        <f>SUM(I162:L162)</f>
        <v>0</v>
      </c>
      <c r="N162" s="327">
        <v>0</v>
      </c>
      <c r="O162" s="389"/>
      <c r="P162" s="321">
        <v>0</v>
      </c>
      <c r="Q162" s="334">
        <f t="shared" si="351"/>
        <v>0</v>
      </c>
      <c r="R162" s="327"/>
      <c r="S162" s="327"/>
      <c r="T162" s="327"/>
      <c r="U162" s="202">
        <v>0</v>
      </c>
      <c r="V162" s="202"/>
      <c r="W162" s="202"/>
      <c r="X162" s="202"/>
      <c r="Y162" s="202"/>
      <c r="Z162" s="202"/>
      <c r="AA162" s="202"/>
      <c r="AB162" s="202"/>
      <c r="AC162" s="202"/>
      <c r="AD162" s="202"/>
      <c r="AE162" s="202">
        <v>1825000</v>
      </c>
      <c r="AF162" s="202"/>
      <c r="AG162" s="202"/>
      <c r="AH162" s="202"/>
      <c r="AI162" s="202"/>
      <c r="AJ162" s="202"/>
      <c r="AK162" s="202"/>
      <c r="AL162" s="202"/>
      <c r="AM162" s="202"/>
      <c r="AN162" s="202"/>
      <c r="AO162" s="202"/>
      <c r="AP162" s="202"/>
      <c r="AQ162" s="202"/>
      <c r="AR162" s="202"/>
      <c r="AS162" s="202"/>
      <c r="AT162" s="202"/>
      <c r="AU162" s="202"/>
      <c r="AV162" s="202"/>
      <c r="AW162" s="202"/>
      <c r="AX162" s="202"/>
      <c r="AY162" s="202">
        <f>SUM(R162:AX162)</f>
        <v>1825000</v>
      </c>
      <c r="AZ162" s="200">
        <f t="shared" si="404"/>
        <v>2085000</v>
      </c>
    </row>
    <row r="163" spans="1:52" ht="18" x14ac:dyDescent="0.25">
      <c r="A163" s="23" t="s">
        <v>328</v>
      </c>
      <c r="B163" s="24" t="s">
        <v>329</v>
      </c>
      <c r="C163" s="202"/>
      <c r="D163" s="202"/>
      <c r="E163" s="202"/>
      <c r="F163" s="202"/>
      <c r="G163" s="321"/>
      <c r="H163" s="334">
        <f>SUM(C163:G163)</f>
        <v>0</v>
      </c>
      <c r="I163" s="327"/>
      <c r="J163" s="202"/>
      <c r="K163" s="202"/>
      <c r="L163" s="321"/>
      <c r="M163" s="334">
        <f>SUM(I163:L163)</f>
        <v>0</v>
      </c>
      <c r="N163" s="327"/>
      <c r="O163" s="389"/>
      <c r="P163" s="321"/>
      <c r="Q163" s="334">
        <f t="shared" si="351"/>
        <v>0</v>
      </c>
      <c r="R163" s="327"/>
      <c r="S163" s="327"/>
      <c r="T163" s="327"/>
      <c r="U163" s="202">
        <v>0</v>
      </c>
      <c r="V163" s="202"/>
      <c r="W163" s="202">
        <v>0</v>
      </c>
      <c r="X163" s="202"/>
      <c r="Y163" s="202"/>
      <c r="Z163" s="202"/>
      <c r="AA163" s="202"/>
      <c r="AB163" s="202"/>
      <c r="AC163" s="202"/>
      <c r="AD163" s="202"/>
      <c r="AE163" s="202"/>
      <c r="AF163" s="202"/>
      <c r="AG163" s="202"/>
      <c r="AH163" s="202"/>
      <c r="AI163" s="202"/>
      <c r="AJ163" s="202"/>
      <c r="AK163" s="202"/>
      <c r="AL163" s="202"/>
      <c r="AM163" s="202"/>
      <c r="AN163" s="202"/>
      <c r="AO163" s="202"/>
      <c r="AP163" s="202"/>
      <c r="AQ163" s="202"/>
      <c r="AR163" s="202"/>
      <c r="AS163" s="202"/>
      <c r="AT163" s="202"/>
      <c r="AU163" s="202"/>
      <c r="AV163" s="202"/>
      <c r="AW163" s="202"/>
      <c r="AX163" s="202"/>
      <c r="AY163" s="202">
        <f>SUM(R163:AX163)</f>
        <v>0</v>
      </c>
      <c r="AZ163" s="200">
        <f t="shared" si="404"/>
        <v>0</v>
      </c>
    </row>
    <row r="164" spans="1:52" ht="18" x14ac:dyDescent="0.25">
      <c r="A164" s="23" t="s">
        <v>330</v>
      </c>
      <c r="B164" s="24" t="s">
        <v>331</v>
      </c>
      <c r="C164" s="202"/>
      <c r="D164" s="202"/>
      <c r="E164" s="202"/>
      <c r="F164" s="202"/>
      <c r="G164" s="321"/>
      <c r="H164" s="334">
        <f>SUM(C164:G164)</f>
        <v>0</v>
      </c>
      <c r="I164" s="327"/>
      <c r="J164" s="202"/>
      <c r="K164" s="202"/>
      <c r="L164" s="321"/>
      <c r="M164" s="334">
        <f>SUM(I164:L164)</f>
        <v>0</v>
      </c>
      <c r="N164" s="327"/>
      <c r="O164" s="389"/>
      <c r="P164" s="321"/>
      <c r="Q164" s="334">
        <f t="shared" si="351"/>
        <v>0</v>
      </c>
      <c r="R164" s="327"/>
      <c r="S164" s="327"/>
      <c r="T164" s="327"/>
      <c r="U164" s="202"/>
      <c r="V164" s="202"/>
      <c r="W164" s="202"/>
      <c r="X164" s="202"/>
      <c r="Y164" s="202"/>
      <c r="Z164" s="202"/>
      <c r="AA164" s="202"/>
      <c r="AB164" s="202"/>
      <c r="AC164" s="202"/>
      <c r="AD164" s="202"/>
      <c r="AE164" s="202"/>
      <c r="AF164" s="202"/>
      <c r="AG164" s="202"/>
      <c r="AH164" s="202"/>
      <c r="AI164" s="202"/>
      <c r="AJ164" s="202"/>
      <c r="AK164" s="202"/>
      <c r="AL164" s="202"/>
      <c r="AM164" s="202"/>
      <c r="AN164" s="202"/>
      <c r="AO164" s="202"/>
      <c r="AP164" s="202"/>
      <c r="AQ164" s="202"/>
      <c r="AR164" s="202"/>
      <c r="AS164" s="202"/>
      <c r="AT164" s="202"/>
      <c r="AU164" s="202"/>
      <c r="AV164" s="202"/>
      <c r="AW164" s="202"/>
      <c r="AX164" s="202"/>
      <c r="AY164" s="202">
        <f>SUM(R164:AX164)</f>
        <v>0</v>
      </c>
      <c r="AZ164" s="200">
        <f t="shared" si="404"/>
        <v>0</v>
      </c>
    </row>
    <row r="165" spans="1:52" ht="18" x14ac:dyDescent="0.25">
      <c r="A165" s="23" t="s">
        <v>332</v>
      </c>
      <c r="B165" s="24" t="s">
        <v>333</v>
      </c>
      <c r="C165" s="202"/>
      <c r="D165" s="202"/>
      <c r="E165" s="202">
        <v>50000</v>
      </c>
      <c r="F165" s="202"/>
      <c r="G165" s="321"/>
      <c r="H165" s="334">
        <f>SUM(C165:G165)</f>
        <v>50000</v>
      </c>
      <c r="I165" s="327">
        <v>125000</v>
      </c>
      <c r="J165" s="202">
        <v>0</v>
      </c>
      <c r="K165" s="202">
        <v>0</v>
      </c>
      <c r="L165" s="321">
        <v>0</v>
      </c>
      <c r="M165" s="334">
        <f>SUM(I165:L165)</f>
        <v>125000</v>
      </c>
      <c r="N165" s="327">
        <v>50000</v>
      </c>
      <c r="O165" s="389"/>
      <c r="P165" s="321">
        <v>0</v>
      </c>
      <c r="Q165" s="334">
        <f t="shared" si="351"/>
        <v>50000</v>
      </c>
      <c r="R165" s="327"/>
      <c r="S165" s="327"/>
      <c r="T165" s="327"/>
      <c r="U165" s="202">
        <v>0</v>
      </c>
      <c r="V165" s="202">
        <v>130000</v>
      </c>
      <c r="W165" s="202">
        <v>0</v>
      </c>
      <c r="X165" s="202"/>
      <c r="Y165" s="202"/>
      <c r="Z165" s="202"/>
      <c r="AA165" s="202"/>
      <c r="AB165" s="202"/>
      <c r="AC165" s="202"/>
      <c r="AD165" s="202"/>
      <c r="AE165" s="202">
        <v>0</v>
      </c>
      <c r="AF165" s="202"/>
      <c r="AG165" s="202"/>
      <c r="AH165" s="202">
        <v>6000</v>
      </c>
      <c r="AI165" s="202"/>
      <c r="AJ165" s="202"/>
      <c r="AK165" s="202"/>
      <c r="AL165" s="202"/>
      <c r="AM165" s="202"/>
      <c r="AN165" s="202"/>
      <c r="AO165" s="202"/>
      <c r="AP165" s="202">
        <v>2600000</v>
      </c>
      <c r="AQ165" s="202"/>
      <c r="AR165" s="202"/>
      <c r="AS165" s="202"/>
      <c r="AT165" s="202"/>
      <c r="AU165" s="202"/>
      <c r="AV165" s="202"/>
      <c r="AW165" s="202"/>
      <c r="AX165" s="202"/>
      <c r="AY165" s="202">
        <f>SUM(R165:AX165)</f>
        <v>2736000</v>
      </c>
      <c r="AZ165" s="200">
        <f t="shared" si="404"/>
        <v>2961000</v>
      </c>
    </row>
    <row r="166" spans="1:52" ht="18" x14ac:dyDescent="0.25">
      <c r="A166" s="19" t="s">
        <v>334</v>
      </c>
      <c r="B166" s="20" t="s">
        <v>335</v>
      </c>
      <c r="C166" s="199">
        <f t="shared" ref="C166:AY166" si="425">SUM(C167:C174)</f>
        <v>0</v>
      </c>
      <c r="D166" s="199">
        <f t="shared" ref="D166:F166" si="426">SUM(D167:D174)</f>
        <v>0</v>
      </c>
      <c r="E166" s="199">
        <f t="shared" si="426"/>
        <v>0</v>
      </c>
      <c r="F166" s="199">
        <f t="shared" si="426"/>
        <v>0</v>
      </c>
      <c r="G166" s="319">
        <f t="shared" si="425"/>
        <v>0</v>
      </c>
      <c r="H166" s="332">
        <f t="shared" si="425"/>
        <v>0</v>
      </c>
      <c r="I166" s="346">
        <f t="shared" si="425"/>
        <v>0</v>
      </c>
      <c r="J166" s="219">
        <f t="shared" ref="J166:K166" si="427">SUM(J167:J174)</f>
        <v>0</v>
      </c>
      <c r="K166" s="219">
        <f t="shared" si="427"/>
        <v>0</v>
      </c>
      <c r="L166" s="356">
        <f t="shared" si="425"/>
        <v>0</v>
      </c>
      <c r="M166" s="363">
        <f t="shared" si="425"/>
        <v>0</v>
      </c>
      <c r="N166" s="346">
        <f t="shared" si="425"/>
        <v>0</v>
      </c>
      <c r="O166" s="393"/>
      <c r="P166" s="356">
        <f t="shared" ref="P166" si="428">SUM(P167:P174)</f>
        <v>0</v>
      </c>
      <c r="Q166" s="363">
        <f t="shared" si="351"/>
        <v>0</v>
      </c>
      <c r="R166" s="346">
        <f t="shared" si="425"/>
        <v>0</v>
      </c>
      <c r="S166" s="346">
        <f t="shared" ref="S166:T166" si="429">SUM(S167:S174)</f>
        <v>0</v>
      </c>
      <c r="T166" s="346">
        <f t="shared" si="429"/>
        <v>0</v>
      </c>
      <c r="U166" s="219">
        <f t="shared" si="425"/>
        <v>0</v>
      </c>
      <c r="V166" s="219">
        <f t="shared" si="425"/>
        <v>0</v>
      </c>
      <c r="W166" s="219">
        <f t="shared" si="425"/>
        <v>0</v>
      </c>
      <c r="X166" s="219">
        <f t="shared" si="425"/>
        <v>0</v>
      </c>
      <c r="Y166" s="219">
        <f t="shared" ref="Y166" si="430">SUM(Y167:Y174)</f>
        <v>0</v>
      </c>
      <c r="Z166" s="219">
        <f t="shared" si="425"/>
        <v>0</v>
      </c>
      <c r="AA166" s="219">
        <f t="shared" si="425"/>
        <v>0</v>
      </c>
      <c r="AB166" s="219">
        <f t="shared" si="425"/>
        <v>0</v>
      </c>
      <c r="AC166" s="219">
        <f t="shared" si="425"/>
        <v>0</v>
      </c>
      <c r="AD166" s="219">
        <f t="shared" si="425"/>
        <v>0</v>
      </c>
      <c r="AE166" s="219">
        <f t="shared" si="425"/>
        <v>0</v>
      </c>
      <c r="AF166" s="219">
        <f t="shared" si="425"/>
        <v>0</v>
      </c>
      <c r="AG166" s="219">
        <f t="shared" si="425"/>
        <v>0</v>
      </c>
      <c r="AH166" s="219">
        <f t="shared" si="425"/>
        <v>0</v>
      </c>
      <c r="AI166" s="219">
        <f t="shared" si="425"/>
        <v>0</v>
      </c>
      <c r="AJ166" s="219">
        <f t="shared" ref="AJ166" si="431">SUM(AJ167:AJ174)</f>
        <v>0</v>
      </c>
      <c r="AK166" s="219">
        <f t="shared" si="425"/>
        <v>0</v>
      </c>
      <c r="AL166" s="219">
        <f t="shared" ref="AL166" si="432">SUM(AL167:AL174)</f>
        <v>0</v>
      </c>
      <c r="AM166" s="219">
        <f t="shared" si="425"/>
        <v>0</v>
      </c>
      <c r="AN166" s="219">
        <f t="shared" si="425"/>
        <v>0</v>
      </c>
      <c r="AO166" s="219">
        <f t="shared" si="425"/>
        <v>0</v>
      </c>
      <c r="AP166" s="219">
        <f t="shared" ref="AP166:AR166" si="433">SUM(AP167:AP174)</f>
        <v>0</v>
      </c>
      <c r="AQ166" s="219">
        <f t="shared" si="433"/>
        <v>0</v>
      </c>
      <c r="AR166" s="219">
        <f t="shared" si="433"/>
        <v>0</v>
      </c>
      <c r="AS166" s="219">
        <f t="shared" si="425"/>
        <v>0</v>
      </c>
      <c r="AT166" s="219">
        <f t="shared" si="425"/>
        <v>0</v>
      </c>
      <c r="AU166" s="219">
        <f t="shared" si="425"/>
        <v>0</v>
      </c>
      <c r="AV166" s="219">
        <f t="shared" si="425"/>
        <v>0</v>
      </c>
      <c r="AW166" s="219">
        <f t="shared" ref="AW166" si="434">SUM(AW167:AW174)</f>
        <v>0</v>
      </c>
      <c r="AX166" s="219">
        <f t="shared" si="425"/>
        <v>20725487</v>
      </c>
      <c r="AY166" s="219">
        <f t="shared" si="425"/>
        <v>20725487</v>
      </c>
      <c r="AZ166" s="200">
        <f t="shared" si="404"/>
        <v>20725487</v>
      </c>
    </row>
    <row r="167" spans="1:52" ht="18" x14ac:dyDescent="0.25">
      <c r="A167" s="40" t="s">
        <v>336</v>
      </c>
      <c r="B167" s="41" t="s">
        <v>337</v>
      </c>
      <c r="C167" s="221"/>
      <c r="D167" s="221"/>
      <c r="E167" s="221"/>
      <c r="F167" s="221"/>
      <c r="G167" s="344"/>
      <c r="H167" s="353">
        <f t="shared" ref="H167:H174" si="435">SUM(C167:G167)</f>
        <v>0</v>
      </c>
      <c r="I167" s="348"/>
      <c r="J167" s="222"/>
      <c r="K167" s="222"/>
      <c r="L167" s="358"/>
      <c r="M167" s="365">
        <f t="shared" ref="M167:M174" si="436">SUM(I167:L167)</f>
        <v>0</v>
      </c>
      <c r="N167" s="348"/>
      <c r="O167" s="395"/>
      <c r="P167" s="358"/>
      <c r="Q167" s="365">
        <f t="shared" si="351"/>
        <v>0</v>
      </c>
      <c r="R167" s="348"/>
      <c r="S167" s="348"/>
      <c r="T167" s="348"/>
      <c r="U167" s="222"/>
      <c r="V167" s="222"/>
      <c r="W167" s="222"/>
      <c r="X167" s="222"/>
      <c r="Y167" s="222"/>
      <c r="Z167" s="222"/>
      <c r="AA167" s="222"/>
      <c r="AB167" s="222"/>
      <c r="AC167" s="222"/>
      <c r="AD167" s="222"/>
      <c r="AE167" s="222"/>
      <c r="AF167" s="222"/>
      <c r="AG167" s="222"/>
      <c r="AH167" s="222"/>
      <c r="AI167" s="222"/>
      <c r="AJ167" s="222"/>
      <c r="AK167" s="222"/>
      <c r="AL167" s="222"/>
      <c r="AM167" s="222"/>
      <c r="AN167" s="222"/>
      <c r="AO167" s="222"/>
      <c r="AP167" s="222"/>
      <c r="AQ167" s="222"/>
      <c r="AR167" s="222"/>
      <c r="AS167" s="222"/>
      <c r="AT167" s="222"/>
      <c r="AU167" s="222"/>
      <c r="AV167" s="222"/>
      <c r="AW167" s="222"/>
      <c r="AX167" s="222"/>
      <c r="AY167" s="222">
        <f t="shared" ref="AY167:AY174" si="437">SUM(R167:AX167)</f>
        <v>0</v>
      </c>
      <c r="AZ167" s="200">
        <f t="shared" si="404"/>
        <v>0</v>
      </c>
    </row>
    <row r="168" spans="1:52" ht="18" x14ac:dyDescent="0.25">
      <c r="A168" s="40" t="s">
        <v>338</v>
      </c>
      <c r="B168" s="41" t="s">
        <v>339</v>
      </c>
      <c r="C168" s="221"/>
      <c r="D168" s="221"/>
      <c r="E168" s="221"/>
      <c r="F168" s="221"/>
      <c r="G168" s="344"/>
      <c r="H168" s="353">
        <f t="shared" si="435"/>
        <v>0</v>
      </c>
      <c r="I168" s="348"/>
      <c r="J168" s="222"/>
      <c r="K168" s="222"/>
      <c r="L168" s="358"/>
      <c r="M168" s="365">
        <f t="shared" si="436"/>
        <v>0</v>
      </c>
      <c r="N168" s="348"/>
      <c r="O168" s="395"/>
      <c r="P168" s="358"/>
      <c r="Q168" s="365">
        <f t="shared" si="351"/>
        <v>0</v>
      </c>
      <c r="R168" s="348"/>
      <c r="S168" s="348"/>
      <c r="T168" s="348"/>
      <c r="U168" s="222"/>
      <c r="V168" s="222"/>
      <c r="W168" s="222"/>
      <c r="X168" s="222"/>
      <c r="Y168" s="222"/>
      <c r="Z168" s="222"/>
      <c r="AA168" s="222"/>
      <c r="AB168" s="222"/>
      <c r="AC168" s="222"/>
      <c r="AD168" s="222"/>
      <c r="AE168" s="222"/>
      <c r="AF168" s="222"/>
      <c r="AG168" s="222"/>
      <c r="AH168" s="222"/>
      <c r="AI168" s="222"/>
      <c r="AJ168" s="222"/>
      <c r="AK168" s="222"/>
      <c r="AL168" s="222"/>
      <c r="AM168" s="222"/>
      <c r="AN168" s="222"/>
      <c r="AO168" s="222"/>
      <c r="AP168" s="222"/>
      <c r="AQ168" s="222"/>
      <c r="AR168" s="222"/>
      <c r="AS168" s="222"/>
      <c r="AT168" s="222"/>
      <c r="AU168" s="222"/>
      <c r="AV168" s="222"/>
      <c r="AW168" s="222"/>
      <c r="AX168" s="222"/>
      <c r="AY168" s="222">
        <f t="shared" si="437"/>
        <v>0</v>
      </c>
      <c r="AZ168" s="200">
        <f t="shared" si="404"/>
        <v>0</v>
      </c>
    </row>
    <row r="169" spans="1:52" ht="18" x14ac:dyDescent="0.25">
      <c r="A169" s="40" t="s">
        <v>340</v>
      </c>
      <c r="B169" s="41" t="s">
        <v>341</v>
      </c>
      <c r="C169" s="221"/>
      <c r="D169" s="221"/>
      <c r="E169" s="221"/>
      <c r="F169" s="221"/>
      <c r="G169" s="344"/>
      <c r="H169" s="353">
        <f t="shared" si="435"/>
        <v>0</v>
      </c>
      <c r="I169" s="348"/>
      <c r="J169" s="222"/>
      <c r="K169" s="222"/>
      <c r="L169" s="358"/>
      <c r="M169" s="365">
        <f t="shared" si="436"/>
        <v>0</v>
      </c>
      <c r="N169" s="348"/>
      <c r="O169" s="395"/>
      <c r="P169" s="358"/>
      <c r="Q169" s="365">
        <f t="shared" si="351"/>
        <v>0</v>
      </c>
      <c r="R169" s="348"/>
      <c r="S169" s="348"/>
      <c r="T169" s="348"/>
      <c r="U169" s="222"/>
      <c r="V169" s="222"/>
      <c r="W169" s="222"/>
      <c r="X169" s="222"/>
      <c r="Y169" s="222"/>
      <c r="Z169" s="222"/>
      <c r="AA169" s="222"/>
      <c r="AB169" s="222"/>
      <c r="AC169" s="222"/>
      <c r="AD169" s="222"/>
      <c r="AE169" s="222"/>
      <c r="AF169" s="222"/>
      <c r="AG169" s="222"/>
      <c r="AH169" s="222"/>
      <c r="AI169" s="222"/>
      <c r="AJ169" s="222"/>
      <c r="AK169" s="222"/>
      <c r="AL169" s="222"/>
      <c r="AM169" s="222"/>
      <c r="AN169" s="222"/>
      <c r="AO169" s="222"/>
      <c r="AP169" s="222"/>
      <c r="AQ169" s="222"/>
      <c r="AR169" s="222">
        <v>0</v>
      </c>
      <c r="AS169" s="222"/>
      <c r="AT169" s="222"/>
      <c r="AU169" s="222"/>
      <c r="AV169" s="222"/>
      <c r="AW169" s="222"/>
      <c r="AX169" s="222"/>
      <c r="AY169" s="222">
        <f t="shared" si="437"/>
        <v>0</v>
      </c>
      <c r="AZ169" s="200">
        <f t="shared" si="404"/>
        <v>0</v>
      </c>
    </row>
    <row r="170" spans="1:52" ht="18" x14ac:dyDescent="0.25">
      <c r="A170" s="40" t="s">
        <v>342</v>
      </c>
      <c r="B170" s="41" t="s">
        <v>343</v>
      </c>
      <c r="C170" s="221"/>
      <c r="D170" s="221"/>
      <c r="E170" s="221"/>
      <c r="F170" s="221"/>
      <c r="G170" s="344"/>
      <c r="H170" s="353">
        <f t="shared" si="435"/>
        <v>0</v>
      </c>
      <c r="I170" s="348"/>
      <c r="J170" s="222"/>
      <c r="K170" s="222"/>
      <c r="L170" s="358"/>
      <c r="M170" s="365">
        <f t="shared" si="436"/>
        <v>0</v>
      </c>
      <c r="N170" s="348"/>
      <c r="O170" s="395"/>
      <c r="P170" s="358"/>
      <c r="Q170" s="365">
        <f t="shared" si="351"/>
        <v>0</v>
      </c>
      <c r="R170" s="348"/>
      <c r="S170" s="348"/>
      <c r="T170" s="348"/>
      <c r="U170" s="222"/>
      <c r="V170" s="222"/>
      <c r="W170" s="222"/>
      <c r="X170" s="222"/>
      <c r="Y170" s="222"/>
      <c r="Z170" s="222"/>
      <c r="AA170" s="222"/>
      <c r="AB170" s="222"/>
      <c r="AC170" s="222"/>
      <c r="AD170" s="222"/>
      <c r="AE170" s="222"/>
      <c r="AF170" s="222"/>
      <c r="AG170" s="222"/>
      <c r="AH170" s="222"/>
      <c r="AI170" s="222"/>
      <c r="AJ170" s="222"/>
      <c r="AK170" s="222"/>
      <c r="AL170" s="222"/>
      <c r="AM170" s="222"/>
      <c r="AN170" s="222"/>
      <c r="AO170" s="222"/>
      <c r="AP170" s="222"/>
      <c r="AQ170" s="222"/>
      <c r="AR170" s="222"/>
      <c r="AS170" s="222"/>
      <c r="AT170" s="222"/>
      <c r="AU170" s="222"/>
      <c r="AV170" s="222"/>
      <c r="AW170" s="222"/>
      <c r="AX170" s="222"/>
      <c r="AY170" s="222">
        <f t="shared" si="437"/>
        <v>0</v>
      </c>
      <c r="AZ170" s="200">
        <f t="shared" si="404"/>
        <v>0</v>
      </c>
    </row>
    <row r="171" spans="1:52" ht="30" x14ac:dyDescent="0.25">
      <c r="A171" s="40" t="s">
        <v>344</v>
      </c>
      <c r="B171" s="41" t="s">
        <v>345</v>
      </c>
      <c r="C171" s="221"/>
      <c r="D171" s="221"/>
      <c r="E171" s="221"/>
      <c r="F171" s="221"/>
      <c r="G171" s="344"/>
      <c r="H171" s="353">
        <f t="shared" si="435"/>
        <v>0</v>
      </c>
      <c r="I171" s="348"/>
      <c r="J171" s="222"/>
      <c r="K171" s="222"/>
      <c r="L171" s="358"/>
      <c r="M171" s="365">
        <f t="shared" si="436"/>
        <v>0</v>
      </c>
      <c r="N171" s="348"/>
      <c r="O171" s="395"/>
      <c r="P171" s="358"/>
      <c r="Q171" s="365">
        <f t="shared" si="351"/>
        <v>0</v>
      </c>
      <c r="R171" s="348"/>
      <c r="S171" s="348"/>
      <c r="T171" s="348"/>
      <c r="U171" s="222">
        <v>0</v>
      </c>
      <c r="V171" s="222"/>
      <c r="W171" s="222"/>
      <c r="X171" s="222"/>
      <c r="Y171" s="222"/>
      <c r="Z171" s="222"/>
      <c r="AA171" s="222"/>
      <c r="AB171" s="222"/>
      <c r="AC171" s="222"/>
      <c r="AD171" s="222"/>
      <c r="AE171" s="222"/>
      <c r="AF171" s="222"/>
      <c r="AG171" s="222"/>
      <c r="AH171" s="222"/>
      <c r="AI171" s="222"/>
      <c r="AJ171" s="222"/>
      <c r="AK171" s="222"/>
      <c r="AL171" s="222"/>
      <c r="AM171" s="222"/>
      <c r="AN171" s="222"/>
      <c r="AO171" s="222"/>
      <c r="AP171" s="222"/>
      <c r="AQ171" s="222"/>
      <c r="AR171" s="222"/>
      <c r="AS171" s="222"/>
      <c r="AT171" s="222"/>
      <c r="AU171" s="222"/>
      <c r="AV171" s="222"/>
      <c r="AW171" s="222"/>
      <c r="AX171" s="222"/>
      <c r="AY171" s="222">
        <f t="shared" si="437"/>
        <v>0</v>
      </c>
      <c r="AZ171" s="200">
        <f t="shared" si="404"/>
        <v>0</v>
      </c>
    </row>
    <row r="172" spans="1:52" ht="18" x14ac:dyDescent="0.25">
      <c r="A172" s="40" t="s">
        <v>346</v>
      </c>
      <c r="B172" s="41" t="s">
        <v>347</v>
      </c>
      <c r="C172" s="221"/>
      <c r="D172" s="221"/>
      <c r="E172" s="221"/>
      <c r="F172" s="221"/>
      <c r="G172" s="344"/>
      <c r="H172" s="353">
        <f t="shared" si="435"/>
        <v>0</v>
      </c>
      <c r="I172" s="348"/>
      <c r="J172" s="222"/>
      <c r="K172" s="222"/>
      <c r="L172" s="358"/>
      <c r="M172" s="365">
        <f t="shared" si="436"/>
        <v>0</v>
      </c>
      <c r="N172" s="348"/>
      <c r="O172" s="395"/>
      <c r="P172" s="358"/>
      <c r="Q172" s="365">
        <f t="shared" si="351"/>
        <v>0</v>
      </c>
      <c r="R172" s="348"/>
      <c r="S172" s="348"/>
      <c r="T172" s="348"/>
      <c r="U172" s="222">
        <v>0</v>
      </c>
      <c r="V172" s="222"/>
      <c r="W172" s="222"/>
      <c r="X172" s="222"/>
      <c r="Y172" s="222"/>
      <c r="Z172" s="222"/>
      <c r="AA172" s="222"/>
      <c r="AB172" s="222"/>
      <c r="AC172" s="222"/>
      <c r="AD172" s="222"/>
      <c r="AE172" s="222"/>
      <c r="AF172" s="222"/>
      <c r="AG172" s="222"/>
      <c r="AH172" s="222"/>
      <c r="AI172" s="222"/>
      <c r="AJ172" s="222"/>
      <c r="AK172" s="222"/>
      <c r="AL172" s="222"/>
      <c r="AM172" s="222"/>
      <c r="AN172" s="222"/>
      <c r="AO172" s="222"/>
      <c r="AP172" s="222"/>
      <c r="AQ172" s="222"/>
      <c r="AR172" s="222"/>
      <c r="AS172" s="222"/>
      <c r="AT172" s="222"/>
      <c r="AU172" s="222"/>
      <c r="AV172" s="222"/>
      <c r="AW172" s="222"/>
      <c r="AX172" s="222"/>
      <c r="AY172" s="222">
        <f t="shared" si="437"/>
        <v>0</v>
      </c>
      <c r="AZ172" s="200">
        <f t="shared" si="404"/>
        <v>0</v>
      </c>
    </row>
    <row r="173" spans="1:52" ht="18" x14ac:dyDescent="0.25">
      <c r="A173" s="40" t="s">
        <v>348</v>
      </c>
      <c r="B173" s="41" t="s">
        <v>349</v>
      </c>
      <c r="C173" s="221"/>
      <c r="D173" s="221"/>
      <c r="E173" s="221"/>
      <c r="F173" s="221"/>
      <c r="G173" s="344"/>
      <c r="H173" s="353">
        <f t="shared" si="435"/>
        <v>0</v>
      </c>
      <c r="I173" s="348"/>
      <c r="J173" s="222"/>
      <c r="K173" s="222"/>
      <c r="L173" s="358"/>
      <c r="M173" s="365">
        <f t="shared" si="436"/>
        <v>0</v>
      </c>
      <c r="N173" s="348"/>
      <c r="O173" s="395"/>
      <c r="P173" s="358"/>
      <c r="Q173" s="365">
        <f t="shared" si="351"/>
        <v>0</v>
      </c>
      <c r="R173" s="348"/>
      <c r="S173" s="348"/>
      <c r="T173" s="348"/>
      <c r="U173" s="222"/>
      <c r="V173" s="222"/>
      <c r="W173" s="222"/>
      <c r="X173" s="222"/>
      <c r="Y173" s="222"/>
      <c r="Z173" s="222"/>
      <c r="AA173" s="222"/>
      <c r="AB173" s="222"/>
      <c r="AC173" s="222"/>
      <c r="AD173" s="222"/>
      <c r="AE173" s="222"/>
      <c r="AF173" s="222"/>
      <c r="AG173" s="222"/>
      <c r="AH173" s="222"/>
      <c r="AI173" s="222"/>
      <c r="AJ173" s="222"/>
      <c r="AK173" s="222"/>
      <c r="AL173" s="222"/>
      <c r="AM173" s="222"/>
      <c r="AN173" s="222"/>
      <c r="AO173" s="222"/>
      <c r="AP173" s="222"/>
      <c r="AQ173" s="222"/>
      <c r="AR173" s="222"/>
      <c r="AS173" s="222"/>
      <c r="AT173" s="222"/>
      <c r="AU173" s="222"/>
      <c r="AV173" s="222"/>
      <c r="AW173" s="222"/>
      <c r="AX173" s="222"/>
      <c r="AY173" s="222">
        <f t="shared" si="437"/>
        <v>0</v>
      </c>
      <c r="AZ173" s="200">
        <f t="shared" si="404"/>
        <v>0</v>
      </c>
    </row>
    <row r="174" spans="1:52" ht="18" x14ac:dyDescent="0.25">
      <c r="A174" s="40" t="s">
        <v>350</v>
      </c>
      <c r="B174" s="41" t="s">
        <v>351</v>
      </c>
      <c r="C174" s="221"/>
      <c r="D174" s="221"/>
      <c r="E174" s="221"/>
      <c r="F174" s="221"/>
      <c r="G174" s="344"/>
      <c r="H174" s="353">
        <f t="shared" si="435"/>
        <v>0</v>
      </c>
      <c r="I174" s="348"/>
      <c r="J174" s="222"/>
      <c r="K174" s="222"/>
      <c r="L174" s="358"/>
      <c r="M174" s="365">
        <f t="shared" si="436"/>
        <v>0</v>
      </c>
      <c r="N174" s="348"/>
      <c r="O174" s="395"/>
      <c r="P174" s="358"/>
      <c r="Q174" s="365">
        <f t="shared" si="351"/>
        <v>0</v>
      </c>
      <c r="R174" s="348"/>
      <c r="S174" s="348"/>
      <c r="T174" s="348"/>
      <c r="U174" s="222"/>
      <c r="V174" s="222"/>
      <c r="W174" s="222"/>
      <c r="X174" s="222"/>
      <c r="Y174" s="222"/>
      <c r="Z174" s="222"/>
      <c r="AA174" s="222"/>
      <c r="AB174" s="222"/>
      <c r="AC174" s="222"/>
      <c r="AD174" s="222"/>
      <c r="AE174" s="222"/>
      <c r="AF174" s="222"/>
      <c r="AG174" s="222"/>
      <c r="AH174" s="222"/>
      <c r="AI174" s="222"/>
      <c r="AJ174" s="222"/>
      <c r="AK174" s="222"/>
      <c r="AL174" s="222"/>
      <c r="AM174" s="222"/>
      <c r="AN174" s="222"/>
      <c r="AO174" s="222"/>
      <c r="AP174" s="222"/>
      <c r="AQ174" s="222"/>
      <c r="AR174" s="222"/>
      <c r="AS174" s="222"/>
      <c r="AT174" s="222"/>
      <c r="AU174" s="222"/>
      <c r="AV174" s="222"/>
      <c r="AW174" s="222"/>
      <c r="AX174" s="222">
        <v>20725487</v>
      </c>
      <c r="AY174" s="222">
        <f t="shared" si="437"/>
        <v>20725487</v>
      </c>
      <c r="AZ174" s="200">
        <f t="shared" si="404"/>
        <v>20725487</v>
      </c>
    </row>
    <row r="175" spans="1:52" ht="18" x14ac:dyDescent="0.25">
      <c r="A175" s="19" t="s">
        <v>352</v>
      </c>
      <c r="B175" s="20" t="s">
        <v>353</v>
      </c>
      <c r="C175" s="199">
        <f t="shared" ref="C175:AY175" si="438">SUM(C176:C187)</f>
        <v>0</v>
      </c>
      <c r="D175" s="199">
        <f t="shared" ref="D175:F175" si="439">SUM(D176:D187)</f>
        <v>0</v>
      </c>
      <c r="E175" s="199">
        <f t="shared" si="439"/>
        <v>0</v>
      </c>
      <c r="F175" s="199">
        <f t="shared" si="439"/>
        <v>0</v>
      </c>
      <c r="G175" s="319">
        <f t="shared" si="438"/>
        <v>0</v>
      </c>
      <c r="H175" s="332">
        <f t="shared" si="438"/>
        <v>0</v>
      </c>
      <c r="I175" s="346">
        <f t="shared" si="438"/>
        <v>0</v>
      </c>
      <c r="J175" s="219">
        <f t="shared" ref="J175:K175" si="440">SUM(J176:J187)</f>
        <v>0</v>
      </c>
      <c r="K175" s="219">
        <f t="shared" si="440"/>
        <v>0</v>
      </c>
      <c r="L175" s="356">
        <f t="shared" si="438"/>
        <v>0</v>
      </c>
      <c r="M175" s="363">
        <f t="shared" si="438"/>
        <v>0</v>
      </c>
      <c r="N175" s="346">
        <f t="shared" si="438"/>
        <v>0</v>
      </c>
      <c r="O175" s="393"/>
      <c r="P175" s="356">
        <f t="shared" ref="P175" si="441">SUM(P176:P187)</f>
        <v>0</v>
      </c>
      <c r="Q175" s="363">
        <f t="shared" si="351"/>
        <v>0</v>
      </c>
      <c r="R175" s="346">
        <f t="shared" si="438"/>
        <v>0</v>
      </c>
      <c r="S175" s="346">
        <f t="shared" ref="S175:T175" si="442">SUM(S176:S187)</f>
        <v>0</v>
      </c>
      <c r="T175" s="346">
        <f t="shared" si="442"/>
        <v>0</v>
      </c>
      <c r="U175" s="219">
        <f t="shared" si="438"/>
        <v>0</v>
      </c>
      <c r="V175" s="219">
        <f t="shared" si="438"/>
        <v>0</v>
      </c>
      <c r="W175" s="219">
        <f t="shared" si="438"/>
        <v>0</v>
      </c>
      <c r="X175" s="219">
        <f t="shared" si="438"/>
        <v>5000000</v>
      </c>
      <c r="Y175" s="219">
        <f t="shared" ref="Y175" si="443">SUM(Y176:Y187)</f>
        <v>1527473</v>
      </c>
      <c r="Z175" s="219">
        <f t="shared" si="438"/>
        <v>0</v>
      </c>
      <c r="AA175" s="219">
        <f t="shared" si="438"/>
        <v>0</v>
      </c>
      <c r="AB175" s="219">
        <f t="shared" si="438"/>
        <v>0</v>
      </c>
      <c r="AC175" s="219">
        <f t="shared" si="438"/>
        <v>0</v>
      </c>
      <c r="AD175" s="219">
        <f t="shared" si="438"/>
        <v>0</v>
      </c>
      <c r="AE175" s="219">
        <f t="shared" si="438"/>
        <v>0</v>
      </c>
      <c r="AF175" s="219">
        <f t="shared" si="438"/>
        <v>0</v>
      </c>
      <c r="AG175" s="219">
        <f t="shared" si="438"/>
        <v>1940000</v>
      </c>
      <c r="AH175" s="219">
        <f t="shared" si="438"/>
        <v>0</v>
      </c>
      <c r="AI175" s="219">
        <f t="shared" si="438"/>
        <v>0</v>
      </c>
      <c r="AJ175" s="219">
        <f t="shared" ref="AJ175" si="444">SUM(AJ176:AJ187)</f>
        <v>0</v>
      </c>
      <c r="AK175" s="219">
        <f t="shared" si="438"/>
        <v>5500000</v>
      </c>
      <c r="AL175" s="219">
        <f t="shared" ref="AL175" si="445">SUM(AL176:AL187)</f>
        <v>0</v>
      </c>
      <c r="AM175" s="219">
        <f t="shared" si="438"/>
        <v>0</v>
      </c>
      <c r="AN175" s="219">
        <f t="shared" si="438"/>
        <v>0</v>
      </c>
      <c r="AO175" s="219">
        <f t="shared" si="438"/>
        <v>0</v>
      </c>
      <c r="AP175" s="219">
        <f t="shared" ref="AP175:AR175" si="446">SUM(AP176:AP187)</f>
        <v>0</v>
      </c>
      <c r="AQ175" s="219">
        <f t="shared" si="446"/>
        <v>0</v>
      </c>
      <c r="AR175" s="219">
        <f t="shared" si="446"/>
        <v>0</v>
      </c>
      <c r="AS175" s="219">
        <f t="shared" si="438"/>
        <v>0</v>
      </c>
      <c r="AT175" s="219">
        <f t="shared" si="438"/>
        <v>0</v>
      </c>
      <c r="AU175" s="219">
        <f t="shared" si="438"/>
        <v>0</v>
      </c>
      <c r="AV175" s="219">
        <f t="shared" si="438"/>
        <v>0</v>
      </c>
      <c r="AW175" s="219">
        <f t="shared" ref="AW175" si="447">SUM(AW176:AW187)</f>
        <v>0</v>
      </c>
      <c r="AX175" s="219">
        <f t="shared" si="438"/>
        <v>0</v>
      </c>
      <c r="AY175" s="219">
        <f t="shared" si="438"/>
        <v>13967473</v>
      </c>
      <c r="AZ175" s="200">
        <f t="shared" si="404"/>
        <v>13967473</v>
      </c>
    </row>
    <row r="176" spans="1:52" ht="18" x14ac:dyDescent="0.25">
      <c r="A176" s="42" t="s">
        <v>354</v>
      </c>
      <c r="B176" s="24" t="s">
        <v>355</v>
      </c>
      <c r="C176" s="202"/>
      <c r="D176" s="202"/>
      <c r="E176" s="202"/>
      <c r="F176" s="202"/>
      <c r="G176" s="321"/>
      <c r="H176" s="334">
        <f t="shared" ref="H176:H186" si="448">SUM(C176:G176)</f>
        <v>0</v>
      </c>
      <c r="I176" s="327"/>
      <c r="J176" s="202"/>
      <c r="K176" s="202"/>
      <c r="L176" s="321"/>
      <c r="M176" s="334">
        <f t="shared" ref="M176:M186" si="449">SUM(I176:L176)</f>
        <v>0</v>
      </c>
      <c r="N176" s="327"/>
      <c r="O176" s="389"/>
      <c r="P176" s="321"/>
      <c r="Q176" s="334">
        <f t="shared" si="351"/>
        <v>0</v>
      </c>
      <c r="R176" s="327"/>
      <c r="S176" s="327"/>
      <c r="T176" s="327"/>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f t="shared" ref="AY176:AY186" si="450">SUM(R176:AX176)</f>
        <v>0</v>
      </c>
      <c r="AZ176" s="200">
        <f t="shared" si="404"/>
        <v>0</v>
      </c>
    </row>
    <row r="177" spans="1:52" ht="18" x14ac:dyDescent="0.25">
      <c r="A177" s="42" t="s">
        <v>356</v>
      </c>
      <c r="B177" s="24" t="s">
        <v>357</v>
      </c>
      <c r="C177" s="202"/>
      <c r="D177" s="202"/>
      <c r="E177" s="202"/>
      <c r="F177" s="202"/>
      <c r="G177" s="321"/>
      <c r="H177" s="334">
        <f t="shared" si="448"/>
        <v>0</v>
      </c>
      <c r="I177" s="327"/>
      <c r="J177" s="202"/>
      <c r="K177" s="202"/>
      <c r="L177" s="321"/>
      <c r="M177" s="334">
        <f t="shared" si="449"/>
        <v>0</v>
      </c>
      <c r="N177" s="327"/>
      <c r="O177" s="389"/>
      <c r="P177" s="321"/>
      <c r="Q177" s="334">
        <f t="shared" si="351"/>
        <v>0</v>
      </c>
      <c r="R177" s="327"/>
      <c r="S177" s="327"/>
      <c r="T177" s="327"/>
      <c r="U177" s="202"/>
      <c r="V177" s="202"/>
      <c r="W177" s="202">
        <v>0</v>
      </c>
      <c r="X177" s="202">
        <v>5000000</v>
      </c>
      <c r="Y177" s="202">
        <v>1527473</v>
      </c>
      <c r="Z177" s="202"/>
      <c r="AA177" s="202"/>
      <c r="AB177" s="202"/>
      <c r="AC177" s="202"/>
      <c r="AD177" s="202"/>
      <c r="AE177" s="202"/>
      <c r="AF177" s="202"/>
      <c r="AG177" s="202"/>
      <c r="AH177" s="202"/>
      <c r="AI177" s="202"/>
      <c r="AJ177" s="202"/>
      <c r="AK177" s="202"/>
      <c r="AL177" s="202"/>
      <c r="AM177" s="202"/>
      <c r="AN177" s="202"/>
      <c r="AO177" s="202"/>
      <c r="AP177" s="202"/>
      <c r="AQ177" s="202"/>
      <c r="AR177" s="202"/>
      <c r="AS177" s="202"/>
      <c r="AT177" s="202"/>
      <c r="AU177" s="202"/>
      <c r="AV177" s="202"/>
      <c r="AW177" s="202"/>
      <c r="AX177" s="202"/>
      <c r="AY177" s="202">
        <f t="shared" si="450"/>
        <v>6527473</v>
      </c>
      <c r="AZ177" s="200">
        <f t="shared" si="404"/>
        <v>6527473</v>
      </c>
    </row>
    <row r="178" spans="1:52" ht="30" x14ac:dyDescent="0.25">
      <c r="A178" s="42" t="s">
        <v>358</v>
      </c>
      <c r="B178" s="24" t="s">
        <v>359</v>
      </c>
      <c r="C178" s="202"/>
      <c r="D178" s="202"/>
      <c r="E178" s="202"/>
      <c r="F178" s="202"/>
      <c r="G178" s="321"/>
      <c r="H178" s="334">
        <f t="shared" si="448"/>
        <v>0</v>
      </c>
      <c r="I178" s="327"/>
      <c r="J178" s="202"/>
      <c r="K178" s="202"/>
      <c r="L178" s="321"/>
      <c r="M178" s="334">
        <f t="shared" si="449"/>
        <v>0</v>
      </c>
      <c r="N178" s="327"/>
      <c r="O178" s="389"/>
      <c r="P178" s="321"/>
      <c r="Q178" s="334">
        <f t="shared" si="351"/>
        <v>0</v>
      </c>
      <c r="R178" s="327"/>
      <c r="S178" s="327"/>
      <c r="T178" s="327"/>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2"/>
      <c r="AP178" s="202"/>
      <c r="AQ178" s="202"/>
      <c r="AR178" s="202"/>
      <c r="AS178" s="202"/>
      <c r="AT178" s="202"/>
      <c r="AU178" s="202"/>
      <c r="AV178" s="202"/>
      <c r="AW178" s="202"/>
      <c r="AX178" s="202"/>
      <c r="AY178" s="202">
        <f t="shared" si="450"/>
        <v>0</v>
      </c>
      <c r="AZ178" s="200">
        <f t="shared" si="404"/>
        <v>0</v>
      </c>
    </row>
    <row r="179" spans="1:52" ht="30" x14ac:dyDescent="0.25">
      <c r="A179" s="42" t="s">
        <v>360</v>
      </c>
      <c r="B179" s="24" t="s">
        <v>361</v>
      </c>
      <c r="C179" s="202"/>
      <c r="D179" s="202"/>
      <c r="E179" s="202"/>
      <c r="F179" s="202"/>
      <c r="G179" s="321"/>
      <c r="H179" s="334">
        <f t="shared" si="448"/>
        <v>0</v>
      </c>
      <c r="I179" s="327"/>
      <c r="J179" s="202"/>
      <c r="K179" s="202"/>
      <c r="L179" s="321"/>
      <c r="M179" s="334">
        <f t="shared" si="449"/>
        <v>0</v>
      </c>
      <c r="N179" s="327"/>
      <c r="O179" s="389"/>
      <c r="P179" s="321"/>
      <c r="Q179" s="334">
        <f t="shared" si="351"/>
        <v>0</v>
      </c>
      <c r="R179" s="327"/>
      <c r="S179" s="327"/>
      <c r="T179" s="327"/>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2"/>
      <c r="AP179" s="202"/>
      <c r="AQ179" s="202"/>
      <c r="AR179" s="202"/>
      <c r="AS179" s="202"/>
      <c r="AT179" s="202"/>
      <c r="AU179" s="202"/>
      <c r="AV179" s="202"/>
      <c r="AW179" s="202"/>
      <c r="AX179" s="202"/>
      <c r="AY179" s="202">
        <f t="shared" si="450"/>
        <v>0</v>
      </c>
      <c r="AZ179" s="200">
        <f t="shared" si="404"/>
        <v>0</v>
      </c>
    </row>
    <row r="180" spans="1:52" ht="30" x14ac:dyDescent="0.25">
      <c r="A180" s="42" t="s">
        <v>362</v>
      </c>
      <c r="B180" s="24" t="s">
        <v>363</v>
      </c>
      <c r="C180" s="202"/>
      <c r="D180" s="202"/>
      <c r="E180" s="202"/>
      <c r="F180" s="202"/>
      <c r="G180" s="321"/>
      <c r="H180" s="334">
        <f t="shared" si="448"/>
        <v>0</v>
      </c>
      <c r="I180" s="327"/>
      <c r="J180" s="202"/>
      <c r="K180" s="202"/>
      <c r="L180" s="321"/>
      <c r="M180" s="334">
        <f t="shared" si="449"/>
        <v>0</v>
      </c>
      <c r="N180" s="327"/>
      <c r="O180" s="389"/>
      <c r="P180" s="321"/>
      <c r="Q180" s="334">
        <f t="shared" si="351"/>
        <v>0</v>
      </c>
      <c r="R180" s="327"/>
      <c r="S180" s="327"/>
      <c r="T180" s="327"/>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2"/>
      <c r="AP180" s="202"/>
      <c r="AQ180" s="202"/>
      <c r="AR180" s="202"/>
      <c r="AS180" s="202"/>
      <c r="AT180" s="202"/>
      <c r="AU180" s="202"/>
      <c r="AV180" s="202"/>
      <c r="AW180" s="202"/>
      <c r="AX180" s="202"/>
      <c r="AY180" s="202">
        <f t="shared" si="450"/>
        <v>0</v>
      </c>
      <c r="AZ180" s="200">
        <f t="shared" si="404"/>
        <v>0</v>
      </c>
    </row>
    <row r="181" spans="1:52" ht="30" x14ac:dyDescent="0.25">
      <c r="A181" s="42" t="s">
        <v>364</v>
      </c>
      <c r="B181" s="24" t="s">
        <v>365</v>
      </c>
      <c r="C181" s="202"/>
      <c r="D181" s="202"/>
      <c r="E181" s="202"/>
      <c r="F181" s="202"/>
      <c r="G181" s="321"/>
      <c r="H181" s="334">
        <f t="shared" si="448"/>
        <v>0</v>
      </c>
      <c r="I181" s="327"/>
      <c r="J181" s="202"/>
      <c r="K181" s="202"/>
      <c r="L181" s="321"/>
      <c r="M181" s="334">
        <f t="shared" si="449"/>
        <v>0</v>
      </c>
      <c r="N181" s="327"/>
      <c r="O181" s="389"/>
      <c r="P181" s="321"/>
      <c r="Q181" s="334">
        <f t="shared" si="351"/>
        <v>0</v>
      </c>
      <c r="R181" s="327"/>
      <c r="S181" s="327"/>
      <c r="T181" s="327"/>
      <c r="U181" s="202"/>
      <c r="V181" s="202"/>
      <c r="W181" s="202"/>
      <c r="X181" s="202"/>
      <c r="Y181" s="202"/>
      <c r="Z181" s="202"/>
      <c r="AA181" s="202"/>
      <c r="AB181" s="202"/>
      <c r="AC181" s="202"/>
      <c r="AD181" s="202"/>
      <c r="AE181" s="202"/>
      <c r="AF181" s="202"/>
      <c r="AG181" s="202"/>
      <c r="AH181" s="202"/>
      <c r="AI181" s="202"/>
      <c r="AJ181" s="202"/>
      <c r="AK181" s="202"/>
      <c r="AL181" s="202"/>
      <c r="AM181" s="202"/>
      <c r="AN181" s="202"/>
      <c r="AO181" s="202"/>
      <c r="AP181" s="202"/>
      <c r="AQ181" s="202"/>
      <c r="AR181" s="202"/>
      <c r="AS181" s="202"/>
      <c r="AT181" s="202"/>
      <c r="AU181" s="202"/>
      <c r="AV181" s="202"/>
      <c r="AW181" s="202"/>
      <c r="AX181" s="202"/>
      <c r="AY181" s="202">
        <f t="shared" si="450"/>
        <v>0</v>
      </c>
      <c r="AZ181" s="200">
        <f t="shared" si="404"/>
        <v>0</v>
      </c>
    </row>
    <row r="182" spans="1:52" ht="30" x14ac:dyDescent="0.25">
      <c r="A182" s="42" t="s">
        <v>366</v>
      </c>
      <c r="B182" s="24" t="s">
        <v>367</v>
      </c>
      <c r="C182" s="202"/>
      <c r="D182" s="202"/>
      <c r="E182" s="202"/>
      <c r="F182" s="202"/>
      <c r="G182" s="321"/>
      <c r="H182" s="334">
        <f t="shared" si="448"/>
        <v>0</v>
      </c>
      <c r="I182" s="327"/>
      <c r="J182" s="202"/>
      <c r="K182" s="202"/>
      <c r="L182" s="321"/>
      <c r="M182" s="334">
        <f t="shared" si="449"/>
        <v>0</v>
      </c>
      <c r="N182" s="327"/>
      <c r="O182" s="389"/>
      <c r="P182" s="321"/>
      <c r="Q182" s="334">
        <f t="shared" si="351"/>
        <v>0</v>
      </c>
      <c r="R182" s="327"/>
      <c r="S182" s="327"/>
      <c r="T182" s="327"/>
      <c r="U182" s="202"/>
      <c r="V182" s="202"/>
      <c r="W182" s="202"/>
      <c r="X182" s="202"/>
      <c r="Y182" s="202"/>
      <c r="Z182" s="202"/>
      <c r="AA182" s="202"/>
      <c r="AB182" s="202"/>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2"/>
      <c r="AY182" s="202">
        <f t="shared" si="450"/>
        <v>0</v>
      </c>
      <c r="AZ182" s="200">
        <f t="shared" si="404"/>
        <v>0</v>
      </c>
    </row>
    <row r="183" spans="1:52" ht="30" x14ac:dyDescent="0.25">
      <c r="A183" s="42" t="s">
        <v>368</v>
      </c>
      <c r="B183" s="24" t="s">
        <v>369</v>
      </c>
      <c r="C183" s="202"/>
      <c r="D183" s="202"/>
      <c r="E183" s="202"/>
      <c r="F183" s="202"/>
      <c r="G183" s="321"/>
      <c r="H183" s="334">
        <f t="shared" si="448"/>
        <v>0</v>
      </c>
      <c r="I183" s="327"/>
      <c r="J183" s="202"/>
      <c r="K183" s="202"/>
      <c r="L183" s="321"/>
      <c r="M183" s="334">
        <f t="shared" si="449"/>
        <v>0</v>
      </c>
      <c r="N183" s="327"/>
      <c r="O183" s="389"/>
      <c r="P183" s="321"/>
      <c r="Q183" s="334">
        <f t="shared" si="351"/>
        <v>0</v>
      </c>
      <c r="R183" s="327"/>
      <c r="S183" s="327"/>
      <c r="T183" s="327"/>
      <c r="U183" s="202"/>
      <c r="V183" s="202"/>
      <c r="W183" s="202"/>
      <c r="X183" s="202"/>
      <c r="Y183" s="202"/>
      <c r="Z183" s="202"/>
      <c r="AA183" s="202"/>
      <c r="AB183" s="202"/>
      <c r="AC183" s="202"/>
      <c r="AD183" s="202"/>
      <c r="AE183" s="202"/>
      <c r="AF183" s="202"/>
      <c r="AG183" s="202"/>
      <c r="AH183" s="202"/>
      <c r="AI183" s="202"/>
      <c r="AJ183" s="202"/>
      <c r="AK183" s="202"/>
      <c r="AL183" s="202"/>
      <c r="AM183" s="202"/>
      <c r="AN183" s="202"/>
      <c r="AO183" s="202"/>
      <c r="AP183" s="202"/>
      <c r="AQ183" s="202"/>
      <c r="AR183" s="202"/>
      <c r="AS183" s="202"/>
      <c r="AT183" s="202"/>
      <c r="AU183" s="202"/>
      <c r="AV183" s="202"/>
      <c r="AW183" s="202"/>
      <c r="AX183" s="202"/>
      <c r="AY183" s="202">
        <f t="shared" si="450"/>
        <v>0</v>
      </c>
      <c r="AZ183" s="200">
        <f t="shared" si="404"/>
        <v>0</v>
      </c>
    </row>
    <row r="184" spans="1:52" ht="18" x14ac:dyDescent="0.25">
      <c r="A184" s="42" t="s">
        <v>370</v>
      </c>
      <c r="B184" s="24" t="s">
        <v>371</v>
      </c>
      <c r="C184" s="202"/>
      <c r="D184" s="202"/>
      <c r="E184" s="202"/>
      <c r="F184" s="202"/>
      <c r="G184" s="321"/>
      <c r="H184" s="334">
        <f t="shared" si="448"/>
        <v>0</v>
      </c>
      <c r="I184" s="327"/>
      <c r="J184" s="202"/>
      <c r="K184" s="202"/>
      <c r="L184" s="321"/>
      <c r="M184" s="334">
        <f t="shared" si="449"/>
        <v>0</v>
      </c>
      <c r="N184" s="327"/>
      <c r="O184" s="389"/>
      <c r="P184" s="321"/>
      <c r="Q184" s="334">
        <f t="shared" si="351"/>
        <v>0</v>
      </c>
      <c r="R184" s="327"/>
      <c r="S184" s="327"/>
      <c r="T184" s="327"/>
      <c r="U184" s="202"/>
      <c r="V184" s="202"/>
      <c r="W184" s="202"/>
      <c r="X184" s="202"/>
      <c r="Y184" s="202"/>
      <c r="Z184" s="202"/>
      <c r="AA184" s="202"/>
      <c r="AB184" s="202"/>
      <c r="AC184" s="202"/>
      <c r="AD184" s="202"/>
      <c r="AE184" s="202"/>
      <c r="AF184" s="202"/>
      <c r="AG184" s="202"/>
      <c r="AH184" s="202"/>
      <c r="AI184" s="202"/>
      <c r="AJ184" s="202"/>
      <c r="AK184" s="202"/>
      <c r="AL184" s="202"/>
      <c r="AM184" s="202"/>
      <c r="AN184" s="202"/>
      <c r="AO184" s="202"/>
      <c r="AP184" s="202"/>
      <c r="AQ184" s="202"/>
      <c r="AR184" s="202"/>
      <c r="AS184" s="202"/>
      <c r="AT184" s="202"/>
      <c r="AU184" s="202"/>
      <c r="AV184" s="202"/>
      <c r="AW184" s="202"/>
      <c r="AX184" s="202"/>
      <c r="AY184" s="202">
        <f t="shared" si="450"/>
        <v>0</v>
      </c>
      <c r="AZ184" s="200">
        <f t="shared" si="404"/>
        <v>0</v>
      </c>
    </row>
    <row r="185" spans="1:52" ht="18" x14ac:dyDescent="0.25">
      <c r="A185" s="42" t="s">
        <v>372</v>
      </c>
      <c r="B185" s="24" t="s">
        <v>373</v>
      </c>
      <c r="C185" s="202"/>
      <c r="D185" s="202"/>
      <c r="E185" s="202"/>
      <c r="F185" s="202"/>
      <c r="G185" s="321"/>
      <c r="H185" s="334">
        <f t="shared" si="448"/>
        <v>0</v>
      </c>
      <c r="I185" s="327"/>
      <c r="J185" s="202"/>
      <c r="K185" s="202"/>
      <c r="L185" s="321"/>
      <c r="M185" s="334">
        <f t="shared" si="449"/>
        <v>0</v>
      </c>
      <c r="N185" s="327"/>
      <c r="O185" s="389"/>
      <c r="P185" s="321"/>
      <c r="Q185" s="334">
        <f t="shared" si="351"/>
        <v>0</v>
      </c>
      <c r="R185" s="327"/>
      <c r="S185" s="327"/>
      <c r="T185" s="327"/>
      <c r="U185" s="202"/>
      <c r="V185" s="202"/>
      <c r="W185" s="202"/>
      <c r="X185" s="202"/>
      <c r="Y185" s="202"/>
      <c r="Z185" s="202"/>
      <c r="AA185" s="202"/>
      <c r="AB185" s="202"/>
      <c r="AC185" s="202"/>
      <c r="AD185" s="202"/>
      <c r="AE185" s="202"/>
      <c r="AF185" s="202"/>
      <c r="AG185" s="202"/>
      <c r="AH185" s="202"/>
      <c r="AI185" s="202"/>
      <c r="AJ185" s="202"/>
      <c r="AK185" s="202"/>
      <c r="AL185" s="202"/>
      <c r="AM185" s="202"/>
      <c r="AN185" s="202"/>
      <c r="AO185" s="202"/>
      <c r="AP185" s="202"/>
      <c r="AQ185" s="202"/>
      <c r="AR185" s="202"/>
      <c r="AS185" s="202"/>
      <c r="AT185" s="202"/>
      <c r="AU185" s="202"/>
      <c r="AV185" s="202"/>
      <c r="AW185" s="202"/>
      <c r="AX185" s="202"/>
      <c r="AY185" s="202">
        <f t="shared" si="450"/>
        <v>0</v>
      </c>
      <c r="AZ185" s="200">
        <f t="shared" ref="AZ185:AZ212" si="451">AY185+Q185+M185+H185</f>
        <v>0</v>
      </c>
    </row>
    <row r="186" spans="1:52" ht="30" x14ac:dyDescent="0.25">
      <c r="A186" s="42" t="s">
        <v>374</v>
      </c>
      <c r="B186" s="24" t="s">
        <v>375</v>
      </c>
      <c r="C186" s="202"/>
      <c r="D186" s="202"/>
      <c r="E186" s="202"/>
      <c r="F186" s="202"/>
      <c r="G186" s="321"/>
      <c r="H186" s="334">
        <f t="shared" si="448"/>
        <v>0</v>
      </c>
      <c r="I186" s="327"/>
      <c r="J186" s="202"/>
      <c r="K186" s="202"/>
      <c r="L186" s="321"/>
      <c r="M186" s="334">
        <f t="shared" si="449"/>
        <v>0</v>
      </c>
      <c r="N186" s="327"/>
      <c r="O186" s="389"/>
      <c r="P186" s="321"/>
      <c r="Q186" s="334">
        <f t="shared" si="351"/>
        <v>0</v>
      </c>
      <c r="R186" s="327"/>
      <c r="S186" s="327"/>
      <c r="T186" s="327"/>
      <c r="U186" s="202">
        <v>0</v>
      </c>
      <c r="V186" s="202"/>
      <c r="W186" s="202"/>
      <c r="X186" s="202"/>
      <c r="Y186" s="202"/>
      <c r="Z186" s="202"/>
      <c r="AA186" s="202"/>
      <c r="AB186" s="202"/>
      <c r="AC186" s="202"/>
      <c r="AD186" s="202"/>
      <c r="AE186" s="202"/>
      <c r="AF186" s="202"/>
      <c r="AG186" s="202">
        <v>1940000</v>
      </c>
      <c r="AH186" s="202"/>
      <c r="AI186" s="202"/>
      <c r="AJ186" s="202">
        <v>0</v>
      </c>
      <c r="AK186" s="202">
        <v>5500000</v>
      </c>
      <c r="AL186" s="202"/>
      <c r="AM186" s="202"/>
      <c r="AN186" s="202"/>
      <c r="AO186" s="202"/>
      <c r="AP186" s="202"/>
      <c r="AQ186" s="202"/>
      <c r="AR186" s="202"/>
      <c r="AS186" s="202"/>
      <c r="AT186" s="202"/>
      <c r="AU186" s="202"/>
      <c r="AV186" s="202"/>
      <c r="AW186" s="202"/>
      <c r="AX186" s="202"/>
      <c r="AY186" s="202">
        <f t="shared" si="450"/>
        <v>7440000</v>
      </c>
      <c r="AZ186" s="200">
        <f t="shared" si="451"/>
        <v>7440000</v>
      </c>
    </row>
    <row r="187" spans="1:52" ht="18" x14ac:dyDescent="0.25">
      <c r="A187" s="42" t="s">
        <v>376</v>
      </c>
      <c r="B187" s="24" t="s">
        <v>377</v>
      </c>
      <c r="C187" s="202">
        <f t="shared" ref="C187:AY187" si="452">SUM(C188:C189)</f>
        <v>0</v>
      </c>
      <c r="D187" s="202">
        <f t="shared" ref="D187:F187" si="453">SUM(D188:D189)</f>
        <v>0</v>
      </c>
      <c r="E187" s="202">
        <f t="shared" si="453"/>
        <v>0</v>
      </c>
      <c r="F187" s="202">
        <f t="shared" si="453"/>
        <v>0</v>
      </c>
      <c r="G187" s="321">
        <f t="shared" si="452"/>
        <v>0</v>
      </c>
      <c r="H187" s="334">
        <f t="shared" si="452"/>
        <v>0</v>
      </c>
      <c r="I187" s="327">
        <f t="shared" si="452"/>
        <v>0</v>
      </c>
      <c r="J187" s="202">
        <f t="shared" ref="J187:K187" si="454">SUM(J188:J189)</f>
        <v>0</v>
      </c>
      <c r="K187" s="202">
        <f t="shared" si="454"/>
        <v>0</v>
      </c>
      <c r="L187" s="321">
        <f t="shared" si="452"/>
        <v>0</v>
      </c>
      <c r="M187" s="334">
        <f t="shared" si="452"/>
        <v>0</v>
      </c>
      <c r="N187" s="327">
        <f t="shared" si="452"/>
        <v>0</v>
      </c>
      <c r="O187" s="389"/>
      <c r="P187" s="321">
        <f t="shared" ref="P187" si="455">SUM(P188:P189)</f>
        <v>0</v>
      </c>
      <c r="Q187" s="334">
        <f t="shared" si="351"/>
        <v>0</v>
      </c>
      <c r="R187" s="327">
        <f t="shared" si="452"/>
        <v>0</v>
      </c>
      <c r="S187" s="327">
        <f t="shared" ref="S187:T187" si="456">SUM(S188:S189)</f>
        <v>0</v>
      </c>
      <c r="T187" s="327">
        <f t="shared" si="456"/>
        <v>0</v>
      </c>
      <c r="U187" s="202">
        <f t="shared" si="452"/>
        <v>0</v>
      </c>
      <c r="V187" s="202">
        <f t="shared" si="452"/>
        <v>0</v>
      </c>
      <c r="W187" s="202">
        <f t="shared" si="452"/>
        <v>0</v>
      </c>
      <c r="X187" s="202">
        <f t="shared" si="452"/>
        <v>0</v>
      </c>
      <c r="Y187" s="202">
        <f t="shared" ref="Y187" si="457">SUM(Y188:Y189)</f>
        <v>0</v>
      </c>
      <c r="Z187" s="202">
        <f t="shared" si="452"/>
        <v>0</v>
      </c>
      <c r="AA187" s="202">
        <f t="shared" si="452"/>
        <v>0</v>
      </c>
      <c r="AB187" s="202">
        <f t="shared" si="452"/>
        <v>0</v>
      </c>
      <c r="AC187" s="202">
        <f t="shared" si="452"/>
        <v>0</v>
      </c>
      <c r="AD187" s="202">
        <f t="shared" si="452"/>
        <v>0</v>
      </c>
      <c r="AE187" s="202">
        <f t="shared" si="452"/>
        <v>0</v>
      </c>
      <c r="AF187" s="202">
        <f t="shared" si="452"/>
        <v>0</v>
      </c>
      <c r="AG187" s="202">
        <f t="shared" si="452"/>
        <v>0</v>
      </c>
      <c r="AH187" s="202">
        <f t="shared" si="452"/>
        <v>0</v>
      </c>
      <c r="AI187" s="202">
        <f t="shared" si="452"/>
        <v>0</v>
      </c>
      <c r="AJ187" s="202">
        <f t="shared" ref="AJ187" si="458">SUM(AJ188:AJ189)</f>
        <v>0</v>
      </c>
      <c r="AK187" s="202">
        <f t="shared" si="452"/>
        <v>0</v>
      </c>
      <c r="AL187" s="202">
        <f t="shared" ref="AL187" si="459">SUM(AL188:AL189)</f>
        <v>0</v>
      </c>
      <c r="AM187" s="202">
        <f t="shared" si="452"/>
        <v>0</v>
      </c>
      <c r="AN187" s="202">
        <f t="shared" si="452"/>
        <v>0</v>
      </c>
      <c r="AO187" s="202">
        <f t="shared" si="452"/>
        <v>0</v>
      </c>
      <c r="AP187" s="202">
        <f t="shared" ref="AP187:AR187" si="460">SUM(AP188:AP189)</f>
        <v>0</v>
      </c>
      <c r="AQ187" s="202">
        <f t="shared" si="460"/>
        <v>0</v>
      </c>
      <c r="AR187" s="202">
        <f t="shared" si="460"/>
        <v>0</v>
      </c>
      <c r="AS187" s="202">
        <f t="shared" si="452"/>
        <v>0</v>
      </c>
      <c r="AT187" s="202">
        <f t="shared" si="452"/>
        <v>0</v>
      </c>
      <c r="AU187" s="202">
        <f t="shared" si="452"/>
        <v>0</v>
      </c>
      <c r="AV187" s="202">
        <f t="shared" si="452"/>
        <v>0</v>
      </c>
      <c r="AW187" s="202">
        <f t="shared" ref="AW187" si="461">SUM(AW188:AW189)</f>
        <v>0</v>
      </c>
      <c r="AX187" s="202">
        <f t="shared" si="452"/>
        <v>0</v>
      </c>
      <c r="AY187" s="202">
        <f t="shared" si="452"/>
        <v>0</v>
      </c>
      <c r="AZ187" s="200">
        <f t="shared" si="451"/>
        <v>0</v>
      </c>
    </row>
    <row r="188" spans="1:52" ht="18" x14ac:dyDescent="0.25">
      <c r="A188" s="42"/>
      <c r="B188" s="29" t="s">
        <v>378</v>
      </c>
      <c r="C188" s="202"/>
      <c r="D188" s="202"/>
      <c r="E188" s="202"/>
      <c r="F188" s="202"/>
      <c r="G188" s="321"/>
      <c r="H188" s="334">
        <f>SUM(C188:G188)</f>
        <v>0</v>
      </c>
      <c r="I188" s="327"/>
      <c r="J188" s="202"/>
      <c r="K188" s="202"/>
      <c r="L188" s="321"/>
      <c r="M188" s="334">
        <f>SUM(I188:L188)</f>
        <v>0</v>
      </c>
      <c r="N188" s="327"/>
      <c r="O188" s="389"/>
      <c r="P188" s="321"/>
      <c r="Q188" s="334">
        <f t="shared" ref="Q188:Q234" si="462">SUM(N188:P188)</f>
        <v>0</v>
      </c>
      <c r="R188" s="327"/>
      <c r="S188" s="327"/>
      <c r="T188" s="327"/>
      <c r="U188" s="202">
        <v>0</v>
      </c>
      <c r="V188" s="202"/>
      <c r="W188" s="202"/>
      <c r="X188" s="202"/>
      <c r="Y188" s="202"/>
      <c r="Z188" s="202"/>
      <c r="AA188" s="202"/>
      <c r="AB188" s="202"/>
      <c r="AC188" s="202"/>
      <c r="AD188" s="202"/>
      <c r="AE188" s="202"/>
      <c r="AF188" s="202"/>
      <c r="AG188" s="202"/>
      <c r="AH188" s="202"/>
      <c r="AI188" s="202"/>
      <c r="AJ188" s="202"/>
      <c r="AK188" s="202"/>
      <c r="AL188" s="202"/>
      <c r="AM188" s="202"/>
      <c r="AN188" s="202"/>
      <c r="AO188" s="202"/>
      <c r="AP188" s="202"/>
      <c r="AQ188" s="202"/>
      <c r="AR188" s="202"/>
      <c r="AS188" s="202"/>
      <c r="AT188" s="202"/>
      <c r="AU188" s="202"/>
      <c r="AV188" s="202"/>
      <c r="AW188" s="202"/>
      <c r="AX188" s="202"/>
      <c r="AY188" s="202">
        <f>SUM(R188:AX188)</f>
        <v>0</v>
      </c>
      <c r="AZ188" s="200">
        <f t="shared" si="451"/>
        <v>0</v>
      </c>
    </row>
    <row r="189" spans="1:52" ht="18" x14ac:dyDescent="0.25">
      <c r="A189" s="42"/>
      <c r="B189" s="29" t="s">
        <v>379</v>
      </c>
      <c r="C189" s="202"/>
      <c r="D189" s="202"/>
      <c r="E189" s="202"/>
      <c r="F189" s="202"/>
      <c r="G189" s="321"/>
      <c r="H189" s="334">
        <f>SUM(C189:G189)</f>
        <v>0</v>
      </c>
      <c r="I189" s="327"/>
      <c r="J189" s="202"/>
      <c r="K189" s="202"/>
      <c r="L189" s="321"/>
      <c r="M189" s="334">
        <f>SUM(I189:L189)</f>
        <v>0</v>
      </c>
      <c r="N189" s="327"/>
      <c r="O189" s="389"/>
      <c r="P189" s="321"/>
      <c r="Q189" s="334">
        <f t="shared" si="462"/>
        <v>0</v>
      </c>
      <c r="R189" s="327"/>
      <c r="S189" s="327"/>
      <c r="T189" s="327"/>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202"/>
      <c r="AY189" s="202">
        <f>SUM(R189:AX189)</f>
        <v>0</v>
      </c>
      <c r="AZ189" s="200">
        <f t="shared" si="451"/>
        <v>0</v>
      </c>
    </row>
    <row r="190" spans="1:52" ht="18" x14ac:dyDescent="0.25">
      <c r="A190" s="19" t="s">
        <v>380</v>
      </c>
      <c r="B190" s="20" t="s">
        <v>381</v>
      </c>
      <c r="C190" s="199">
        <f t="shared" ref="C190:AY190" si="463">SUM(C191:C197)</f>
        <v>0</v>
      </c>
      <c r="D190" s="199">
        <f t="shared" ref="D190:F190" si="464">SUM(D191:D197)</f>
        <v>0</v>
      </c>
      <c r="E190" s="199">
        <f t="shared" si="464"/>
        <v>0</v>
      </c>
      <c r="F190" s="199">
        <f t="shared" si="464"/>
        <v>0</v>
      </c>
      <c r="G190" s="319">
        <f t="shared" si="463"/>
        <v>0</v>
      </c>
      <c r="H190" s="332">
        <f t="shared" si="463"/>
        <v>0</v>
      </c>
      <c r="I190" s="346">
        <f t="shared" si="463"/>
        <v>203200</v>
      </c>
      <c r="J190" s="219">
        <f t="shared" ref="J190:K190" si="465">SUM(J191:J197)</f>
        <v>0</v>
      </c>
      <c r="K190" s="219">
        <f t="shared" si="465"/>
        <v>0</v>
      </c>
      <c r="L190" s="356">
        <f t="shared" si="463"/>
        <v>0</v>
      </c>
      <c r="M190" s="363">
        <f t="shared" si="463"/>
        <v>203200</v>
      </c>
      <c r="N190" s="346">
        <f t="shared" si="463"/>
        <v>254000</v>
      </c>
      <c r="O190" s="393"/>
      <c r="P190" s="356">
        <f t="shared" ref="P190" si="466">SUM(P191:P197)</f>
        <v>0</v>
      </c>
      <c r="Q190" s="363">
        <f t="shared" si="462"/>
        <v>254000</v>
      </c>
      <c r="R190" s="346">
        <f t="shared" si="463"/>
        <v>0</v>
      </c>
      <c r="S190" s="346">
        <f t="shared" ref="S190:T190" si="467">SUM(S191:S197)</f>
        <v>0</v>
      </c>
      <c r="T190" s="346">
        <f t="shared" si="467"/>
        <v>0</v>
      </c>
      <c r="U190" s="219">
        <f t="shared" si="463"/>
        <v>0</v>
      </c>
      <c r="V190" s="219">
        <f t="shared" si="463"/>
        <v>0</v>
      </c>
      <c r="W190" s="219">
        <f t="shared" si="463"/>
        <v>3000000</v>
      </c>
      <c r="X190" s="219">
        <f t="shared" si="463"/>
        <v>0</v>
      </c>
      <c r="Y190" s="219">
        <f t="shared" ref="Y190" si="468">SUM(Y191:Y197)</f>
        <v>0</v>
      </c>
      <c r="Z190" s="219">
        <f t="shared" si="463"/>
        <v>0</v>
      </c>
      <c r="AA190" s="219">
        <f t="shared" si="463"/>
        <v>0</v>
      </c>
      <c r="AB190" s="219">
        <f t="shared" si="463"/>
        <v>0</v>
      </c>
      <c r="AC190" s="219">
        <f t="shared" si="463"/>
        <v>0</v>
      </c>
      <c r="AD190" s="219">
        <f t="shared" si="463"/>
        <v>0</v>
      </c>
      <c r="AE190" s="219">
        <f t="shared" si="463"/>
        <v>7000000</v>
      </c>
      <c r="AF190" s="219">
        <f t="shared" si="463"/>
        <v>0</v>
      </c>
      <c r="AG190" s="219">
        <f t="shared" si="463"/>
        <v>0</v>
      </c>
      <c r="AH190" s="219">
        <f t="shared" si="463"/>
        <v>127000</v>
      </c>
      <c r="AI190" s="219">
        <f t="shared" si="463"/>
        <v>0</v>
      </c>
      <c r="AJ190" s="219">
        <f t="shared" ref="AJ190" si="469">SUM(AJ191:AJ197)</f>
        <v>0</v>
      </c>
      <c r="AK190" s="219">
        <f t="shared" si="463"/>
        <v>0</v>
      </c>
      <c r="AL190" s="219">
        <f t="shared" ref="AL190" si="470">SUM(AL191:AL197)</f>
        <v>0</v>
      </c>
      <c r="AM190" s="219">
        <f t="shared" si="463"/>
        <v>0</v>
      </c>
      <c r="AN190" s="219">
        <f t="shared" si="463"/>
        <v>0</v>
      </c>
      <c r="AO190" s="219">
        <f t="shared" si="463"/>
        <v>0</v>
      </c>
      <c r="AP190" s="219">
        <f t="shared" ref="AP190:AR190" si="471">SUM(AP191:AP197)</f>
        <v>0</v>
      </c>
      <c r="AQ190" s="219">
        <f t="shared" si="471"/>
        <v>0</v>
      </c>
      <c r="AR190" s="219">
        <f t="shared" si="471"/>
        <v>53000</v>
      </c>
      <c r="AS190" s="219">
        <f t="shared" si="463"/>
        <v>0</v>
      </c>
      <c r="AT190" s="219">
        <f t="shared" si="463"/>
        <v>0</v>
      </c>
      <c r="AU190" s="219">
        <f t="shared" si="463"/>
        <v>0</v>
      </c>
      <c r="AV190" s="219">
        <f t="shared" si="463"/>
        <v>0</v>
      </c>
      <c r="AW190" s="219">
        <f t="shared" ref="AW190" si="472">SUM(AW191:AW197)</f>
        <v>0</v>
      </c>
      <c r="AX190" s="219">
        <f t="shared" si="463"/>
        <v>0</v>
      </c>
      <c r="AY190" s="219">
        <f t="shared" si="463"/>
        <v>10180000</v>
      </c>
      <c r="AZ190" s="200">
        <f t="shared" si="451"/>
        <v>10637200</v>
      </c>
    </row>
    <row r="191" spans="1:52" ht="18" x14ac:dyDescent="0.25">
      <c r="A191" s="40" t="s">
        <v>382</v>
      </c>
      <c r="B191" s="41" t="s">
        <v>383</v>
      </c>
      <c r="C191" s="221"/>
      <c r="D191" s="221"/>
      <c r="E191" s="221"/>
      <c r="F191" s="221"/>
      <c r="G191" s="344"/>
      <c r="H191" s="353">
        <f t="shared" ref="H191:H197" si="473">SUM(C191:G191)</f>
        <v>0</v>
      </c>
      <c r="I191" s="348"/>
      <c r="J191" s="222"/>
      <c r="K191" s="222"/>
      <c r="L191" s="358"/>
      <c r="M191" s="365">
        <f t="shared" ref="M191:M197" si="474">SUM(I191:L191)</f>
        <v>0</v>
      </c>
      <c r="N191" s="348"/>
      <c r="O191" s="395"/>
      <c r="P191" s="358"/>
      <c r="Q191" s="365">
        <f t="shared" si="462"/>
        <v>0</v>
      </c>
      <c r="R191" s="348"/>
      <c r="S191" s="348"/>
      <c r="T191" s="348"/>
      <c r="U191" s="222"/>
      <c r="V191" s="222"/>
      <c r="W191" s="222"/>
      <c r="X191" s="222"/>
      <c r="Y191" s="222"/>
      <c r="Z191" s="222"/>
      <c r="AA191" s="222"/>
      <c r="AB191" s="222"/>
      <c r="AC191" s="222"/>
      <c r="AD191" s="222"/>
      <c r="AE191" s="222"/>
      <c r="AF191" s="222"/>
      <c r="AG191" s="222"/>
      <c r="AH191" s="222"/>
      <c r="AI191" s="222"/>
      <c r="AJ191" s="222"/>
      <c r="AK191" s="222"/>
      <c r="AL191" s="222"/>
      <c r="AM191" s="222"/>
      <c r="AN191" s="222"/>
      <c r="AO191" s="222"/>
      <c r="AP191" s="222"/>
      <c r="AQ191" s="222"/>
      <c r="AR191" s="222"/>
      <c r="AS191" s="222"/>
      <c r="AT191" s="222"/>
      <c r="AU191" s="222"/>
      <c r="AV191" s="222"/>
      <c r="AW191" s="222"/>
      <c r="AX191" s="222"/>
      <c r="AY191" s="222">
        <f t="shared" ref="AY191:AY197" si="475">SUM(R191:AX191)</f>
        <v>0</v>
      </c>
      <c r="AZ191" s="200">
        <f t="shared" si="451"/>
        <v>0</v>
      </c>
    </row>
    <row r="192" spans="1:52" ht="18" x14ac:dyDescent="0.25">
      <c r="A192" s="40" t="s">
        <v>384</v>
      </c>
      <c r="B192" s="41" t="s">
        <v>385</v>
      </c>
      <c r="C192" s="221"/>
      <c r="D192" s="221"/>
      <c r="E192" s="221"/>
      <c r="F192" s="221"/>
      <c r="G192" s="344"/>
      <c r="H192" s="353">
        <f t="shared" si="473"/>
        <v>0</v>
      </c>
      <c r="I192" s="348"/>
      <c r="J192" s="222"/>
      <c r="K192" s="222"/>
      <c r="L192" s="358"/>
      <c r="M192" s="365">
        <f t="shared" si="474"/>
        <v>0</v>
      </c>
      <c r="N192" s="348"/>
      <c r="O192" s="395"/>
      <c r="P192" s="358"/>
      <c r="Q192" s="365">
        <f t="shared" si="462"/>
        <v>0</v>
      </c>
      <c r="R192" s="348"/>
      <c r="S192" s="348"/>
      <c r="T192" s="348"/>
      <c r="U192" s="222"/>
      <c r="V192" s="222"/>
      <c r="W192" s="222">
        <v>3000000</v>
      </c>
      <c r="X192" s="222"/>
      <c r="Y192" s="222"/>
      <c r="Z192" s="222"/>
      <c r="AA192" s="222"/>
      <c r="AB192" s="222"/>
      <c r="AC192" s="222"/>
      <c r="AD192" s="222"/>
      <c r="AE192" s="222">
        <v>7000000</v>
      </c>
      <c r="AF192" s="222"/>
      <c r="AG192" s="222"/>
      <c r="AH192" s="222"/>
      <c r="AI192" s="222"/>
      <c r="AJ192" s="222"/>
      <c r="AK192" s="222"/>
      <c r="AL192" s="222"/>
      <c r="AM192" s="222"/>
      <c r="AN192" s="222"/>
      <c r="AO192" s="222"/>
      <c r="AP192" s="222"/>
      <c r="AQ192" s="222"/>
      <c r="AR192" s="222"/>
      <c r="AS192" s="222"/>
      <c r="AT192" s="222"/>
      <c r="AU192" s="222"/>
      <c r="AV192" s="222"/>
      <c r="AW192" s="222"/>
      <c r="AX192" s="222"/>
      <c r="AY192" s="222">
        <f t="shared" si="475"/>
        <v>10000000</v>
      </c>
      <c r="AZ192" s="200">
        <f t="shared" si="451"/>
        <v>10000000</v>
      </c>
    </row>
    <row r="193" spans="1:52" ht="18" x14ac:dyDescent="0.25">
      <c r="A193" s="40" t="s">
        <v>386</v>
      </c>
      <c r="B193" s="41" t="s">
        <v>387</v>
      </c>
      <c r="C193" s="221"/>
      <c r="D193" s="221"/>
      <c r="E193" s="221"/>
      <c r="F193" s="221"/>
      <c r="G193" s="344"/>
      <c r="H193" s="353">
        <f t="shared" si="473"/>
        <v>0</v>
      </c>
      <c r="I193" s="348"/>
      <c r="J193" s="222"/>
      <c r="K193" s="222"/>
      <c r="L193" s="358"/>
      <c r="M193" s="365">
        <f t="shared" si="474"/>
        <v>0</v>
      </c>
      <c r="N193" s="348"/>
      <c r="O193" s="395"/>
      <c r="P193" s="358"/>
      <c r="Q193" s="365">
        <f t="shared" si="462"/>
        <v>0</v>
      </c>
      <c r="R193" s="348"/>
      <c r="S193" s="348"/>
      <c r="T193" s="348"/>
      <c r="U193" s="222"/>
      <c r="V193" s="222"/>
      <c r="W193" s="222"/>
      <c r="X193" s="222"/>
      <c r="Y193" s="222"/>
      <c r="Z193" s="222"/>
      <c r="AA193" s="222"/>
      <c r="AB193" s="222"/>
      <c r="AC193" s="222"/>
      <c r="AD193" s="222"/>
      <c r="AE193" s="222"/>
      <c r="AF193" s="222"/>
      <c r="AG193" s="222"/>
      <c r="AH193" s="222"/>
      <c r="AI193" s="222"/>
      <c r="AJ193" s="222"/>
      <c r="AK193" s="222"/>
      <c r="AL193" s="222"/>
      <c r="AM193" s="222"/>
      <c r="AN193" s="222"/>
      <c r="AO193" s="222"/>
      <c r="AP193" s="222"/>
      <c r="AQ193" s="222"/>
      <c r="AR193" s="222">
        <v>41000</v>
      </c>
      <c r="AS193" s="222"/>
      <c r="AT193" s="222"/>
      <c r="AU193" s="222"/>
      <c r="AV193" s="222"/>
      <c r="AW193" s="222"/>
      <c r="AX193" s="222"/>
      <c r="AY193" s="222">
        <f t="shared" si="475"/>
        <v>41000</v>
      </c>
      <c r="AZ193" s="200">
        <f t="shared" si="451"/>
        <v>41000</v>
      </c>
    </row>
    <row r="194" spans="1:52" ht="18" x14ac:dyDescent="0.25">
      <c r="A194" s="40" t="s">
        <v>388</v>
      </c>
      <c r="B194" s="41" t="s">
        <v>389</v>
      </c>
      <c r="C194" s="221">
        <v>0</v>
      </c>
      <c r="D194" s="221"/>
      <c r="E194" s="221">
        <v>0</v>
      </c>
      <c r="F194" s="221"/>
      <c r="G194" s="344"/>
      <c r="H194" s="353">
        <f t="shared" si="473"/>
        <v>0</v>
      </c>
      <c r="I194" s="348">
        <v>160000</v>
      </c>
      <c r="J194" s="222"/>
      <c r="K194" s="222"/>
      <c r="L194" s="358"/>
      <c r="M194" s="365">
        <f t="shared" si="474"/>
        <v>160000</v>
      </c>
      <c r="N194" s="348">
        <v>200000</v>
      </c>
      <c r="O194" s="395"/>
      <c r="P194" s="358"/>
      <c r="Q194" s="365">
        <f t="shared" si="462"/>
        <v>200000</v>
      </c>
      <c r="R194" s="348"/>
      <c r="S194" s="348"/>
      <c r="T194" s="348"/>
      <c r="U194" s="222">
        <v>0</v>
      </c>
      <c r="V194" s="222">
        <v>0</v>
      </c>
      <c r="W194" s="222"/>
      <c r="X194" s="222"/>
      <c r="Y194" s="222"/>
      <c r="Z194" s="222"/>
      <c r="AA194" s="222"/>
      <c r="AB194" s="222"/>
      <c r="AC194" s="222"/>
      <c r="AD194" s="222"/>
      <c r="AE194" s="222"/>
      <c r="AF194" s="222">
        <v>0</v>
      </c>
      <c r="AG194" s="222"/>
      <c r="AH194" s="222">
        <v>100000</v>
      </c>
      <c r="AI194" s="222"/>
      <c r="AJ194" s="222"/>
      <c r="AK194" s="222"/>
      <c r="AL194" s="222">
        <v>0</v>
      </c>
      <c r="AM194" s="222"/>
      <c r="AN194" s="222"/>
      <c r="AO194" s="222"/>
      <c r="AP194" s="222"/>
      <c r="AQ194" s="222"/>
      <c r="AR194" s="222"/>
      <c r="AS194" s="222"/>
      <c r="AT194" s="222"/>
      <c r="AU194" s="222"/>
      <c r="AV194" s="222"/>
      <c r="AW194" s="222"/>
      <c r="AX194" s="222"/>
      <c r="AY194" s="222">
        <f t="shared" si="475"/>
        <v>100000</v>
      </c>
      <c r="AZ194" s="200">
        <f t="shared" si="451"/>
        <v>460000</v>
      </c>
    </row>
    <row r="195" spans="1:52" ht="18" x14ac:dyDescent="0.25">
      <c r="A195" s="40" t="s">
        <v>390</v>
      </c>
      <c r="B195" s="41" t="s">
        <v>391</v>
      </c>
      <c r="C195" s="221"/>
      <c r="D195" s="221"/>
      <c r="E195" s="221"/>
      <c r="F195" s="221"/>
      <c r="G195" s="344"/>
      <c r="H195" s="353">
        <f t="shared" si="473"/>
        <v>0</v>
      </c>
      <c r="I195" s="348"/>
      <c r="J195" s="222"/>
      <c r="K195" s="222"/>
      <c r="L195" s="358"/>
      <c r="M195" s="365">
        <f t="shared" si="474"/>
        <v>0</v>
      </c>
      <c r="N195" s="348"/>
      <c r="O195" s="395"/>
      <c r="P195" s="358"/>
      <c r="Q195" s="365">
        <f t="shared" si="462"/>
        <v>0</v>
      </c>
      <c r="R195" s="348"/>
      <c r="S195" s="348"/>
      <c r="T195" s="348"/>
      <c r="U195" s="222"/>
      <c r="V195" s="222"/>
      <c r="W195" s="222"/>
      <c r="X195" s="222"/>
      <c r="Y195" s="222"/>
      <c r="Z195" s="222"/>
      <c r="AA195" s="222"/>
      <c r="AB195" s="222"/>
      <c r="AC195" s="222"/>
      <c r="AD195" s="222"/>
      <c r="AE195" s="222"/>
      <c r="AF195" s="222"/>
      <c r="AG195" s="222"/>
      <c r="AH195" s="222"/>
      <c r="AI195" s="222"/>
      <c r="AJ195" s="222"/>
      <c r="AK195" s="222"/>
      <c r="AL195" s="222"/>
      <c r="AM195" s="222"/>
      <c r="AN195" s="222"/>
      <c r="AO195" s="222"/>
      <c r="AP195" s="222"/>
      <c r="AQ195" s="222"/>
      <c r="AR195" s="222"/>
      <c r="AS195" s="222"/>
      <c r="AT195" s="222"/>
      <c r="AU195" s="222"/>
      <c r="AV195" s="222"/>
      <c r="AW195" s="222"/>
      <c r="AX195" s="222"/>
      <c r="AY195" s="222">
        <f t="shared" si="475"/>
        <v>0</v>
      </c>
      <c r="AZ195" s="200">
        <f t="shared" si="451"/>
        <v>0</v>
      </c>
    </row>
    <row r="196" spans="1:52" ht="30" x14ac:dyDescent="0.25">
      <c r="A196" s="40" t="s">
        <v>392</v>
      </c>
      <c r="B196" s="41" t="s">
        <v>393</v>
      </c>
      <c r="C196" s="221"/>
      <c r="D196" s="221"/>
      <c r="E196" s="221"/>
      <c r="F196" s="221"/>
      <c r="G196" s="344"/>
      <c r="H196" s="353">
        <f t="shared" si="473"/>
        <v>0</v>
      </c>
      <c r="I196" s="348"/>
      <c r="J196" s="222"/>
      <c r="K196" s="222"/>
      <c r="L196" s="358"/>
      <c r="M196" s="365">
        <f t="shared" si="474"/>
        <v>0</v>
      </c>
      <c r="N196" s="348"/>
      <c r="O196" s="395"/>
      <c r="P196" s="358"/>
      <c r="Q196" s="365">
        <f t="shared" si="462"/>
        <v>0</v>
      </c>
      <c r="R196" s="348"/>
      <c r="S196" s="348"/>
      <c r="T196" s="348"/>
      <c r="U196" s="222"/>
      <c r="V196" s="222"/>
      <c r="W196" s="222"/>
      <c r="X196" s="222"/>
      <c r="Y196" s="222"/>
      <c r="Z196" s="222"/>
      <c r="AA196" s="222"/>
      <c r="AB196" s="222"/>
      <c r="AC196" s="222"/>
      <c r="AD196" s="222"/>
      <c r="AE196" s="222"/>
      <c r="AF196" s="222"/>
      <c r="AG196" s="222"/>
      <c r="AH196" s="222"/>
      <c r="AI196" s="222"/>
      <c r="AJ196" s="222"/>
      <c r="AK196" s="222"/>
      <c r="AL196" s="222"/>
      <c r="AM196" s="222"/>
      <c r="AN196" s="222"/>
      <c r="AO196" s="222"/>
      <c r="AP196" s="222"/>
      <c r="AQ196" s="222"/>
      <c r="AR196" s="222"/>
      <c r="AS196" s="222"/>
      <c r="AT196" s="222"/>
      <c r="AU196" s="222"/>
      <c r="AV196" s="222"/>
      <c r="AW196" s="222"/>
      <c r="AX196" s="222"/>
      <c r="AY196" s="222">
        <f t="shared" si="475"/>
        <v>0</v>
      </c>
      <c r="AZ196" s="200">
        <f t="shared" si="451"/>
        <v>0</v>
      </c>
    </row>
    <row r="197" spans="1:52" ht="18" x14ac:dyDescent="0.25">
      <c r="A197" s="40" t="s">
        <v>394</v>
      </c>
      <c r="B197" s="41" t="s">
        <v>395</v>
      </c>
      <c r="C197" s="221">
        <v>0</v>
      </c>
      <c r="D197" s="221"/>
      <c r="E197" s="221">
        <v>0</v>
      </c>
      <c r="F197" s="221"/>
      <c r="G197" s="344"/>
      <c r="H197" s="353">
        <f t="shared" si="473"/>
        <v>0</v>
      </c>
      <c r="I197" s="348">
        <v>43200</v>
      </c>
      <c r="J197" s="222"/>
      <c r="K197" s="222"/>
      <c r="L197" s="358"/>
      <c r="M197" s="365">
        <f t="shared" si="474"/>
        <v>43200</v>
      </c>
      <c r="N197" s="348">
        <v>54000</v>
      </c>
      <c r="O197" s="395"/>
      <c r="P197" s="358"/>
      <c r="Q197" s="365">
        <f t="shared" si="462"/>
        <v>54000</v>
      </c>
      <c r="R197" s="348"/>
      <c r="S197" s="348"/>
      <c r="T197" s="348"/>
      <c r="U197" s="222"/>
      <c r="V197" s="222">
        <v>0</v>
      </c>
      <c r="W197" s="222"/>
      <c r="X197" s="222"/>
      <c r="Y197" s="222"/>
      <c r="Z197" s="222"/>
      <c r="AA197" s="222"/>
      <c r="AB197" s="222"/>
      <c r="AC197" s="222"/>
      <c r="AD197" s="222"/>
      <c r="AE197" s="222"/>
      <c r="AF197" s="222">
        <v>0</v>
      </c>
      <c r="AG197" s="222"/>
      <c r="AH197" s="222">
        <v>27000</v>
      </c>
      <c r="AI197" s="222"/>
      <c r="AJ197" s="222"/>
      <c r="AK197" s="222"/>
      <c r="AL197" s="222">
        <v>0</v>
      </c>
      <c r="AM197" s="222"/>
      <c r="AN197" s="222"/>
      <c r="AO197" s="222"/>
      <c r="AP197" s="222"/>
      <c r="AQ197" s="222"/>
      <c r="AR197" s="222">
        <v>12000</v>
      </c>
      <c r="AS197" s="222"/>
      <c r="AT197" s="222"/>
      <c r="AU197" s="222"/>
      <c r="AV197" s="222"/>
      <c r="AW197" s="222"/>
      <c r="AX197" s="222"/>
      <c r="AY197" s="222">
        <f t="shared" si="475"/>
        <v>39000</v>
      </c>
      <c r="AZ197" s="200">
        <f t="shared" si="451"/>
        <v>136200</v>
      </c>
    </row>
    <row r="198" spans="1:52" ht="18" x14ac:dyDescent="0.25">
      <c r="A198" s="19" t="s">
        <v>396</v>
      </c>
      <c r="B198" s="20" t="s">
        <v>397</v>
      </c>
      <c r="C198" s="199">
        <f t="shared" ref="C198:AY198" si="476">SUM(C199:C202)</f>
        <v>0</v>
      </c>
      <c r="D198" s="199">
        <f t="shared" ref="D198:F198" si="477">SUM(D199:D202)</f>
        <v>0</v>
      </c>
      <c r="E198" s="199">
        <f t="shared" si="477"/>
        <v>0</v>
      </c>
      <c r="F198" s="199">
        <f t="shared" si="477"/>
        <v>0</v>
      </c>
      <c r="G198" s="319">
        <f t="shared" si="476"/>
        <v>0</v>
      </c>
      <c r="H198" s="332">
        <f t="shared" si="476"/>
        <v>0</v>
      </c>
      <c r="I198" s="346">
        <f t="shared" si="476"/>
        <v>0</v>
      </c>
      <c r="J198" s="219">
        <f t="shared" ref="J198:K198" si="478">SUM(J199:J202)</f>
        <v>0</v>
      </c>
      <c r="K198" s="219">
        <f t="shared" si="478"/>
        <v>0</v>
      </c>
      <c r="L198" s="356">
        <f t="shared" si="476"/>
        <v>0</v>
      </c>
      <c r="M198" s="363">
        <f t="shared" si="476"/>
        <v>0</v>
      </c>
      <c r="N198" s="346">
        <f t="shared" si="476"/>
        <v>0</v>
      </c>
      <c r="O198" s="393"/>
      <c r="P198" s="356">
        <f t="shared" ref="P198" si="479">SUM(P199:P202)</f>
        <v>0</v>
      </c>
      <c r="Q198" s="363">
        <f t="shared" si="462"/>
        <v>0</v>
      </c>
      <c r="R198" s="346">
        <f t="shared" si="476"/>
        <v>0</v>
      </c>
      <c r="S198" s="346">
        <f t="shared" ref="S198:T198" si="480">SUM(S199:S202)</f>
        <v>0</v>
      </c>
      <c r="T198" s="346">
        <f t="shared" si="480"/>
        <v>0</v>
      </c>
      <c r="U198" s="219">
        <f t="shared" si="476"/>
        <v>0</v>
      </c>
      <c r="V198" s="219">
        <f t="shared" si="476"/>
        <v>0</v>
      </c>
      <c r="W198" s="219">
        <f t="shared" si="476"/>
        <v>0</v>
      </c>
      <c r="X198" s="219">
        <f t="shared" si="476"/>
        <v>0</v>
      </c>
      <c r="Y198" s="219">
        <f t="shared" ref="Y198" si="481">SUM(Y199:Y202)</f>
        <v>0</v>
      </c>
      <c r="Z198" s="219">
        <f t="shared" si="476"/>
        <v>0</v>
      </c>
      <c r="AA198" s="219">
        <f t="shared" si="476"/>
        <v>0</v>
      </c>
      <c r="AB198" s="219">
        <f t="shared" si="476"/>
        <v>1524000</v>
      </c>
      <c r="AC198" s="219">
        <f t="shared" si="476"/>
        <v>0</v>
      </c>
      <c r="AD198" s="219">
        <f t="shared" si="476"/>
        <v>0</v>
      </c>
      <c r="AE198" s="219">
        <f t="shared" si="476"/>
        <v>635000</v>
      </c>
      <c r="AF198" s="219">
        <f t="shared" si="476"/>
        <v>0</v>
      </c>
      <c r="AG198" s="219">
        <f t="shared" si="476"/>
        <v>0</v>
      </c>
      <c r="AH198" s="219">
        <f t="shared" si="476"/>
        <v>0</v>
      </c>
      <c r="AI198" s="219">
        <f t="shared" si="476"/>
        <v>0</v>
      </c>
      <c r="AJ198" s="219">
        <f t="shared" ref="AJ198" si="482">SUM(AJ199:AJ202)</f>
        <v>0</v>
      </c>
      <c r="AK198" s="219">
        <f t="shared" si="476"/>
        <v>0</v>
      </c>
      <c r="AL198" s="219">
        <f t="shared" ref="AL198" si="483">SUM(AL199:AL202)</f>
        <v>0</v>
      </c>
      <c r="AM198" s="219">
        <f t="shared" si="476"/>
        <v>0</v>
      </c>
      <c r="AN198" s="219">
        <f t="shared" si="476"/>
        <v>0</v>
      </c>
      <c r="AO198" s="219">
        <f t="shared" si="476"/>
        <v>0</v>
      </c>
      <c r="AP198" s="219">
        <f t="shared" ref="AP198:AR198" si="484">SUM(AP199:AP202)</f>
        <v>0</v>
      </c>
      <c r="AQ198" s="219">
        <f t="shared" si="484"/>
        <v>0</v>
      </c>
      <c r="AR198" s="219">
        <f t="shared" si="484"/>
        <v>0</v>
      </c>
      <c r="AS198" s="219">
        <f t="shared" si="476"/>
        <v>0</v>
      </c>
      <c r="AT198" s="219">
        <f t="shared" si="476"/>
        <v>0</v>
      </c>
      <c r="AU198" s="219">
        <f t="shared" si="476"/>
        <v>0</v>
      </c>
      <c r="AV198" s="219">
        <f t="shared" si="476"/>
        <v>0</v>
      </c>
      <c r="AW198" s="219">
        <f t="shared" ref="AW198" si="485">SUM(AW199:AW202)</f>
        <v>0</v>
      </c>
      <c r="AX198" s="219">
        <f t="shared" si="476"/>
        <v>0</v>
      </c>
      <c r="AY198" s="219">
        <f t="shared" si="476"/>
        <v>2159000</v>
      </c>
      <c r="AZ198" s="200">
        <f t="shared" si="451"/>
        <v>2159000</v>
      </c>
    </row>
    <row r="199" spans="1:52" ht="18" x14ac:dyDescent="0.25">
      <c r="A199" s="40" t="s">
        <v>398</v>
      </c>
      <c r="B199" s="41" t="s">
        <v>399</v>
      </c>
      <c r="C199" s="221"/>
      <c r="D199" s="221"/>
      <c r="E199" s="221"/>
      <c r="F199" s="221"/>
      <c r="G199" s="344"/>
      <c r="H199" s="353">
        <f>SUM(C199:G199)</f>
        <v>0</v>
      </c>
      <c r="I199" s="348">
        <v>0</v>
      </c>
      <c r="J199" s="222"/>
      <c r="K199" s="222"/>
      <c r="L199" s="358"/>
      <c r="M199" s="365">
        <f>SUM(I199:L199)</f>
        <v>0</v>
      </c>
      <c r="N199" s="348">
        <v>0</v>
      </c>
      <c r="O199" s="395"/>
      <c r="P199" s="358">
        <v>0</v>
      </c>
      <c r="Q199" s="365">
        <f t="shared" si="462"/>
        <v>0</v>
      </c>
      <c r="R199" s="348"/>
      <c r="S199" s="348"/>
      <c r="T199" s="348"/>
      <c r="U199" s="222">
        <v>0</v>
      </c>
      <c r="V199" s="222"/>
      <c r="W199" s="222"/>
      <c r="X199" s="222"/>
      <c r="Y199" s="222"/>
      <c r="Z199" s="222"/>
      <c r="AA199" s="222"/>
      <c r="AB199" s="222">
        <v>1200000</v>
      </c>
      <c r="AC199" s="222"/>
      <c r="AD199" s="222"/>
      <c r="AE199" s="222">
        <v>500000</v>
      </c>
      <c r="AF199" s="222"/>
      <c r="AG199" s="222"/>
      <c r="AH199" s="222"/>
      <c r="AI199" s="222"/>
      <c r="AJ199" s="222"/>
      <c r="AK199" s="222"/>
      <c r="AL199" s="222"/>
      <c r="AM199" s="222"/>
      <c r="AN199" s="222"/>
      <c r="AO199" s="222"/>
      <c r="AP199" s="222"/>
      <c r="AQ199" s="222"/>
      <c r="AR199" s="222"/>
      <c r="AS199" s="222"/>
      <c r="AT199" s="222"/>
      <c r="AU199" s="222"/>
      <c r="AV199" s="222"/>
      <c r="AW199" s="222"/>
      <c r="AX199" s="222"/>
      <c r="AY199" s="222">
        <f>SUM(R199:AX199)</f>
        <v>1700000</v>
      </c>
      <c r="AZ199" s="200">
        <f t="shared" si="451"/>
        <v>1700000</v>
      </c>
    </row>
    <row r="200" spans="1:52" ht="18" x14ac:dyDescent="0.25">
      <c r="A200" s="40" t="s">
        <v>400</v>
      </c>
      <c r="B200" s="41" t="s">
        <v>401</v>
      </c>
      <c r="C200" s="221"/>
      <c r="D200" s="221"/>
      <c r="E200" s="221"/>
      <c r="F200" s="221"/>
      <c r="G200" s="344"/>
      <c r="H200" s="353">
        <f>SUM(C200:G200)</f>
        <v>0</v>
      </c>
      <c r="I200" s="348"/>
      <c r="J200" s="222"/>
      <c r="K200" s="222"/>
      <c r="L200" s="358"/>
      <c r="M200" s="365">
        <f>SUM(I200:L200)</f>
        <v>0</v>
      </c>
      <c r="N200" s="348">
        <v>0</v>
      </c>
      <c r="O200" s="395"/>
      <c r="P200" s="358">
        <v>0</v>
      </c>
      <c r="Q200" s="365">
        <f t="shared" si="462"/>
        <v>0</v>
      </c>
      <c r="R200" s="348"/>
      <c r="S200" s="348"/>
      <c r="T200" s="348"/>
      <c r="U200" s="222"/>
      <c r="V200" s="222"/>
      <c r="W200" s="222"/>
      <c r="X200" s="222"/>
      <c r="Y200" s="222"/>
      <c r="Z200" s="222"/>
      <c r="AA200" s="222"/>
      <c r="AB200" s="222"/>
      <c r="AC200" s="222"/>
      <c r="AD200" s="222"/>
      <c r="AE200" s="222"/>
      <c r="AF200" s="222"/>
      <c r="AG200" s="222"/>
      <c r="AH200" s="222"/>
      <c r="AI200" s="222"/>
      <c r="AJ200" s="222"/>
      <c r="AK200" s="222"/>
      <c r="AL200" s="222"/>
      <c r="AM200" s="222"/>
      <c r="AN200" s="222"/>
      <c r="AO200" s="222"/>
      <c r="AP200" s="222"/>
      <c r="AQ200" s="222"/>
      <c r="AR200" s="222"/>
      <c r="AS200" s="222"/>
      <c r="AT200" s="222"/>
      <c r="AU200" s="222"/>
      <c r="AV200" s="222"/>
      <c r="AW200" s="222"/>
      <c r="AX200" s="222"/>
      <c r="AY200" s="222">
        <f>SUM(R200:AX200)</f>
        <v>0</v>
      </c>
      <c r="AZ200" s="200">
        <f t="shared" si="451"/>
        <v>0</v>
      </c>
    </row>
    <row r="201" spans="1:52" ht="18" x14ac:dyDescent="0.25">
      <c r="A201" s="40" t="s">
        <v>402</v>
      </c>
      <c r="B201" s="41" t="s">
        <v>403</v>
      </c>
      <c r="C201" s="221"/>
      <c r="D201" s="221"/>
      <c r="E201" s="221"/>
      <c r="F201" s="221"/>
      <c r="G201" s="344"/>
      <c r="H201" s="353">
        <f>SUM(C201:G201)</f>
        <v>0</v>
      </c>
      <c r="I201" s="348"/>
      <c r="J201" s="222"/>
      <c r="K201" s="222"/>
      <c r="L201" s="358"/>
      <c r="M201" s="365">
        <f>SUM(I201:L201)</f>
        <v>0</v>
      </c>
      <c r="N201" s="348"/>
      <c r="O201" s="395"/>
      <c r="P201" s="358"/>
      <c r="Q201" s="365">
        <f t="shared" si="462"/>
        <v>0</v>
      </c>
      <c r="R201" s="348"/>
      <c r="S201" s="348"/>
      <c r="T201" s="348"/>
      <c r="U201" s="222"/>
      <c r="V201" s="222"/>
      <c r="W201" s="222"/>
      <c r="X201" s="222"/>
      <c r="Y201" s="222"/>
      <c r="Z201" s="222"/>
      <c r="AA201" s="222"/>
      <c r="AB201" s="222"/>
      <c r="AC201" s="222"/>
      <c r="AD201" s="222"/>
      <c r="AE201" s="222"/>
      <c r="AF201" s="222"/>
      <c r="AG201" s="222"/>
      <c r="AH201" s="222"/>
      <c r="AI201" s="222"/>
      <c r="AJ201" s="222"/>
      <c r="AK201" s="222"/>
      <c r="AL201" s="222"/>
      <c r="AM201" s="222"/>
      <c r="AN201" s="222"/>
      <c r="AO201" s="222"/>
      <c r="AP201" s="222"/>
      <c r="AQ201" s="222"/>
      <c r="AR201" s="222"/>
      <c r="AS201" s="222"/>
      <c r="AT201" s="222"/>
      <c r="AU201" s="222"/>
      <c r="AV201" s="222"/>
      <c r="AW201" s="222"/>
      <c r="AX201" s="222"/>
      <c r="AY201" s="222">
        <f>SUM(R201:AX201)</f>
        <v>0</v>
      </c>
      <c r="AZ201" s="200">
        <f t="shared" si="451"/>
        <v>0</v>
      </c>
    </row>
    <row r="202" spans="1:52" ht="18" x14ac:dyDescent="0.25">
      <c r="A202" s="40" t="s">
        <v>404</v>
      </c>
      <c r="B202" s="41" t="s">
        <v>405</v>
      </c>
      <c r="C202" s="221"/>
      <c r="D202" s="221"/>
      <c r="E202" s="221"/>
      <c r="F202" s="221"/>
      <c r="G202" s="344"/>
      <c r="H202" s="353">
        <f>SUM(C202:G202)</f>
        <v>0</v>
      </c>
      <c r="I202" s="348">
        <v>0</v>
      </c>
      <c r="J202" s="222"/>
      <c r="K202" s="222"/>
      <c r="L202" s="358"/>
      <c r="M202" s="365">
        <f>SUM(I202:L202)</f>
        <v>0</v>
      </c>
      <c r="N202" s="348"/>
      <c r="O202" s="395"/>
      <c r="P202" s="358"/>
      <c r="Q202" s="365">
        <f t="shared" si="462"/>
        <v>0</v>
      </c>
      <c r="R202" s="348"/>
      <c r="S202" s="348"/>
      <c r="T202" s="348"/>
      <c r="U202" s="222">
        <v>0</v>
      </c>
      <c r="V202" s="222"/>
      <c r="W202" s="222"/>
      <c r="X202" s="222"/>
      <c r="Y202" s="222"/>
      <c r="Z202" s="222"/>
      <c r="AA202" s="222"/>
      <c r="AB202" s="222">
        <v>324000</v>
      </c>
      <c r="AC202" s="222"/>
      <c r="AD202" s="222"/>
      <c r="AE202" s="222">
        <v>135000</v>
      </c>
      <c r="AF202" s="222"/>
      <c r="AG202" s="222"/>
      <c r="AH202" s="222"/>
      <c r="AI202" s="222"/>
      <c r="AJ202" s="222"/>
      <c r="AK202" s="222"/>
      <c r="AL202" s="222"/>
      <c r="AM202" s="222"/>
      <c r="AN202" s="222"/>
      <c r="AO202" s="222"/>
      <c r="AP202" s="222"/>
      <c r="AQ202" s="222"/>
      <c r="AR202" s="222"/>
      <c r="AS202" s="222"/>
      <c r="AT202" s="222"/>
      <c r="AU202" s="222"/>
      <c r="AV202" s="222"/>
      <c r="AW202" s="222"/>
      <c r="AX202" s="222"/>
      <c r="AY202" s="222">
        <f>SUM(R202:AX202)</f>
        <v>459000</v>
      </c>
      <c r="AZ202" s="200">
        <f t="shared" si="451"/>
        <v>459000</v>
      </c>
    </row>
    <row r="203" spans="1:52" ht="18" x14ac:dyDescent="0.25">
      <c r="A203" s="19" t="s">
        <v>406</v>
      </c>
      <c r="B203" s="20" t="s">
        <v>407</v>
      </c>
      <c r="C203" s="199">
        <f t="shared" ref="C203:AY203" si="486">SUM(C204:C211)</f>
        <v>0</v>
      </c>
      <c r="D203" s="199">
        <f t="shared" ref="D203:F203" si="487">SUM(D204:D211)</f>
        <v>0</v>
      </c>
      <c r="E203" s="199">
        <f t="shared" si="487"/>
        <v>0</v>
      </c>
      <c r="F203" s="199">
        <f t="shared" si="487"/>
        <v>0</v>
      </c>
      <c r="G203" s="319">
        <f t="shared" si="486"/>
        <v>0</v>
      </c>
      <c r="H203" s="332">
        <f t="shared" si="486"/>
        <v>0</v>
      </c>
      <c r="I203" s="346">
        <f t="shared" si="486"/>
        <v>0</v>
      </c>
      <c r="J203" s="219">
        <f t="shared" ref="J203:K203" si="488">SUM(J204:J211)</f>
        <v>0</v>
      </c>
      <c r="K203" s="219">
        <f t="shared" si="488"/>
        <v>0</v>
      </c>
      <c r="L203" s="356">
        <f t="shared" si="486"/>
        <v>0</v>
      </c>
      <c r="M203" s="363">
        <f t="shared" si="486"/>
        <v>0</v>
      </c>
      <c r="N203" s="346">
        <f t="shared" si="486"/>
        <v>0</v>
      </c>
      <c r="O203" s="393"/>
      <c r="P203" s="356">
        <f t="shared" ref="P203" si="489">SUM(P204:P211)</f>
        <v>0</v>
      </c>
      <c r="Q203" s="363">
        <f t="shared" si="462"/>
        <v>0</v>
      </c>
      <c r="R203" s="346">
        <f t="shared" si="486"/>
        <v>0</v>
      </c>
      <c r="S203" s="346">
        <f t="shared" ref="S203:T203" si="490">SUM(S204:S211)</f>
        <v>0</v>
      </c>
      <c r="T203" s="346">
        <f t="shared" si="490"/>
        <v>0</v>
      </c>
      <c r="U203" s="219">
        <f t="shared" si="486"/>
        <v>0</v>
      </c>
      <c r="V203" s="219">
        <f t="shared" si="486"/>
        <v>0</v>
      </c>
      <c r="W203" s="219">
        <f t="shared" si="486"/>
        <v>0</v>
      </c>
      <c r="X203" s="219">
        <f t="shared" si="486"/>
        <v>0</v>
      </c>
      <c r="Y203" s="219">
        <f t="shared" ref="Y203" si="491">SUM(Y204:Y211)</f>
        <v>0</v>
      </c>
      <c r="Z203" s="219">
        <f t="shared" si="486"/>
        <v>0</v>
      </c>
      <c r="AA203" s="219">
        <f t="shared" si="486"/>
        <v>0</v>
      </c>
      <c r="AB203" s="219">
        <f t="shared" si="486"/>
        <v>0</v>
      </c>
      <c r="AC203" s="219">
        <f t="shared" si="486"/>
        <v>0</v>
      </c>
      <c r="AD203" s="219">
        <f t="shared" si="486"/>
        <v>0</v>
      </c>
      <c r="AE203" s="219">
        <f t="shared" si="486"/>
        <v>0</v>
      </c>
      <c r="AF203" s="219">
        <f t="shared" si="486"/>
        <v>0</v>
      </c>
      <c r="AG203" s="219">
        <f t="shared" si="486"/>
        <v>0</v>
      </c>
      <c r="AH203" s="219">
        <f t="shared" si="486"/>
        <v>0</v>
      </c>
      <c r="AI203" s="219">
        <f t="shared" si="486"/>
        <v>0</v>
      </c>
      <c r="AJ203" s="219">
        <f t="shared" ref="AJ203" si="492">SUM(AJ204:AJ211)</f>
        <v>0</v>
      </c>
      <c r="AK203" s="219">
        <f t="shared" si="486"/>
        <v>0</v>
      </c>
      <c r="AL203" s="219">
        <f t="shared" ref="AL203" si="493">SUM(AL204:AL211)</f>
        <v>0</v>
      </c>
      <c r="AM203" s="219">
        <f t="shared" si="486"/>
        <v>0</v>
      </c>
      <c r="AN203" s="219">
        <f t="shared" si="486"/>
        <v>0</v>
      </c>
      <c r="AO203" s="219">
        <f t="shared" si="486"/>
        <v>0</v>
      </c>
      <c r="AP203" s="219">
        <f t="shared" ref="AP203:AR203" si="494">SUM(AP204:AP211)</f>
        <v>0</v>
      </c>
      <c r="AQ203" s="219">
        <f t="shared" si="494"/>
        <v>0</v>
      </c>
      <c r="AR203" s="219">
        <f t="shared" si="494"/>
        <v>0</v>
      </c>
      <c r="AS203" s="219">
        <f t="shared" si="486"/>
        <v>0</v>
      </c>
      <c r="AT203" s="219">
        <f t="shared" si="486"/>
        <v>0</v>
      </c>
      <c r="AU203" s="219">
        <f t="shared" si="486"/>
        <v>0</v>
      </c>
      <c r="AV203" s="219">
        <f t="shared" si="486"/>
        <v>0</v>
      </c>
      <c r="AW203" s="219">
        <f t="shared" ref="AW203" si="495">SUM(AW204:AW211)</f>
        <v>0</v>
      </c>
      <c r="AX203" s="219">
        <f t="shared" si="486"/>
        <v>0</v>
      </c>
      <c r="AY203" s="219">
        <f t="shared" si="486"/>
        <v>0</v>
      </c>
      <c r="AZ203" s="200">
        <f t="shared" si="451"/>
        <v>0</v>
      </c>
    </row>
    <row r="204" spans="1:52" ht="30" x14ac:dyDescent="0.25">
      <c r="A204" s="40" t="s">
        <v>408</v>
      </c>
      <c r="B204" s="41" t="s">
        <v>409</v>
      </c>
      <c r="C204" s="221"/>
      <c r="D204" s="221"/>
      <c r="E204" s="221"/>
      <c r="F204" s="221"/>
      <c r="G204" s="344"/>
      <c r="H204" s="353">
        <f t="shared" ref="H204:H211" si="496">SUM(C204:G204)</f>
        <v>0</v>
      </c>
      <c r="I204" s="348"/>
      <c r="J204" s="222"/>
      <c r="K204" s="222"/>
      <c r="L204" s="358"/>
      <c r="M204" s="365">
        <f t="shared" ref="M204:M211" si="497">SUM(I204:L204)</f>
        <v>0</v>
      </c>
      <c r="N204" s="348"/>
      <c r="O204" s="395"/>
      <c r="P204" s="358"/>
      <c r="Q204" s="365">
        <f t="shared" si="462"/>
        <v>0</v>
      </c>
      <c r="R204" s="348"/>
      <c r="S204" s="348"/>
      <c r="T204" s="348"/>
      <c r="U204" s="222"/>
      <c r="V204" s="222"/>
      <c r="W204" s="222"/>
      <c r="X204" s="222"/>
      <c r="Y204" s="222"/>
      <c r="Z204" s="222"/>
      <c r="AA204" s="222"/>
      <c r="AB204" s="222"/>
      <c r="AC204" s="222"/>
      <c r="AD204" s="222"/>
      <c r="AE204" s="222"/>
      <c r="AF204" s="222"/>
      <c r="AG204" s="222"/>
      <c r="AH204" s="222"/>
      <c r="AI204" s="222"/>
      <c r="AJ204" s="222"/>
      <c r="AK204" s="222"/>
      <c r="AL204" s="222"/>
      <c r="AM204" s="222"/>
      <c r="AN204" s="222"/>
      <c r="AO204" s="222"/>
      <c r="AP204" s="222"/>
      <c r="AQ204" s="222"/>
      <c r="AR204" s="222"/>
      <c r="AS204" s="222"/>
      <c r="AT204" s="222"/>
      <c r="AU204" s="222"/>
      <c r="AV204" s="222"/>
      <c r="AW204" s="222"/>
      <c r="AX204" s="222"/>
      <c r="AY204" s="222">
        <f t="shared" ref="AY204:AY211" si="498">SUM(R204:AX204)</f>
        <v>0</v>
      </c>
      <c r="AZ204" s="200">
        <f t="shared" si="451"/>
        <v>0</v>
      </c>
    </row>
    <row r="205" spans="1:52" ht="30" x14ac:dyDescent="0.25">
      <c r="A205" s="40" t="s">
        <v>410</v>
      </c>
      <c r="B205" s="41" t="s">
        <v>411</v>
      </c>
      <c r="C205" s="221"/>
      <c r="D205" s="221"/>
      <c r="E205" s="221"/>
      <c r="F205" s="221"/>
      <c r="G205" s="344"/>
      <c r="H205" s="353">
        <f t="shared" si="496"/>
        <v>0</v>
      </c>
      <c r="I205" s="348"/>
      <c r="J205" s="222"/>
      <c r="K205" s="222"/>
      <c r="L205" s="358"/>
      <c r="M205" s="365">
        <f t="shared" si="497"/>
        <v>0</v>
      </c>
      <c r="N205" s="348"/>
      <c r="O205" s="395"/>
      <c r="P205" s="358"/>
      <c r="Q205" s="365">
        <f t="shared" si="462"/>
        <v>0</v>
      </c>
      <c r="R205" s="348"/>
      <c r="S205" s="348"/>
      <c r="T205" s="348"/>
      <c r="U205" s="222"/>
      <c r="V205" s="222"/>
      <c r="W205" s="222"/>
      <c r="X205" s="222"/>
      <c r="Y205" s="222"/>
      <c r="Z205" s="222"/>
      <c r="AA205" s="222"/>
      <c r="AB205" s="222"/>
      <c r="AC205" s="222"/>
      <c r="AD205" s="222"/>
      <c r="AE205" s="222"/>
      <c r="AF205" s="222"/>
      <c r="AG205" s="222"/>
      <c r="AH205" s="222"/>
      <c r="AI205" s="222"/>
      <c r="AJ205" s="222"/>
      <c r="AK205" s="222"/>
      <c r="AL205" s="222"/>
      <c r="AM205" s="222"/>
      <c r="AN205" s="222"/>
      <c r="AO205" s="222"/>
      <c r="AP205" s="222"/>
      <c r="AQ205" s="222"/>
      <c r="AR205" s="222"/>
      <c r="AS205" s="222"/>
      <c r="AT205" s="222"/>
      <c r="AU205" s="222"/>
      <c r="AV205" s="222"/>
      <c r="AW205" s="222"/>
      <c r="AX205" s="222"/>
      <c r="AY205" s="222">
        <f t="shared" si="498"/>
        <v>0</v>
      </c>
      <c r="AZ205" s="200">
        <f t="shared" si="451"/>
        <v>0</v>
      </c>
    </row>
    <row r="206" spans="1:52" ht="30" x14ac:dyDescent="0.25">
      <c r="A206" s="40" t="s">
        <v>412</v>
      </c>
      <c r="B206" s="41" t="s">
        <v>413</v>
      </c>
      <c r="C206" s="221"/>
      <c r="D206" s="221"/>
      <c r="E206" s="221"/>
      <c r="F206" s="221"/>
      <c r="G206" s="344"/>
      <c r="H206" s="353">
        <f t="shared" si="496"/>
        <v>0</v>
      </c>
      <c r="I206" s="348"/>
      <c r="J206" s="222"/>
      <c r="K206" s="222"/>
      <c r="L206" s="358"/>
      <c r="M206" s="365">
        <f t="shared" si="497"/>
        <v>0</v>
      </c>
      <c r="N206" s="348"/>
      <c r="O206" s="395"/>
      <c r="P206" s="358"/>
      <c r="Q206" s="365">
        <f t="shared" si="462"/>
        <v>0</v>
      </c>
      <c r="R206" s="348"/>
      <c r="S206" s="348"/>
      <c r="T206" s="348"/>
      <c r="U206" s="222"/>
      <c r="V206" s="222"/>
      <c r="W206" s="222"/>
      <c r="X206" s="222"/>
      <c r="Y206" s="222"/>
      <c r="Z206" s="222"/>
      <c r="AA206" s="222"/>
      <c r="AB206" s="222"/>
      <c r="AC206" s="222"/>
      <c r="AD206" s="222"/>
      <c r="AE206" s="222"/>
      <c r="AF206" s="222"/>
      <c r="AG206" s="222"/>
      <c r="AH206" s="222"/>
      <c r="AI206" s="222"/>
      <c r="AJ206" s="222"/>
      <c r="AK206" s="222"/>
      <c r="AL206" s="222"/>
      <c r="AM206" s="222"/>
      <c r="AN206" s="222"/>
      <c r="AO206" s="222"/>
      <c r="AP206" s="222"/>
      <c r="AQ206" s="222"/>
      <c r="AR206" s="222"/>
      <c r="AS206" s="222"/>
      <c r="AT206" s="222"/>
      <c r="AU206" s="222"/>
      <c r="AV206" s="222"/>
      <c r="AW206" s="222"/>
      <c r="AX206" s="222"/>
      <c r="AY206" s="222">
        <f t="shared" si="498"/>
        <v>0</v>
      </c>
      <c r="AZ206" s="200">
        <f t="shared" si="451"/>
        <v>0</v>
      </c>
    </row>
    <row r="207" spans="1:52" ht="30" x14ac:dyDescent="0.25">
      <c r="A207" s="40" t="s">
        <v>414</v>
      </c>
      <c r="B207" s="41" t="s">
        <v>415</v>
      </c>
      <c r="C207" s="221"/>
      <c r="D207" s="221"/>
      <c r="E207" s="221"/>
      <c r="F207" s="221"/>
      <c r="G207" s="344"/>
      <c r="H207" s="353">
        <f t="shared" si="496"/>
        <v>0</v>
      </c>
      <c r="I207" s="348"/>
      <c r="J207" s="222"/>
      <c r="K207" s="222"/>
      <c r="L207" s="358"/>
      <c r="M207" s="365">
        <f t="shared" si="497"/>
        <v>0</v>
      </c>
      <c r="N207" s="348"/>
      <c r="O207" s="395"/>
      <c r="P207" s="358"/>
      <c r="Q207" s="365">
        <f t="shared" si="462"/>
        <v>0</v>
      </c>
      <c r="R207" s="348"/>
      <c r="S207" s="348"/>
      <c r="T207" s="348"/>
      <c r="U207" s="222"/>
      <c r="V207" s="222"/>
      <c r="W207" s="222"/>
      <c r="X207" s="222"/>
      <c r="Y207" s="222"/>
      <c r="Z207" s="222"/>
      <c r="AA207" s="222"/>
      <c r="AB207" s="222"/>
      <c r="AC207" s="222"/>
      <c r="AD207" s="222"/>
      <c r="AE207" s="222"/>
      <c r="AF207" s="222"/>
      <c r="AG207" s="222"/>
      <c r="AH207" s="222"/>
      <c r="AI207" s="222"/>
      <c r="AJ207" s="222"/>
      <c r="AK207" s="222"/>
      <c r="AL207" s="222"/>
      <c r="AM207" s="222"/>
      <c r="AN207" s="222"/>
      <c r="AO207" s="222"/>
      <c r="AP207" s="222"/>
      <c r="AQ207" s="222"/>
      <c r="AR207" s="222"/>
      <c r="AS207" s="222"/>
      <c r="AT207" s="222"/>
      <c r="AU207" s="222"/>
      <c r="AV207" s="222"/>
      <c r="AW207" s="222"/>
      <c r="AX207" s="222"/>
      <c r="AY207" s="222">
        <f t="shared" si="498"/>
        <v>0</v>
      </c>
      <c r="AZ207" s="200">
        <f t="shared" si="451"/>
        <v>0</v>
      </c>
    </row>
    <row r="208" spans="1:52" ht="30" x14ac:dyDescent="0.25">
      <c r="A208" s="40" t="s">
        <v>416</v>
      </c>
      <c r="B208" s="41" t="s">
        <v>417</v>
      </c>
      <c r="C208" s="221"/>
      <c r="D208" s="221"/>
      <c r="E208" s="221"/>
      <c r="F208" s="221"/>
      <c r="G208" s="344"/>
      <c r="H208" s="353">
        <f t="shared" si="496"/>
        <v>0</v>
      </c>
      <c r="I208" s="348"/>
      <c r="J208" s="222"/>
      <c r="K208" s="222"/>
      <c r="L208" s="358"/>
      <c r="M208" s="365">
        <f t="shared" si="497"/>
        <v>0</v>
      </c>
      <c r="N208" s="348"/>
      <c r="O208" s="395"/>
      <c r="P208" s="358"/>
      <c r="Q208" s="365">
        <f t="shared" si="462"/>
        <v>0</v>
      </c>
      <c r="R208" s="348"/>
      <c r="S208" s="348"/>
      <c r="T208" s="348"/>
      <c r="U208" s="222"/>
      <c r="V208" s="222"/>
      <c r="W208" s="222"/>
      <c r="X208" s="222"/>
      <c r="Y208" s="222"/>
      <c r="Z208" s="222"/>
      <c r="AA208" s="222"/>
      <c r="AB208" s="222"/>
      <c r="AC208" s="222"/>
      <c r="AD208" s="222"/>
      <c r="AE208" s="222"/>
      <c r="AF208" s="222"/>
      <c r="AG208" s="222"/>
      <c r="AH208" s="222"/>
      <c r="AI208" s="222"/>
      <c r="AJ208" s="222"/>
      <c r="AK208" s="222"/>
      <c r="AL208" s="222"/>
      <c r="AM208" s="222"/>
      <c r="AN208" s="222"/>
      <c r="AO208" s="222"/>
      <c r="AP208" s="222"/>
      <c r="AQ208" s="222"/>
      <c r="AR208" s="222"/>
      <c r="AS208" s="222"/>
      <c r="AT208" s="222"/>
      <c r="AU208" s="222"/>
      <c r="AV208" s="222"/>
      <c r="AW208" s="222"/>
      <c r="AX208" s="222"/>
      <c r="AY208" s="222">
        <f t="shared" si="498"/>
        <v>0</v>
      </c>
      <c r="AZ208" s="200">
        <f t="shared" si="451"/>
        <v>0</v>
      </c>
    </row>
    <row r="209" spans="1:52" ht="30" x14ac:dyDescent="0.25">
      <c r="A209" s="40" t="s">
        <v>418</v>
      </c>
      <c r="B209" s="41" t="s">
        <v>419</v>
      </c>
      <c r="C209" s="221"/>
      <c r="D209" s="221"/>
      <c r="E209" s="221"/>
      <c r="F209" s="221"/>
      <c r="G209" s="344"/>
      <c r="H209" s="353">
        <f t="shared" si="496"/>
        <v>0</v>
      </c>
      <c r="I209" s="348"/>
      <c r="J209" s="222"/>
      <c r="K209" s="222"/>
      <c r="L209" s="358"/>
      <c r="M209" s="365">
        <f t="shared" si="497"/>
        <v>0</v>
      </c>
      <c r="N209" s="348"/>
      <c r="O209" s="395"/>
      <c r="P209" s="358"/>
      <c r="Q209" s="365">
        <f t="shared" si="462"/>
        <v>0</v>
      </c>
      <c r="R209" s="348"/>
      <c r="S209" s="348"/>
      <c r="T209" s="348"/>
      <c r="U209" s="222"/>
      <c r="V209" s="222"/>
      <c r="W209" s="222"/>
      <c r="X209" s="222"/>
      <c r="Y209" s="222"/>
      <c r="Z209" s="222"/>
      <c r="AA209" s="222"/>
      <c r="AB209" s="222"/>
      <c r="AC209" s="222"/>
      <c r="AD209" s="222"/>
      <c r="AE209" s="222"/>
      <c r="AF209" s="222"/>
      <c r="AG209" s="222"/>
      <c r="AH209" s="222"/>
      <c r="AI209" s="222"/>
      <c r="AJ209" s="222"/>
      <c r="AK209" s="222"/>
      <c r="AL209" s="222"/>
      <c r="AM209" s="222"/>
      <c r="AN209" s="222"/>
      <c r="AO209" s="222"/>
      <c r="AP209" s="222"/>
      <c r="AQ209" s="222"/>
      <c r="AR209" s="222"/>
      <c r="AS209" s="222"/>
      <c r="AT209" s="222"/>
      <c r="AU209" s="222"/>
      <c r="AV209" s="222"/>
      <c r="AW209" s="222"/>
      <c r="AX209" s="222"/>
      <c r="AY209" s="222">
        <f t="shared" si="498"/>
        <v>0</v>
      </c>
      <c r="AZ209" s="200">
        <f t="shared" si="451"/>
        <v>0</v>
      </c>
    </row>
    <row r="210" spans="1:52" ht="18" x14ac:dyDescent="0.25">
      <c r="A210" s="40" t="s">
        <v>420</v>
      </c>
      <c r="B210" s="41" t="s">
        <v>421</v>
      </c>
      <c r="C210" s="221"/>
      <c r="D210" s="221"/>
      <c r="E210" s="221"/>
      <c r="F210" s="221"/>
      <c r="G210" s="344"/>
      <c r="H210" s="353">
        <f t="shared" si="496"/>
        <v>0</v>
      </c>
      <c r="I210" s="348"/>
      <c r="J210" s="222"/>
      <c r="K210" s="222"/>
      <c r="L210" s="358"/>
      <c r="M210" s="365">
        <f t="shared" si="497"/>
        <v>0</v>
      </c>
      <c r="N210" s="348"/>
      <c r="O210" s="395"/>
      <c r="P210" s="358"/>
      <c r="Q210" s="365">
        <f t="shared" si="462"/>
        <v>0</v>
      </c>
      <c r="R210" s="348"/>
      <c r="S210" s="348"/>
      <c r="T210" s="348"/>
      <c r="U210" s="222"/>
      <c r="V210" s="222"/>
      <c r="W210" s="222"/>
      <c r="X210" s="222"/>
      <c r="Y210" s="222"/>
      <c r="Z210" s="222"/>
      <c r="AA210" s="222"/>
      <c r="AB210" s="222"/>
      <c r="AC210" s="222"/>
      <c r="AD210" s="222"/>
      <c r="AE210" s="222"/>
      <c r="AF210" s="222"/>
      <c r="AG210" s="222"/>
      <c r="AH210" s="222"/>
      <c r="AI210" s="222"/>
      <c r="AJ210" s="222"/>
      <c r="AK210" s="222"/>
      <c r="AL210" s="222"/>
      <c r="AM210" s="222"/>
      <c r="AN210" s="222"/>
      <c r="AO210" s="222"/>
      <c r="AP210" s="222"/>
      <c r="AQ210" s="222"/>
      <c r="AR210" s="222"/>
      <c r="AS210" s="222"/>
      <c r="AT210" s="222"/>
      <c r="AU210" s="222"/>
      <c r="AV210" s="222"/>
      <c r="AW210" s="222"/>
      <c r="AX210" s="222"/>
      <c r="AY210" s="222">
        <f t="shared" si="498"/>
        <v>0</v>
      </c>
      <c r="AZ210" s="200">
        <f t="shared" si="451"/>
        <v>0</v>
      </c>
    </row>
    <row r="211" spans="1:52" ht="30" x14ac:dyDescent="0.25">
      <c r="A211" s="40" t="s">
        <v>422</v>
      </c>
      <c r="B211" s="41" t="s">
        <v>423</v>
      </c>
      <c r="C211" s="221"/>
      <c r="D211" s="221"/>
      <c r="E211" s="221"/>
      <c r="F211" s="221"/>
      <c r="G211" s="344"/>
      <c r="H211" s="353">
        <f t="shared" si="496"/>
        <v>0</v>
      </c>
      <c r="I211" s="348"/>
      <c r="J211" s="222"/>
      <c r="K211" s="222"/>
      <c r="L211" s="358"/>
      <c r="M211" s="365">
        <f t="shared" si="497"/>
        <v>0</v>
      </c>
      <c r="N211" s="348"/>
      <c r="O211" s="395"/>
      <c r="P211" s="358"/>
      <c r="Q211" s="365">
        <f t="shared" si="462"/>
        <v>0</v>
      </c>
      <c r="R211" s="348"/>
      <c r="S211" s="348"/>
      <c r="T211" s="348"/>
      <c r="U211" s="222"/>
      <c r="V211" s="222"/>
      <c r="W211" s="222"/>
      <c r="X211" s="222"/>
      <c r="Y211" s="222"/>
      <c r="Z211" s="222"/>
      <c r="AA211" s="222"/>
      <c r="AB211" s="222"/>
      <c r="AC211" s="222"/>
      <c r="AD211" s="222"/>
      <c r="AE211" s="222"/>
      <c r="AF211" s="222"/>
      <c r="AG211" s="222"/>
      <c r="AH211" s="222"/>
      <c r="AI211" s="222"/>
      <c r="AJ211" s="222"/>
      <c r="AK211" s="222"/>
      <c r="AL211" s="222"/>
      <c r="AM211" s="222"/>
      <c r="AN211" s="222"/>
      <c r="AO211" s="222"/>
      <c r="AP211" s="222"/>
      <c r="AQ211" s="222"/>
      <c r="AR211" s="222"/>
      <c r="AS211" s="222"/>
      <c r="AT211" s="222"/>
      <c r="AU211" s="222"/>
      <c r="AV211" s="222"/>
      <c r="AW211" s="222"/>
      <c r="AX211" s="222"/>
      <c r="AY211" s="222">
        <f t="shared" si="498"/>
        <v>0</v>
      </c>
      <c r="AZ211" s="200">
        <f t="shared" si="451"/>
        <v>0</v>
      </c>
    </row>
    <row r="212" spans="1:52" ht="18" x14ac:dyDescent="0.25">
      <c r="A212" s="19" t="s">
        <v>424</v>
      </c>
      <c r="B212" s="20" t="s">
        <v>425</v>
      </c>
      <c r="C212" s="199">
        <f t="shared" ref="C212:AY212" si="499">C213+C229+C234</f>
        <v>0</v>
      </c>
      <c r="D212" s="199">
        <f t="shared" ref="D212:F212" si="500">D213+D229+D234</f>
        <v>0</v>
      </c>
      <c r="E212" s="199">
        <f t="shared" si="500"/>
        <v>0</v>
      </c>
      <c r="F212" s="199">
        <f t="shared" si="500"/>
        <v>0</v>
      </c>
      <c r="G212" s="319">
        <f t="shared" si="499"/>
        <v>0</v>
      </c>
      <c r="H212" s="332">
        <f t="shared" si="499"/>
        <v>0</v>
      </c>
      <c r="I212" s="325">
        <f t="shared" si="499"/>
        <v>0</v>
      </c>
      <c r="J212" s="199">
        <f t="shared" ref="J212:K212" si="501">J213+J229+J234</f>
        <v>0</v>
      </c>
      <c r="K212" s="199">
        <f t="shared" si="501"/>
        <v>0</v>
      </c>
      <c r="L212" s="319">
        <f t="shared" si="499"/>
        <v>0</v>
      </c>
      <c r="M212" s="332">
        <f t="shared" si="499"/>
        <v>0</v>
      </c>
      <c r="N212" s="325">
        <f t="shared" si="499"/>
        <v>0</v>
      </c>
      <c r="O212" s="387"/>
      <c r="P212" s="319">
        <f t="shared" ref="P212" si="502">P213+P229+P234</f>
        <v>0</v>
      </c>
      <c r="Q212" s="332">
        <f t="shared" si="462"/>
        <v>0</v>
      </c>
      <c r="R212" s="325">
        <f t="shared" si="499"/>
        <v>0</v>
      </c>
      <c r="S212" s="325">
        <f t="shared" ref="S212:T212" si="503">S213+S229+S234</f>
        <v>0</v>
      </c>
      <c r="T212" s="325">
        <f t="shared" si="503"/>
        <v>0</v>
      </c>
      <c r="U212" s="199">
        <f t="shared" si="499"/>
        <v>0</v>
      </c>
      <c r="V212" s="199">
        <f t="shared" si="499"/>
        <v>0</v>
      </c>
      <c r="W212" s="199">
        <f t="shared" si="499"/>
        <v>0</v>
      </c>
      <c r="X212" s="199">
        <f t="shared" si="499"/>
        <v>7000000</v>
      </c>
      <c r="Y212" s="199">
        <f t="shared" ref="Y212" si="504">Y213+Y229+Y234</f>
        <v>0</v>
      </c>
      <c r="Z212" s="199">
        <f t="shared" si="499"/>
        <v>158613734</v>
      </c>
      <c r="AA212" s="199">
        <f t="shared" si="499"/>
        <v>0</v>
      </c>
      <c r="AB212" s="199">
        <f t="shared" si="499"/>
        <v>0</v>
      </c>
      <c r="AC212" s="199">
        <f t="shared" si="499"/>
        <v>0</v>
      </c>
      <c r="AD212" s="199">
        <f t="shared" si="499"/>
        <v>0</v>
      </c>
      <c r="AE212" s="199">
        <f t="shared" si="499"/>
        <v>0</v>
      </c>
      <c r="AF212" s="199">
        <f t="shared" si="499"/>
        <v>0</v>
      </c>
      <c r="AG212" s="199">
        <f t="shared" si="499"/>
        <v>0</v>
      </c>
      <c r="AH212" s="199">
        <f t="shared" si="499"/>
        <v>0</v>
      </c>
      <c r="AI212" s="199">
        <f t="shared" si="499"/>
        <v>0</v>
      </c>
      <c r="AJ212" s="199">
        <f t="shared" ref="AJ212" si="505">AJ213+AJ229+AJ234</f>
        <v>0</v>
      </c>
      <c r="AK212" s="199">
        <f t="shared" si="499"/>
        <v>0</v>
      </c>
      <c r="AL212" s="199">
        <f t="shared" ref="AL212" si="506">AL213+AL229+AL234</f>
        <v>0</v>
      </c>
      <c r="AM212" s="199">
        <f t="shared" si="499"/>
        <v>0</v>
      </c>
      <c r="AN212" s="199">
        <f t="shared" si="499"/>
        <v>0</v>
      </c>
      <c r="AO212" s="199">
        <f t="shared" si="499"/>
        <v>0</v>
      </c>
      <c r="AP212" s="199">
        <f t="shared" ref="AP212:AR212" si="507">AP213+AP229+AP234</f>
        <v>0</v>
      </c>
      <c r="AQ212" s="199">
        <f t="shared" si="507"/>
        <v>0</v>
      </c>
      <c r="AR212" s="199">
        <f t="shared" si="507"/>
        <v>0</v>
      </c>
      <c r="AS212" s="199">
        <f t="shared" si="499"/>
        <v>0</v>
      </c>
      <c r="AT212" s="199">
        <f t="shared" si="499"/>
        <v>0</v>
      </c>
      <c r="AU212" s="199">
        <f t="shared" si="499"/>
        <v>0</v>
      </c>
      <c r="AV212" s="199">
        <f t="shared" si="499"/>
        <v>0</v>
      </c>
      <c r="AW212" s="199">
        <f t="shared" ref="AW212" si="508">AW213+AW229+AW234</f>
        <v>0</v>
      </c>
      <c r="AX212" s="199">
        <f t="shared" si="499"/>
        <v>0</v>
      </c>
      <c r="AY212" s="199">
        <f t="shared" si="499"/>
        <v>165613734</v>
      </c>
      <c r="AZ212" s="200">
        <f t="shared" si="451"/>
        <v>165613734</v>
      </c>
    </row>
    <row r="213" spans="1:52" ht="18" x14ac:dyDescent="0.25">
      <c r="A213" s="21" t="s">
        <v>426</v>
      </c>
      <c r="B213" s="22" t="s">
        <v>427</v>
      </c>
      <c r="C213" s="201">
        <f>C214+C218+C223+C224+C225+C226+C227+C228</f>
        <v>0</v>
      </c>
      <c r="D213" s="201">
        <f t="shared" ref="D213:F213" si="509">D214+D218+D223+D224+D225+D226+D227+D228</f>
        <v>0</v>
      </c>
      <c r="E213" s="201">
        <f t="shared" si="509"/>
        <v>0</v>
      </c>
      <c r="F213" s="201">
        <f t="shared" si="509"/>
        <v>0</v>
      </c>
      <c r="G213" s="320">
        <f t="shared" ref="G213:AZ213" si="510">G214+G218+G223+G224+G225+G226+G227+G228</f>
        <v>0</v>
      </c>
      <c r="H213" s="333">
        <f t="shared" si="510"/>
        <v>0</v>
      </c>
      <c r="I213" s="326">
        <f t="shared" si="510"/>
        <v>0</v>
      </c>
      <c r="J213" s="201">
        <f t="shared" ref="J213:K213" si="511">J214+J218+J223+J224+J225+J226+J227+J228</f>
        <v>0</v>
      </c>
      <c r="K213" s="201">
        <f t="shared" si="511"/>
        <v>0</v>
      </c>
      <c r="L213" s="320">
        <f t="shared" si="510"/>
        <v>0</v>
      </c>
      <c r="M213" s="333">
        <f t="shared" si="510"/>
        <v>0</v>
      </c>
      <c r="N213" s="326">
        <f t="shared" si="510"/>
        <v>0</v>
      </c>
      <c r="O213" s="388"/>
      <c r="P213" s="320">
        <f t="shared" ref="P213" si="512">P214+P218+P223+P224+P225+P226+P227+P228</f>
        <v>0</v>
      </c>
      <c r="Q213" s="333">
        <f t="shared" si="462"/>
        <v>0</v>
      </c>
      <c r="R213" s="326">
        <f t="shared" si="510"/>
        <v>0</v>
      </c>
      <c r="S213" s="326">
        <f t="shared" ref="S213:T213" si="513">S214+S218+S223+S224+S225+S226+S227+S228</f>
        <v>0</v>
      </c>
      <c r="T213" s="326">
        <f t="shared" si="513"/>
        <v>0</v>
      </c>
      <c r="U213" s="201">
        <f t="shared" si="510"/>
        <v>0</v>
      </c>
      <c r="V213" s="201">
        <f t="shared" si="510"/>
        <v>0</v>
      </c>
      <c r="W213" s="201">
        <f t="shared" si="510"/>
        <v>0</v>
      </c>
      <c r="X213" s="201">
        <f t="shared" si="510"/>
        <v>7000000</v>
      </c>
      <c r="Y213" s="201">
        <f t="shared" ref="Y213" si="514">Y214+Y218+Y223+Y224+Y225+Y226+Y227+Y228</f>
        <v>0</v>
      </c>
      <c r="Z213" s="201">
        <f t="shared" si="510"/>
        <v>158613734</v>
      </c>
      <c r="AA213" s="201">
        <f t="shared" si="510"/>
        <v>0</v>
      </c>
      <c r="AB213" s="201">
        <f t="shared" si="510"/>
        <v>0</v>
      </c>
      <c r="AC213" s="201">
        <f t="shared" si="510"/>
        <v>0</v>
      </c>
      <c r="AD213" s="201">
        <f t="shared" si="510"/>
        <v>0</v>
      </c>
      <c r="AE213" s="201">
        <f t="shared" si="510"/>
        <v>0</v>
      </c>
      <c r="AF213" s="201">
        <f t="shared" si="510"/>
        <v>0</v>
      </c>
      <c r="AG213" s="201">
        <f t="shared" si="510"/>
        <v>0</v>
      </c>
      <c r="AH213" s="201">
        <f t="shared" si="510"/>
        <v>0</v>
      </c>
      <c r="AI213" s="201">
        <f t="shared" si="510"/>
        <v>0</v>
      </c>
      <c r="AJ213" s="201">
        <f t="shared" ref="AJ213" si="515">AJ214+AJ218+AJ223+AJ224+AJ225+AJ226+AJ227+AJ228</f>
        <v>0</v>
      </c>
      <c r="AK213" s="201">
        <f t="shared" si="510"/>
        <v>0</v>
      </c>
      <c r="AL213" s="201">
        <f t="shared" ref="AL213" si="516">AL214+AL218+AL223+AL224+AL225+AL226+AL227+AL228</f>
        <v>0</v>
      </c>
      <c r="AM213" s="201">
        <f t="shared" si="510"/>
        <v>0</v>
      </c>
      <c r="AN213" s="201">
        <f t="shared" si="510"/>
        <v>0</v>
      </c>
      <c r="AO213" s="201">
        <f t="shared" si="510"/>
        <v>0</v>
      </c>
      <c r="AP213" s="201">
        <f t="shared" ref="AP213:AR213" si="517">AP214+AP218+AP223+AP224+AP225+AP226+AP227+AP228</f>
        <v>0</v>
      </c>
      <c r="AQ213" s="201">
        <f t="shared" si="517"/>
        <v>0</v>
      </c>
      <c r="AR213" s="201">
        <f t="shared" si="517"/>
        <v>0</v>
      </c>
      <c r="AS213" s="201">
        <f t="shared" si="510"/>
        <v>0</v>
      </c>
      <c r="AT213" s="201">
        <f t="shared" si="510"/>
        <v>0</v>
      </c>
      <c r="AU213" s="201">
        <f t="shared" si="510"/>
        <v>0</v>
      </c>
      <c r="AV213" s="201">
        <f t="shared" si="510"/>
        <v>0</v>
      </c>
      <c r="AW213" s="201">
        <f t="shared" ref="AW213" si="518">AW214+AW218+AW223+AW224+AW225+AW226+AW227+AW228</f>
        <v>0</v>
      </c>
      <c r="AX213" s="201">
        <f t="shared" si="510"/>
        <v>0</v>
      </c>
      <c r="AY213" s="201">
        <f t="shared" si="510"/>
        <v>165613734</v>
      </c>
      <c r="AZ213" s="200">
        <f t="shared" si="510"/>
        <v>165613734</v>
      </c>
    </row>
    <row r="214" spans="1:52" ht="18" x14ac:dyDescent="0.25">
      <c r="A214" s="42" t="s">
        <v>428</v>
      </c>
      <c r="B214" s="24" t="s">
        <v>429</v>
      </c>
      <c r="C214" s="202">
        <f t="shared" ref="C214:AY214" si="519">SUM(C215:C217)</f>
        <v>0</v>
      </c>
      <c r="D214" s="202">
        <f t="shared" ref="D214:F214" si="520">SUM(D215:D217)</f>
        <v>0</v>
      </c>
      <c r="E214" s="202">
        <f t="shared" si="520"/>
        <v>0</v>
      </c>
      <c r="F214" s="202">
        <f t="shared" si="520"/>
        <v>0</v>
      </c>
      <c r="G214" s="321">
        <f t="shared" si="519"/>
        <v>0</v>
      </c>
      <c r="H214" s="334">
        <f t="shared" si="519"/>
        <v>0</v>
      </c>
      <c r="I214" s="327">
        <f t="shared" si="519"/>
        <v>0</v>
      </c>
      <c r="J214" s="202">
        <f t="shared" ref="J214:K214" si="521">SUM(J215:J217)</f>
        <v>0</v>
      </c>
      <c r="K214" s="202">
        <f t="shared" si="521"/>
        <v>0</v>
      </c>
      <c r="L214" s="321">
        <f t="shared" si="519"/>
        <v>0</v>
      </c>
      <c r="M214" s="334">
        <f t="shared" si="519"/>
        <v>0</v>
      </c>
      <c r="N214" s="327">
        <f t="shared" si="519"/>
        <v>0</v>
      </c>
      <c r="O214" s="389"/>
      <c r="P214" s="321">
        <f t="shared" ref="P214" si="522">SUM(P215:P217)</f>
        <v>0</v>
      </c>
      <c r="Q214" s="334">
        <f t="shared" si="462"/>
        <v>0</v>
      </c>
      <c r="R214" s="327">
        <f t="shared" si="519"/>
        <v>0</v>
      </c>
      <c r="S214" s="327">
        <f t="shared" ref="S214:T214" si="523">SUM(S215:S217)</f>
        <v>0</v>
      </c>
      <c r="T214" s="327">
        <f t="shared" si="523"/>
        <v>0</v>
      </c>
      <c r="U214" s="202">
        <f t="shared" si="519"/>
        <v>0</v>
      </c>
      <c r="V214" s="202">
        <f t="shared" si="519"/>
        <v>0</v>
      </c>
      <c r="W214" s="202">
        <f t="shared" si="519"/>
        <v>0</v>
      </c>
      <c r="X214" s="202">
        <f t="shared" si="519"/>
        <v>0</v>
      </c>
      <c r="Y214" s="202">
        <f t="shared" ref="Y214" si="524">SUM(Y215:Y217)</f>
        <v>0</v>
      </c>
      <c r="Z214" s="202">
        <f t="shared" si="519"/>
        <v>0</v>
      </c>
      <c r="AA214" s="202">
        <f t="shared" si="519"/>
        <v>0</v>
      </c>
      <c r="AB214" s="202">
        <f t="shared" si="519"/>
        <v>0</v>
      </c>
      <c r="AC214" s="202">
        <f t="shared" si="519"/>
        <v>0</v>
      </c>
      <c r="AD214" s="202">
        <f t="shared" si="519"/>
        <v>0</v>
      </c>
      <c r="AE214" s="202">
        <f t="shared" si="519"/>
        <v>0</v>
      </c>
      <c r="AF214" s="202">
        <f t="shared" si="519"/>
        <v>0</v>
      </c>
      <c r="AG214" s="202">
        <f t="shared" si="519"/>
        <v>0</v>
      </c>
      <c r="AH214" s="202">
        <f t="shared" si="519"/>
        <v>0</v>
      </c>
      <c r="AI214" s="202">
        <f t="shared" si="519"/>
        <v>0</v>
      </c>
      <c r="AJ214" s="202">
        <f t="shared" ref="AJ214" si="525">SUM(AJ215:AJ217)</f>
        <v>0</v>
      </c>
      <c r="AK214" s="202">
        <f t="shared" si="519"/>
        <v>0</v>
      </c>
      <c r="AL214" s="202">
        <f t="shared" ref="AL214" si="526">SUM(AL215:AL217)</f>
        <v>0</v>
      </c>
      <c r="AM214" s="202">
        <f t="shared" si="519"/>
        <v>0</v>
      </c>
      <c r="AN214" s="202">
        <f t="shared" si="519"/>
        <v>0</v>
      </c>
      <c r="AO214" s="202">
        <f t="shared" ref="AO214" si="527">SUM(AO215:AO217)</f>
        <v>0</v>
      </c>
      <c r="AP214" s="202">
        <f t="shared" ref="AP214:AR214" si="528">SUM(AP215:AP217)</f>
        <v>0</v>
      </c>
      <c r="AQ214" s="202">
        <f t="shared" si="528"/>
        <v>0</v>
      </c>
      <c r="AR214" s="202">
        <f t="shared" si="528"/>
        <v>0</v>
      </c>
      <c r="AS214" s="202">
        <f t="shared" si="519"/>
        <v>0</v>
      </c>
      <c r="AT214" s="202">
        <f t="shared" si="519"/>
        <v>0</v>
      </c>
      <c r="AU214" s="202">
        <f t="shared" si="519"/>
        <v>0</v>
      </c>
      <c r="AV214" s="202">
        <f t="shared" si="519"/>
        <v>0</v>
      </c>
      <c r="AW214" s="202">
        <f t="shared" ref="AW214" si="529">SUM(AW215:AW217)</f>
        <v>0</v>
      </c>
      <c r="AX214" s="202">
        <f t="shared" si="519"/>
        <v>0</v>
      </c>
      <c r="AY214" s="202">
        <f t="shared" si="519"/>
        <v>0</v>
      </c>
      <c r="AZ214" s="200">
        <f t="shared" ref="AZ214:AZ234" si="530">AY214+Q214+M214+H214</f>
        <v>0</v>
      </c>
    </row>
    <row r="215" spans="1:52" ht="18" x14ac:dyDescent="0.25">
      <c r="A215" s="43" t="s">
        <v>430</v>
      </c>
      <c r="B215" s="44" t="s">
        <v>431</v>
      </c>
      <c r="C215" s="202"/>
      <c r="D215" s="202"/>
      <c r="E215" s="202"/>
      <c r="F215" s="202"/>
      <c r="G215" s="321"/>
      <c r="H215" s="334">
        <f>SUM(C215:G215)</f>
        <v>0</v>
      </c>
      <c r="I215" s="327"/>
      <c r="J215" s="202"/>
      <c r="K215" s="202"/>
      <c r="L215" s="321"/>
      <c r="M215" s="334">
        <f>SUM(I215:L215)</f>
        <v>0</v>
      </c>
      <c r="N215" s="327"/>
      <c r="O215" s="389"/>
      <c r="P215" s="321"/>
      <c r="Q215" s="334">
        <f t="shared" si="462"/>
        <v>0</v>
      </c>
      <c r="R215" s="327"/>
      <c r="S215" s="327"/>
      <c r="T215" s="327"/>
      <c r="U215" s="202"/>
      <c r="V215" s="202"/>
      <c r="W215" s="202"/>
      <c r="X215" s="202"/>
      <c r="Y215" s="202"/>
      <c r="Z215" s="202"/>
      <c r="AA215" s="202"/>
      <c r="AB215" s="202"/>
      <c r="AC215" s="202"/>
      <c r="AD215" s="202"/>
      <c r="AE215" s="202"/>
      <c r="AF215" s="202"/>
      <c r="AG215" s="202"/>
      <c r="AH215" s="202"/>
      <c r="AI215" s="202"/>
      <c r="AJ215" s="202"/>
      <c r="AK215" s="202"/>
      <c r="AL215" s="202"/>
      <c r="AM215" s="202"/>
      <c r="AN215" s="202"/>
      <c r="AO215" s="202"/>
      <c r="AP215" s="202"/>
      <c r="AQ215" s="202"/>
      <c r="AR215" s="202"/>
      <c r="AS215" s="202"/>
      <c r="AT215" s="202"/>
      <c r="AU215" s="202"/>
      <c r="AV215" s="202"/>
      <c r="AW215" s="202"/>
      <c r="AX215" s="202"/>
      <c r="AY215" s="202">
        <f>SUM(R215:AX215)</f>
        <v>0</v>
      </c>
      <c r="AZ215" s="200">
        <f t="shared" si="530"/>
        <v>0</v>
      </c>
    </row>
    <row r="216" spans="1:52" ht="30" x14ac:dyDescent="0.25">
      <c r="A216" s="43" t="s">
        <v>432</v>
      </c>
      <c r="B216" s="44" t="s">
        <v>433</v>
      </c>
      <c r="C216" s="202"/>
      <c r="D216" s="202"/>
      <c r="E216" s="202"/>
      <c r="F216" s="202"/>
      <c r="G216" s="321"/>
      <c r="H216" s="334">
        <f>SUM(C216:G216)</f>
        <v>0</v>
      </c>
      <c r="I216" s="327"/>
      <c r="J216" s="202"/>
      <c r="K216" s="202"/>
      <c r="L216" s="321"/>
      <c r="M216" s="334">
        <f>SUM(I216:L216)</f>
        <v>0</v>
      </c>
      <c r="N216" s="327"/>
      <c r="O216" s="389"/>
      <c r="P216" s="321"/>
      <c r="Q216" s="334">
        <f t="shared" si="462"/>
        <v>0</v>
      </c>
      <c r="R216" s="327"/>
      <c r="S216" s="327"/>
      <c r="T216" s="327"/>
      <c r="U216" s="202"/>
      <c r="V216" s="202"/>
      <c r="W216" s="202"/>
      <c r="X216" s="202"/>
      <c r="Y216" s="202"/>
      <c r="Z216" s="202"/>
      <c r="AA216" s="202"/>
      <c r="AB216" s="202"/>
      <c r="AC216" s="202"/>
      <c r="AD216" s="202"/>
      <c r="AE216" s="202"/>
      <c r="AF216" s="202"/>
      <c r="AG216" s="202"/>
      <c r="AH216" s="202"/>
      <c r="AI216" s="202"/>
      <c r="AJ216" s="202"/>
      <c r="AK216" s="202"/>
      <c r="AL216" s="202"/>
      <c r="AM216" s="202"/>
      <c r="AN216" s="202"/>
      <c r="AO216" s="202"/>
      <c r="AP216" s="202"/>
      <c r="AQ216" s="202"/>
      <c r="AR216" s="202"/>
      <c r="AS216" s="202"/>
      <c r="AT216" s="202"/>
      <c r="AU216" s="202"/>
      <c r="AV216" s="202"/>
      <c r="AW216" s="202"/>
      <c r="AX216" s="202"/>
      <c r="AY216" s="202">
        <f>SUM(R216:AX216)</f>
        <v>0</v>
      </c>
      <c r="AZ216" s="200">
        <f t="shared" si="530"/>
        <v>0</v>
      </c>
    </row>
    <row r="217" spans="1:52" ht="18" x14ac:dyDescent="0.25">
      <c r="A217" s="43" t="s">
        <v>434</v>
      </c>
      <c r="B217" s="44" t="s">
        <v>435</v>
      </c>
      <c r="C217" s="202"/>
      <c r="D217" s="202"/>
      <c r="E217" s="202"/>
      <c r="F217" s="202"/>
      <c r="G217" s="321"/>
      <c r="H217" s="334">
        <f>SUM(C217:G217)</f>
        <v>0</v>
      </c>
      <c r="I217" s="327"/>
      <c r="J217" s="202"/>
      <c r="K217" s="202"/>
      <c r="L217" s="321"/>
      <c r="M217" s="334">
        <f>SUM(I217:L217)</f>
        <v>0</v>
      </c>
      <c r="N217" s="327"/>
      <c r="O217" s="389"/>
      <c r="P217" s="321"/>
      <c r="Q217" s="334">
        <f t="shared" si="462"/>
        <v>0</v>
      </c>
      <c r="R217" s="327"/>
      <c r="S217" s="327"/>
      <c r="T217" s="327"/>
      <c r="U217" s="202"/>
      <c r="V217" s="202"/>
      <c r="W217" s="202"/>
      <c r="X217" s="202"/>
      <c r="Y217" s="202"/>
      <c r="Z217" s="202"/>
      <c r="AA217" s="202"/>
      <c r="AB217" s="202"/>
      <c r="AC217" s="202"/>
      <c r="AD217" s="202"/>
      <c r="AE217" s="202"/>
      <c r="AF217" s="202"/>
      <c r="AG217" s="202"/>
      <c r="AH217" s="202"/>
      <c r="AI217" s="202"/>
      <c r="AJ217" s="202"/>
      <c r="AK217" s="202"/>
      <c r="AL217" s="202"/>
      <c r="AM217" s="202"/>
      <c r="AN217" s="202"/>
      <c r="AO217" s="202"/>
      <c r="AP217" s="202"/>
      <c r="AQ217" s="202"/>
      <c r="AR217" s="202"/>
      <c r="AS217" s="202"/>
      <c r="AT217" s="202"/>
      <c r="AU217" s="202"/>
      <c r="AV217" s="202"/>
      <c r="AW217" s="202"/>
      <c r="AX217" s="202"/>
      <c r="AY217" s="202">
        <f>SUM(R217:AX217)</f>
        <v>0</v>
      </c>
      <c r="AZ217" s="200">
        <f t="shared" si="530"/>
        <v>0</v>
      </c>
    </row>
    <row r="218" spans="1:52" ht="18" x14ac:dyDescent="0.25">
      <c r="A218" s="42" t="s">
        <v>436</v>
      </c>
      <c r="B218" s="45" t="s">
        <v>437</v>
      </c>
      <c r="C218" s="202">
        <f t="shared" ref="C218:AY218" si="531">SUM(C219:C222)</f>
        <v>0</v>
      </c>
      <c r="D218" s="202">
        <f t="shared" ref="D218:F218" si="532">SUM(D219:D222)</f>
        <v>0</v>
      </c>
      <c r="E218" s="202">
        <f t="shared" si="532"/>
        <v>0</v>
      </c>
      <c r="F218" s="202">
        <f t="shared" si="532"/>
        <v>0</v>
      </c>
      <c r="G218" s="321">
        <f t="shared" si="531"/>
        <v>0</v>
      </c>
      <c r="H218" s="334">
        <f t="shared" si="531"/>
        <v>0</v>
      </c>
      <c r="I218" s="327">
        <f t="shared" si="531"/>
        <v>0</v>
      </c>
      <c r="J218" s="202">
        <f t="shared" ref="J218:K218" si="533">SUM(J219:J222)</f>
        <v>0</v>
      </c>
      <c r="K218" s="202">
        <f t="shared" si="533"/>
        <v>0</v>
      </c>
      <c r="L218" s="321">
        <f t="shared" si="531"/>
        <v>0</v>
      </c>
      <c r="M218" s="334">
        <f t="shared" si="531"/>
        <v>0</v>
      </c>
      <c r="N218" s="327">
        <f t="shared" si="531"/>
        <v>0</v>
      </c>
      <c r="O218" s="389"/>
      <c r="P218" s="321">
        <f t="shared" ref="P218" si="534">SUM(P219:P222)</f>
        <v>0</v>
      </c>
      <c r="Q218" s="334">
        <f t="shared" si="462"/>
        <v>0</v>
      </c>
      <c r="R218" s="327">
        <f t="shared" si="531"/>
        <v>0</v>
      </c>
      <c r="S218" s="327">
        <f t="shared" ref="S218:T218" si="535">SUM(S219:S222)</f>
        <v>0</v>
      </c>
      <c r="T218" s="327">
        <f t="shared" si="535"/>
        <v>0</v>
      </c>
      <c r="U218" s="202">
        <f t="shared" si="531"/>
        <v>0</v>
      </c>
      <c r="V218" s="202">
        <f t="shared" si="531"/>
        <v>0</v>
      </c>
      <c r="W218" s="202">
        <f t="shared" si="531"/>
        <v>0</v>
      </c>
      <c r="X218" s="202">
        <f t="shared" si="531"/>
        <v>0</v>
      </c>
      <c r="Y218" s="202">
        <f t="shared" ref="Y218" si="536">SUM(Y219:Y222)</f>
        <v>0</v>
      </c>
      <c r="Z218" s="202">
        <f t="shared" si="531"/>
        <v>0</v>
      </c>
      <c r="AA218" s="202">
        <f t="shared" si="531"/>
        <v>0</v>
      </c>
      <c r="AB218" s="202">
        <f t="shared" si="531"/>
        <v>0</v>
      </c>
      <c r="AC218" s="202">
        <f t="shared" si="531"/>
        <v>0</v>
      </c>
      <c r="AD218" s="202">
        <f t="shared" si="531"/>
        <v>0</v>
      </c>
      <c r="AE218" s="202">
        <f t="shared" si="531"/>
        <v>0</v>
      </c>
      <c r="AF218" s="202">
        <f t="shared" si="531"/>
        <v>0</v>
      </c>
      <c r="AG218" s="202">
        <f t="shared" si="531"/>
        <v>0</v>
      </c>
      <c r="AH218" s="202">
        <f t="shared" si="531"/>
        <v>0</v>
      </c>
      <c r="AI218" s="202">
        <f t="shared" si="531"/>
        <v>0</v>
      </c>
      <c r="AJ218" s="202">
        <f t="shared" ref="AJ218" si="537">SUM(AJ219:AJ222)</f>
        <v>0</v>
      </c>
      <c r="AK218" s="202">
        <f t="shared" si="531"/>
        <v>0</v>
      </c>
      <c r="AL218" s="202">
        <f t="shared" ref="AL218" si="538">SUM(AL219:AL222)</f>
        <v>0</v>
      </c>
      <c r="AM218" s="202">
        <f t="shared" si="531"/>
        <v>0</v>
      </c>
      <c r="AN218" s="202">
        <f t="shared" si="531"/>
        <v>0</v>
      </c>
      <c r="AO218" s="202">
        <f t="shared" si="531"/>
        <v>0</v>
      </c>
      <c r="AP218" s="202">
        <f t="shared" ref="AP218:AR218" si="539">SUM(AP219:AP222)</f>
        <v>0</v>
      </c>
      <c r="AQ218" s="202">
        <f t="shared" si="539"/>
        <v>0</v>
      </c>
      <c r="AR218" s="202">
        <f t="shared" si="539"/>
        <v>0</v>
      </c>
      <c r="AS218" s="202">
        <f t="shared" si="531"/>
        <v>0</v>
      </c>
      <c r="AT218" s="202">
        <f t="shared" si="531"/>
        <v>0</v>
      </c>
      <c r="AU218" s="202">
        <f t="shared" si="531"/>
        <v>0</v>
      </c>
      <c r="AV218" s="202">
        <f t="shared" si="531"/>
        <v>0</v>
      </c>
      <c r="AW218" s="202">
        <f t="shared" ref="AW218" si="540">SUM(AW219:AW222)</f>
        <v>0</v>
      </c>
      <c r="AX218" s="202">
        <f t="shared" si="531"/>
        <v>0</v>
      </c>
      <c r="AY218" s="202">
        <f t="shared" si="531"/>
        <v>0</v>
      </c>
      <c r="AZ218" s="200">
        <f t="shared" si="530"/>
        <v>0</v>
      </c>
    </row>
    <row r="219" spans="1:52" ht="18" x14ac:dyDescent="0.25">
      <c r="A219" s="43" t="s">
        <v>438</v>
      </c>
      <c r="B219" s="44" t="s">
        <v>439</v>
      </c>
      <c r="C219" s="202"/>
      <c r="D219" s="202"/>
      <c r="E219" s="202"/>
      <c r="F219" s="202"/>
      <c r="G219" s="321"/>
      <c r="H219" s="334">
        <f t="shared" ref="H219:H228" si="541">SUM(C219:G219)</f>
        <v>0</v>
      </c>
      <c r="I219" s="327"/>
      <c r="J219" s="202"/>
      <c r="K219" s="202"/>
      <c r="L219" s="321"/>
      <c r="M219" s="334">
        <f t="shared" ref="M219:M228" si="542">SUM(I219:L219)</f>
        <v>0</v>
      </c>
      <c r="N219" s="327"/>
      <c r="O219" s="389"/>
      <c r="P219" s="321"/>
      <c r="Q219" s="334">
        <f t="shared" si="462"/>
        <v>0</v>
      </c>
      <c r="R219" s="327"/>
      <c r="S219" s="327"/>
      <c r="T219" s="327"/>
      <c r="U219" s="202"/>
      <c r="V219" s="202"/>
      <c r="W219" s="202"/>
      <c r="X219" s="202"/>
      <c r="Y219" s="202"/>
      <c r="Z219" s="202"/>
      <c r="AA219" s="202"/>
      <c r="AB219" s="202"/>
      <c r="AC219" s="202"/>
      <c r="AD219" s="202"/>
      <c r="AE219" s="202"/>
      <c r="AF219" s="202"/>
      <c r="AG219" s="202"/>
      <c r="AH219" s="202"/>
      <c r="AI219" s="202"/>
      <c r="AJ219" s="202"/>
      <c r="AK219" s="202"/>
      <c r="AL219" s="202"/>
      <c r="AM219" s="202"/>
      <c r="AN219" s="202"/>
      <c r="AO219" s="202"/>
      <c r="AP219" s="202"/>
      <c r="AQ219" s="202"/>
      <c r="AR219" s="202"/>
      <c r="AS219" s="202"/>
      <c r="AT219" s="202"/>
      <c r="AU219" s="202"/>
      <c r="AV219" s="202"/>
      <c r="AW219" s="202"/>
      <c r="AX219" s="202"/>
      <c r="AY219" s="202">
        <f t="shared" ref="AY219:AY228" si="543">SUM(R219:AX219)</f>
        <v>0</v>
      </c>
      <c r="AZ219" s="200">
        <f t="shared" si="530"/>
        <v>0</v>
      </c>
    </row>
    <row r="220" spans="1:52" ht="18" x14ac:dyDescent="0.25">
      <c r="A220" s="43" t="s">
        <v>440</v>
      </c>
      <c r="B220" s="44" t="s">
        <v>441</v>
      </c>
      <c r="C220" s="202"/>
      <c r="D220" s="202"/>
      <c r="E220" s="202"/>
      <c r="F220" s="202"/>
      <c r="G220" s="321"/>
      <c r="H220" s="334">
        <f t="shared" si="541"/>
        <v>0</v>
      </c>
      <c r="I220" s="327"/>
      <c r="J220" s="202"/>
      <c r="K220" s="202"/>
      <c r="L220" s="321"/>
      <c r="M220" s="334">
        <f t="shared" si="542"/>
        <v>0</v>
      </c>
      <c r="N220" s="327"/>
      <c r="O220" s="389"/>
      <c r="P220" s="321"/>
      <c r="Q220" s="334">
        <f t="shared" si="462"/>
        <v>0</v>
      </c>
      <c r="R220" s="327"/>
      <c r="S220" s="327"/>
      <c r="T220" s="327"/>
      <c r="U220" s="202"/>
      <c r="V220" s="202"/>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02"/>
      <c r="AR220" s="202"/>
      <c r="AS220" s="202"/>
      <c r="AT220" s="202"/>
      <c r="AU220" s="202"/>
      <c r="AV220" s="202"/>
      <c r="AW220" s="202"/>
      <c r="AX220" s="202"/>
      <c r="AY220" s="202">
        <f t="shared" si="543"/>
        <v>0</v>
      </c>
      <c r="AZ220" s="200">
        <f t="shared" si="530"/>
        <v>0</v>
      </c>
    </row>
    <row r="221" spans="1:52" ht="18" x14ac:dyDescent="0.25">
      <c r="A221" s="43" t="s">
        <v>442</v>
      </c>
      <c r="B221" s="44" t="s">
        <v>443</v>
      </c>
      <c r="C221" s="202"/>
      <c r="D221" s="202"/>
      <c r="E221" s="202"/>
      <c r="F221" s="202"/>
      <c r="G221" s="321"/>
      <c r="H221" s="334">
        <f t="shared" si="541"/>
        <v>0</v>
      </c>
      <c r="I221" s="327"/>
      <c r="J221" s="202"/>
      <c r="K221" s="202"/>
      <c r="L221" s="321"/>
      <c r="M221" s="334">
        <f t="shared" si="542"/>
        <v>0</v>
      </c>
      <c r="N221" s="327"/>
      <c r="O221" s="389"/>
      <c r="P221" s="321"/>
      <c r="Q221" s="334">
        <f t="shared" si="462"/>
        <v>0</v>
      </c>
      <c r="R221" s="327"/>
      <c r="S221" s="327"/>
      <c r="T221" s="327"/>
      <c r="U221" s="202"/>
      <c r="V221" s="202"/>
      <c r="W221" s="202"/>
      <c r="X221" s="202"/>
      <c r="Y221" s="202"/>
      <c r="Z221" s="202"/>
      <c r="AA221" s="202"/>
      <c r="AB221" s="202"/>
      <c r="AC221" s="202"/>
      <c r="AD221" s="202"/>
      <c r="AE221" s="202"/>
      <c r="AF221" s="202"/>
      <c r="AG221" s="202"/>
      <c r="AH221" s="202"/>
      <c r="AI221" s="202"/>
      <c r="AJ221" s="202"/>
      <c r="AK221" s="202"/>
      <c r="AL221" s="202"/>
      <c r="AM221" s="202"/>
      <c r="AN221" s="202"/>
      <c r="AO221" s="202"/>
      <c r="AP221" s="202"/>
      <c r="AQ221" s="202"/>
      <c r="AR221" s="202"/>
      <c r="AS221" s="202"/>
      <c r="AT221" s="202"/>
      <c r="AU221" s="202"/>
      <c r="AV221" s="202"/>
      <c r="AW221" s="202"/>
      <c r="AX221" s="202"/>
      <c r="AY221" s="202">
        <f t="shared" si="543"/>
        <v>0</v>
      </c>
      <c r="AZ221" s="200">
        <f t="shared" si="530"/>
        <v>0</v>
      </c>
    </row>
    <row r="222" spans="1:52" ht="18" x14ac:dyDescent="0.25">
      <c r="A222" s="43" t="s">
        <v>444</v>
      </c>
      <c r="B222" s="44" t="s">
        <v>445</v>
      </c>
      <c r="C222" s="202"/>
      <c r="D222" s="202"/>
      <c r="E222" s="202"/>
      <c r="F222" s="202"/>
      <c r="G222" s="321"/>
      <c r="H222" s="334">
        <f t="shared" si="541"/>
        <v>0</v>
      </c>
      <c r="I222" s="327"/>
      <c r="J222" s="202"/>
      <c r="K222" s="202"/>
      <c r="L222" s="321"/>
      <c r="M222" s="334">
        <f t="shared" si="542"/>
        <v>0</v>
      </c>
      <c r="N222" s="327"/>
      <c r="O222" s="389"/>
      <c r="P222" s="321"/>
      <c r="Q222" s="334">
        <f t="shared" si="462"/>
        <v>0</v>
      </c>
      <c r="R222" s="327"/>
      <c r="S222" s="327"/>
      <c r="T222" s="327"/>
      <c r="U222" s="202"/>
      <c r="V222" s="202"/>
      <c r="W222" s="202"/>
      <c r="X222" s="202"/>
      <c r="Y222" s="202"/>
      <c r="Z222" s="202"/>
      <c r="AA222" s="202"/>
      <c r="AB222" s="202"/>
      <c r="AC222" s="202"/>
      <c r="AD222" s="202"/>
      <c r="AE222" s="202"/>
      <c r="AF222" s="202"/>
      <c r="AG222" s="202"/>
      <c r="AH222" s="202"/>
      <c r="AI222" s="202"/>
      <c r="AJ222" s="202"/>
      <c r="AK222" s="202"/>
      <c r="AL222" s="202"/>
      <c r="AM222" s="202"/>
      <c r="AN222" s="202"/>
      <c r="AO222" s="202"/>
      <c r="AP222" s="202"/>
      <c r="AQ222" s="202"/>
      <c r="AR222" s="202"/>
      <c r="AS222" s="202"/>
      <c r="AT222" s="202"/>
      <c r="AU222" s="202"/>
      <c r="AV222" s="202"/>
      <c r="AW222" s="202"/>
      <c r="AX222" s="202"/>
      <c r="AY222" s="202">
        <f t="shared" si="543"/>
        <v>0</v>
      </c>
      <c r="AZ222" s="200">
        <f t="shared" si="530"/>
        <v>0</v>
      </c>
    </row>
    <row r="223" spans="1:52" ht="18" x14ac:dyDescent="0.25">
      <c r="A223" s="42" t="s">
        <v>446</v>
      </c>
      <c r="B223" s="45" t="s">
        <v>447</v>
      </c>
      <c r="C223" s="202"/>
      <c r="D223" s="202"/>
      <c r="E223" s="202"/>
      <c r="F223" s="202"/>
      <c r="G223" s="321"/>
      <c r="H223" s="334">
        <f t="shared" si="541"/>
        <v>0</v>
      </c>
      <c r="I223" s="327"/>
      <c r="J223" s="202"/>
      <c r="K223" s="202"/>
      <c r="L223" s="321"/>
      <c r="M223" s="334">
        <f t="shared" si="542"/>
        <v>0</v>
      </c>
      <c r="N223" s="327"/>
      <c r="O223" s="389"/>
      <c r="P223" s="321"/>
      <c r="Q223" s="334">
        <f t="shared" si="462"/>
        <v>0</v>
      </c>
      <c r="R223" s="327"/>
      <c r="S223" s="327"/>
      <c r="T223" s="327"/>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c r="AP223" s="202"/>
      <c r="AQ223" s="202"/>
      <c r="AR223" s="202"/>
      <c r="AS223" s="202"/>
      <c r="AT223" s="202"/>
      <c r="AU223" s="202"/>
      <c r="AV223" s="202"/>
      <c r="AW223" s="202"/>
      <c r="AX223" s="202"/>
      <c r="AY223" s="202">
        <f t="shared" si="543"/>
        <v>0</v>
      </c>
      <c r="AZ223" s="200">
        <f t="shared" si="530"/>
        <v>0</v>
      </c>
    </row>
    <row r="224" spans="1:52" ht="18" x14ac:dyDescent="0.25">
      <c r="A224" s="42" t="s">
        <v>448</v>
      </c>
      <c r="B224" s="24" t="s">
        <v>449</v>
      </c>
      <c r="C224" s="202"/>
      <c r="D224" s="202"/>
      <c r="E224" s="202"/>
      <c r="F224" s="202"/>
      <c r="G224" s="321"/>
      <c r="H224" s="334">
        <f t="shared" si="541"/>
        <v>0</v>
      </c>
      <c r="I224" s="327"/>
      <c r="J224" s="202"/>
      <c r="K224" s="202"/>
      <c r="L224" s="321"/>
      <c r="M224" s="334">
        <f t="shared" si="542"/>
        <v>0</v>
      </c>
      <c r="N224" s="327"/>
      <c r="O224" s="389"/>
      <c r="P224" s="321"/>
      <c r="Q224" s="334">
        <f t="shared" si="462"/>
        <v>0</v>
      </c>
      <c r="R224" s="327"/>
      <c r="S224" s="327"/>
      <c r="T224" s="327"/>
      <c r="U224" s="202"/>
      <c r="V224" s="202"/>
      <c r="W224" s="202"/>
      <c r="X224" s="202">
        <v>7000000</v>
      </c>
      <c r="Y224" s="202"/>
      <c r="Z224" s="202">
        <v>0</v>
      </c>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f t="shared" si="543"/>
        <v>7000000</v>
      </c>
      <c r="AZ224" s="200">
        <f t="shared" si="530"/>
        <v>7000000</v>
      </c>
    </row>
    <row r="225" spans="1:52" ht="18" x14ac:dyDescent="0.25">
      <c r="A225" s="42" t="s">
        <v>450</v>
      </c>
      <c r="B225" s="24" t="s">
        <v>451</v>
      </c>
      <c r="C225" s="202"/>
      <c r="D225" s="202"/>
      <c r="E225" s="202"/>
      <c r="F225" s="202"/>
      <c r="G225" s="321"/>
      <c r="H225" s="334">
        <f t="shared" si="541"/>
        <v>0</v>
      </c>
      <c r="I225" s="327"/>
      <c r="J225" s="202"/>
      <c r="K225" s="202"/>
      <c r="L225" s="321"/>
      <c r="M225" s="334">
        <f t="shared" si="542"/>
        <v>0</v>
      </c>
      <c r="N225" s="327"/>
      <c r="O225" s="389"/>
      <c r="P225" s="321"/>
      <c r="Q225" s="334">
        <f t="shared" si="462"/>
        <v>0</v>
      </c>
      <c r="R225" s="327"/>
      <c r="S225" s="327"/>
      <c r="T225" s="327"/>
      <c r="U225" s="202">
        <v>0</v>
      </c>
      <c r="V225" s="202"/>
      <c r="W225" s="202"/>
      <c r="X225" s="202"/>
      <c r="Y225" s="202"/>
      <c r="Z225" s="202">
        <v>158613734</v>
      </c>
      <c r="AA225" s="202"/>
      <c r="AB225" s="202"/>
      <c r="AC225" s="202"/>
      <c r="AD225" s="202"/>
      <c r="AE225" s="202"/>
      <c r="AF225" s="202"/>
      <c r="AG225" s="202"/>
      <c r="AH225" s="202"/>
      <c r="AI225" s="202"/>
      <c r="AJ225" s="202"/>
      <c r="AK225" s="202"/>
      <c r="AL225" s="202"/>
      <c r="AM225" s="202"/>
      <c r="AN225" s="202"/>
      <c r="AO225" s="202"/>
      <c r="AP225" s="202"/>
      <c r="AQ225" s="202"/>
      <c r="AR225" s="202"/>
      <c r="AS225" s="202"/>
      <c r="AT225" s="202"/>
      <c r="AU225" s="202"/>
      <c r="AV225" s="202"/>
      <c r="AW225" s="202"/>
      <c r="AX225" s="202"/>
      <c r="AY225" s="202">
        <f t="shared" si="543"/>
        <v>158613734</v>
      </c>
      <c r="AZ225" s="200">
        <f t="shared" si="530"/>
        <v>158613734</v>
      </c>
    </row>
    <row r="226" spans="1:52" ht="18" x14ac:dyDescent="0.25">
      <c r="A226" s="42" t="s">
        <v>452</v>
      </c>
      <c r="B226" s="24" t="s">
        <v>453</v>
      </c>
      <c r="C226" s="202"/>
      <c r="D226" s="202"/>
      <c r="E226" s="202"/>
      <c r="F226" s="202"/>
      <c r="G226" s="321"/>
      <c r="H226" s="334">
        <f t="shared" si="541"/>
        <v>0</v>
      </c>
      <c r="I226" s="327"/>
      <c r="J226" s="202"/>
      <c r="K226" s="202"/>
      <c r="L226" s="321"/>
      <c r="M226" s="334">
        <f t="shared" si="542"/>
        <v>0</v>
      </c>
      <c r="N226" s="327"/>
      <c r="O226" s="389"/>
      <c r="P226" s="321"/>
      <c r="Q226" s="334">
        <f t="shared" si="462"/>
        <v>0</v>
      </c>
      <c r="R226" s="327"/>
      <c r="S226" s="327"/>
      <c r="T226" s="327"/>
      <c r="U226" s="202"/>
      <c r="V226" s="202"/>
      <c r="W226" s="202"/>
      <c r="X226" s="202"/>
      <c r="Y226" s="202"/>
      <c r="Z226" s="202"/>
      <c r="AA226" s="202"/>
      <c r="AB226" s="202"/>
      <c r="AC226" s="202"/>
      <c r="AD226" s="202"/>
      <c r="AE226" s="202"/>
      <c r="AF226" s="202"/>
      <c r="AG226" s="202"/>
      <c r="AH226" s="202"/>
      <c r="AI226" s="202"/>
      <c r="AJ226" s="202"/>
      <c r="AK226" s="202"/>
      <c r="AL226" s="202"/>
      <c r="AM226" s="202"/>
      <c r="AN226" s="202"/>
      <c r="AO226" s="202"/>
      <c r="AP226" s="202"/>
      <c r="AQ226" s="202"/>
      <c r="AR226" s="202"/>
      <c r="AS226" s="202"/>
      <c r="AT226" s="202"/>
      <c r="AU226" s="202"/>
      <c r="AV226" s="202"/>
      <c r="AW226" s="202"/>
      <c r="AX226" s="202"/>
      <c r="AY226" s="202">
        <f t="shared" si="543"/>
        <v>0</v>
      </c>
      <c r="AZ226" s="200">
        <f t="shared" si="530"/>
        <v>0</v>
      </c>
    </row>
    <row r="227" spans="1:52" ht="18" x14ac:dyDescent="0.25">
      <c r="A227" s="42" t="s">
        <v>454</v>
      </c>
      <c r="B227" s="24" t="s">
        <v>455</v>
      </c>
      <c r="C227" s="202"/>
      <c r="D227" s="202"/>
      <c r="E227" s="202"/>
      <c r="F227" s="202"/>
      <c r="G227" s="321"/>
      <c r="H227" s="334">
        <f t="shared" si="541"/>
        <v>0</v>
      </c>
      <c r="I227" s="327"/>
      <c r="J227" s="202"/>
      <c r="K227" s="202"/>
      <c r="L227" s="321"/>
      <c r="M227" s="334">
        <f t="shared" si="542"/>
        <v>0</v>
      </c>
      <c r="N227" s="327"/>
      <c r="O227" s="389"/>
      <c r="P227" s="321"/>
      <c r="Q227" s="334">
        <f t="shared" si="462"/>
        <v>0</v>
      </c>
      <c r="R227" s="327"/>
      <c r="S227" s="327"/>
      <c r="T227" s="327"/>
      <c r="U227" s="202"/>
      <c r="V227" s="202"/>
      <c r="W227" s="202"/>
      <c r="X227" s="202"/>
      <c r="Y227" s="202"/>
      <c r="Z227" s="202"/>
      <c r="AA227" s="202"/>
      <c r="AB227" s="202"/>
      <c r="AC227" s="202"/>
      <c r="AD227" s="202"/>
      <c r="AE227" s="202"/>
      <c r="AF227" s="202"/>
      <c r="AG227" s="202"/>
      <c r="AH227" s="202"/>
      <c r="AI227" s="202"/>
      <c r="AJ227" s="202"/>
      <c r="AK227" s="202"/>
      <c r="AL227" s="202"/>
      <c r="AM227" s="202"/>
      <c r="AN227" s="202"/>
      <c r="AO227" s="202"/>
      <c r="AP227" s="202"/>
      <c r="AQ227" s="202"/>
      <c r="AR227" s="202"/>
      <c r="AS227" s="202"/>
      <c r="AT227" s="202"/>
      <c r="AU227" s="202"/>
      <c r="AV227" s="202"/>
      <c r="AW227" s="202"/>
      <c r="AX227" s="202"/>
      <c r="AY227" s="202">
        <f t="shared" si="543"/>
        <v>0</v>
      </c>
      <c r="AZ227" s="200">
        <f t="shared" si="530"/>
        <v>0</v>
      </c>
    </row>
    <row r="228" spans="1:52" ht="18" x14ac:dyDescent="0.25">
      <c r="A228" s="42" t="s">
        <v>456</v>
      </c>
      <c r="B228" s="24" t="s">
        <v>457</v>
      </c>
      <c r="C228" s="202"/>
      <c r="D228" s="202"/>
      <c r="E228" s="202"/>
      <c r="F228" s="202"/>
      <c r="G228" s="321"/>
      <c r="H228" s="334">
        <f t="shared" si="541"/>
        <v>0</v>
      </c>
      <c r="I228" s="327"/>
      <c r="J228" s="202"/>
      <c r="K228" s="202"/>
      <c r="L228" s="321"/>
      <c r="M228" s="334">
        <f t="shared" si="542"/>
        <v>0</v>
      </c>
      <c r="N228" s="327"/>
      <c r="O228" s="389"/>
      <c r="P228" s="321"/>
      <c r="Q228" s="334">
        <f t="shared" si="462"/>
        <v>0</v>
      </c>
      <c r="R228" s="327"/>
      <c r="S228" s="327"/>
      <c r="T228" s="327"/>
      <c r="U228" s="202"/>
      <c r="V228" s="202"/>
      <c r="W228" s="202"/>
      <c r="X228" s="202"/>
      <c r="Y228" s="202"/>
      <c r="Z228" s="202"/>
      <c r="AA228" s="202"/>
      <c r="AB228" s="202"/>
      <c r="AC228" s="202"/>
      <c r="AD228" s="202"/>
      <c r="AE228" s="202"/>
      <c r="AF228" s="202"/>
      <c r="AG228" s="202"/>
      <c r="AH228" s="202"/>
      <c r="AI228" s="202"/>
      <c r="AJ228" s="202"/>
      <c r="AK228" s="202"/>
      <c r="AL228" s="202"/>
      <c r="AM228" s="202"/>
      <c r="AN228" s="202"/>
      <c r="AO228" s="202"/>
      <c r="AP228" s="202"/>
      <c r="AQ228" s="202"/>
      <c r="AR228" s="202"/>
      <c r="AS228" s="202"/>
      <c r="AT228" s="202"/>
      <c r="AU228" s="202"/>
      <c r="AV228" s="202"/>
      <c r="AW228" s="202"/>
      <c r="AX228" s="202"/>
      <c r="AY228" s="202">
        <f t="shared" si="543"/>
        <v>0</v>
      </c>
      <c r="AZ228" s="200">
        <f t="shared" si="530"/>
        <v>0</v>
      </c>
    </row>
    <row r="229" spans="1:52" ht="18" x14ac:dyDescent="0.25">
      <c r="A229" s="21" t="s">
        <v>458</v>
      </c>
      <c r="B229" s="22" t="s">
        <v>459</v>
      </c>
      <c r="C229" s="201">
        <f t="shared" ref="C229:AY229" si="544">SUM(C230:C233)</f>
        <v>0</v>
      </c>
      <c r="D229" s="201">
        <f t="shared" ref="D229:F229" si="545">SUM(D230:D233)</f>
        <v>0</v>
      </c>
      <c r="E229" s="201">
        <f t="shared" si="545"/>
        <v>0</v>
      </c>
      <c r="F229" s="201">
        <f t="shared" si="545"/>
        <v>0</v>
      </c>
      <c r="G229" s="320">
        <f t="shared" si="544"/>
        <v>0</v>
      </c>
      <c r="H229" s="333">
        <f t="shared" si="544"/>
        <v>0</v>
      </c>
      <c r="I229" s="347">
        <f t="shared" si="544"/>
        <v>0</v>
      </c>
      <c r="J229" s="220">
        <f t="shared" ref="J229:K229" si="546">SUM(J230:J233)</f>
        <v>0</v>
      </c>
      <c r="K229" s="220">
        <f t="shared" si="546"/>
        <v>0</v>
      </c>
      <c r="L229" s="357">
        <f t="shared" si="544"/>
        <v>0</v>
      </c>
      <c r="M229" s="364">
        <f t="shared" si="544"/>
        <v>0</v>
      </c>
      <c r="N229" s="347">
        <f t="shared" si="544"/>
        <v>0</v>
      </c>
      <c r="O229" s="394"/>
      <c r="P229" s="357">
        <f t="shared" ref="P229" si="547">SUM(P230:P233)</f>
        <v>0</v>
      </c>
      <c r="Q229" s="364">
        <f t="shared" si="462"/>
        <v>0</v>
      </c>
      <c r="R229" s="347">
        <f t="shared" si="544"/>
        <v>0</v>
      </c>
      <c r="S229" s="347">
        <f t="shared" ref="S229:T229" si="548">SUM(S230:S233)</f>
        <v>0</v>
      </c>
      <c r="T229" s="347">
        <f t="shared" si="548"/>
        <v>0</v>
      </c>
      <c r="U229" s="220">
        <f t="shared" si="544"/>
        <v>0</v>
      </c>
      <c r="V229" s="220">
        <f t="shared" si="544"/>
        <v>0</v>
      </c>
      <c r="W229" s="220">
        <f t="shared" si="544"/>
        <v>0</v>
      </c>
      <c r="X229" s="220">
        <f t="shared" si="544"/>
        <v>0</v>
      </c>
      <c r="Y229" s="220">
        <f t="shared" ref="Y229" si="549">SUM(Y230:Y233)</f>
        <v>0</v>
      </c>
      <c r="Z229" s="220">
        <f t="shared" si="544"/>
        <v>0</v>
      </c>
      <c r="AA229" s="220">
        <f t="shared" si="544"/>
        <v>0</v>
      </c>
      <c r="AB229" s="220">
        <f t="shared" si="544"/>
        <v>0</v>
      </c>
      <c r="AC229" s="220">
        <f t="shared" si="544"/>
        <v>0</v>
      </c>
      <c r="AD229" s="220">
        <f t="shared" si="544"/>
        <v>0</v>
      </c>
      <c r="AE229" s="220">
        <f t="shared" si="544"/>
        <v>0</v>
      </c>
      <c r="AF229" s="220">
        <f t="shared" si="544"/>
        <v>0</v>
      </c>
      <c r="AG229" s="220">
        <f t="shared" si="544"/>
        <v>0</v>
      </c>
      <c r="AH229" s="220">
        <f t="shared" si="544"/>
        <v>0</v>
      </c>
      <c r="AI229" s="220">
        <f t="shared" si="544"/>
        <v>0</v>
      </c>
      <c r="AJ229" s="220">
        <f t="shared" ref="AJ229" si="550">SUM(AJ230:AJ233)</f>
        <v>0</v>
      </c>
      <c r="AK229" s="220">
        <f t="shared" si="544"/>
        <v>0</v>
      </c>
      <c r="AL229" s="220">
        <f t="shared" ref="AL229" si="551">SUM(AL230:AL233)</f>
        <v>0</v>
      </c>
      <c r="AM229" s="220">
        <f t="shared" si="544"/>
        <v>0</v>
      </c>
      <c r="AN229" s="220">
        <f t="shared" si="544"/>
        <v>0</v>
      </c>
      <c r="AO229" s="220">
        <f t="shared" si="544"/>
        <v>0</v>
      </c>
      <c r="AP229" s="220">
        <f t="shared" ref="AP229:AR229" si="552">SUM(AP230:AP233)</f>
        <v>0</v>
      </c>
      <c r="AQ229" s="220">
        <f t="shared" si="552"/>
        <v>0</v>
      </c>
      <c r="AR229" s="220">
        <f t="shared" si="552"/>
        <v>0</v>
      </c>
      <c r="AS229" s="220">
        <f t="shared" si="544"/>
        <v>0</v>
      </c>
      <c r="AT229" s="220">
        <f t="shared" si="544"/>
        <v>0</v>
      </c>
      <c r="AU229" s="220">
        <f t="shared" si="544"/>
        <v>0</v>
      </c>
      <c r="AV229" s="220">
        <f t="shared" si="544"/>
        <v>0</v>
      </c>
      <c r="AW229" s="220">
        <f t="shared" ref="AW229" si="553">SUM(AW230:AW233)</f>
        <v>0</v>
      </c>
      <c r="AX229" s="220">
        <f t="shared" si="544"/>
        <v>0</v>
      </c>
      <c r="AY229" s="220">
        <f t="shared" si="544"/>
        <v>0</v>
      </c>
      <c r="AZ229" s="200">
        <f t="shared" si="530"/>
        <v>0</v>
      </c>
    </row>
    <row r="230" spans="1:52" ht="18" x14ac:dyDescent="0.25">
      <c r="A230" s="42" t="s">
        <v>460</v>
      </c>
      <c r="B230" s="24" t="s">
        <v>461</v>
      </c>
      <c r="C230" s="202"/>
      <c r="D230" s="202"/>
      <c r="E230" s="202"/>
      <c r="F230" s="202"/>
      <c r="G230" s="321"/>
      <c r="H230" s="334">
        <f>SUM(C230:G230)</f>
        <v>0</v>
      </c>
      <c r="I230" s="327"/>
      <c r="J230" s="202"/>
      <c r="K230" s="202"/>
      <c r="L230" s="321"/>
      <c r="M230" s="334">
        <f>SUM(I230:L230)</f>
        <v>0</v>
      </c>
      <c r="N230" s="327"/>
      <c r="O230" s="389"/>
      <c r="P230" s="321"/>
      <c r="Q230" s="334">
        <f t="shared" si="462"/>
        <v>0</v>
      </c>
      <c r="R230" s="327"/>
      <c r="S230" s="327"/>
      <c r="T230" s="327"/>
      <c r="U230" s="202"/>
      <c r="V230" s="202"/>
      <c r="W230" s="202"/>
      <c r="X230" s="202"/>
      <c r="Y230" s="202"/>
      <c r="Z230" s="202"/>
      <c r="AA230" s="202"/>
      <c r="AB230" s="202"/>
      <c r="AC230" s="202"/>
      <c r="AD230" s="202"/>
      <c r="AE230" s="202"/>
      <c r="AF230" s="202"/>
      <c r="AG230" s="202"/>
      <c r="AH230" s="202"/>
      <c r="AI230" s="202"/>
      <c r="AJ230" s="202"/>
      <c r="AK230" s="202"/>
      <c r="AL230" s="202"/>
      <c r="AM230" s="202"/>
      <c r="AN230" s="202"/>
      <c r="AO230" s="202"/>
      <c r="AP230" s="202"/>
      <c r="AQ230" s="202"/>
      <c r="AR230" s="202"/>
      <c r="AS230" s="202"/>
      <c r="AT230" s="202"/>
      <c r="AU230" s="202"/>
      <c r="AV230" s="202"/>
      <c r="AW230" s="202"/>
      <c r="AX230" s="202"/>
      <c r="AY230" s="202">
        <f>SUM(R230:AX230)</f>
        <v>0</v>
      </c>
      <c r="AZ230" s="200">
        <f t="shared" si="530"/>
        <v>0</v>
      </c>
    </row>
    <row r="231" spans="1:52" ht="18" x14ac:dyDescent="0.25">
      <c r="A231" s="42" t="s">
        <v>462</v>
      </c>
      <c r="B231" s="24" t="s">
        <v>463</v>
      </c>
      <c r="C231" s="202"/>
      <c r="D231" s="202"/>
      <c r="E231" s="202"/>
      <c r="F231" s="202"/>
      <c r="G231" s="321"/>
      <c r="H231" s="334">
        <f>SUM(C231:G231)</f>
        <v>0</v>
      </c>
      <c r="I231" s="327"/>
      <c r="J231" s="202"/>
      <c r="K231" s="202"/>
      <c r="L231" s="321"/>
      <c r="M231" s="334">
        <f>SUM(I231:L231)</f>
        <v>0</v>
      </c>
      <c r="N231" s="327"/>
      <c r="O231" s="389"/>
      <c r="P231" s="321"/>
      <c r="Q231" s="334">
        <f t="shared" si="462"/>
        <v>0</v>
      </c>
      <c r="R231" s="327"/>
      <c r="S231" s="327"/>
      <c r="T231" s="327"/>
      <c r="U231" s="202"/>
      <c r="V231" s="202"/>
      <c r="W231" s="202"/>
      <c r="X231" s="202"/>
      <c r="Y231" s="202"/>
      <c r="Z231" s="202"/>
      <c r="AA231" s="202"/>
      <c r="AB231" s="202"/>
      <c r="AC231" s="202"/>
      <c r="AD231" s="202"/>
      <c r="AE231" s="202"/>
      <c r="AF231" s="202"/>
      <c r="AG231" s="202"/>
      <c r="AH231" s="202"/>
      <c r="AI231" s="202"/>
      <c r="AJ231" s="202"/>
      <c r="AK231" s="202"/>
      <c r="AL231" s="202"/>
      <c r="AM231" s="202"/>
      <c r="AN231" s="202"/>
      <c r="AO231" s="202"/>
      <c r="AP231" s="202"/>
      <c r="AQ231" s="202"/>
      <c r="AR231" s="202"/>
      <c r="AS231" s="202"/>
      <c r="AT231" s="202"/>
      <c r="AU231" s="202"/>
      <c r="AV231" s="202"/>
      <c r="AW231" s="202"/>
      <c r="AX231" s="202"/>
      <c r="AY231" s="202">
        <f>SUM(R231:AX231)</f>
        <v>0</v>
      </c>
      <c r="AZ231" s="200">
        <f t="shared" si="530"/>
        <v>0</v>
      </c>
    </row>
    <row r="232" spans="1:52" ht="18" x14ac:dyDescent="0.25">
      <c r="A232" s="42" t="s">
        <v>464</v>
      </c>
      <c r="B232" s="24" t="s">
        <v>465</v>
      </c>
      <c r="C232" s="202"/>
      <c r="D232" s="202"/>
      <c r="E232" s="202"/>
      <c r="F232" s="202"/>
      <c r="G232" s="321"/>
      <c r="H232" s="334">
        <f>SUM(C232:G232)</f>
        <v>0</v>
      </c>
      <c r="I232" s="327"/>
      <c r="J232" s="202"/>
      <c r="K232" s="202"/>
      <c r="L232" s="321"/>
      <c r="M232" s="334">
        <f>SUM(I232:L232)</f>
        <v>0</v>
      </c>
      <c r="N232" s="327"/>
      <c r="O232" s="389"/>
      <c r="P232" s="321"/>
      <c r="Q232" s="334">
        <f t="shared" si="462"/>
        <v>0</v>
      </c>
      <c r="R232" s="327"/>
      <c r="S232" s="327"/>
      <c r="T232" s="327"/>
      <c r="U232" s="202"/>
      <c r="V232" s="202"/>
      <c r="W232" s="202"/>
      <c r="X232" s="202"/>
      <c r="Y232" s="202"/>
      <c r="Z232" s="202"/>
      <c r="AA232" s="202"/>
      <c r="AB232" s="202"/>
      <c r="AC232" s="202"/>
      <c r="AD232" s="202"/>
      <c r="AE232" s="202"/>
      <c r="AF232" s="202"/>
      <c r="AG232" s="202"/>
      <c r="AH232" s="202"/>
      <c r="AI232" s="202"/>
      <c r="AJ232" s="202"/>
      <c r="AK232" s="202"/>
      <c r="AL232" s="202"/>
      <c r="AM232" s="202"/>
      <c r="AN232" s="202"/>
      <c r="AO232" s="202"/>
      <c r="AP232" s="202"/>
      <c r="AQ232" s="202"/>
      <c r="AR232" s="202"/>
      <c r="AS232" s="202"/>
      <c r="AT232" s="202"/>
      <c r="AU232" s="202"/>
      <c r="AV232" s="202"/>
      <c r="AW232" s="202"/>
      <c r="AX232" s="202"/>
      <c r="AY232" s="202">
        <f>SUM(R232:AX232)</f>
        <v>0</v>
      </c>
      <c r="AZ232" s="200">
        <f t="shared" si="530"/>
        <v>0</v>
      </c>
    </row>
    <row r="233" spans="1:52" ht="18" x14ac:dyDescent="0.25">
      <c r="A233" s="42" t="s">
        <v>466</v>
      </c>
      <c r="B233" s="24" t="s">
        <v>467</v>
      </c>
      <c r="C233" s="202"/>
      <c r="D233" s="202"/>
      <c r="E233" s="202"/>
      <c r="F233" s="202"/>
      <c r="G233" s="321"/>
      <c r="H233" s="334">
        <f>SUM(C233:G233)</f>
        <v>0</v>
      </c>
      <c r="I233" s="327"/>
      <c r="J233" s="202"/>
      <c r="K233" s="202"/>
      <c r="L233" s="321"/>
      <c r="M233" s="334">
        <f>SUM(I233:L233)</f>
        <v>0</v>
      </c>
      <c r="N233" s="327"/>
      <c r="O233" s="389"/>
      <c r="P233" s="321"/>
      <c r="Q233" s="334">
        <f t="shared" si="462"/>
        <v>0</v>
      </c>
      <c r="R233" s="327"/>
      <c r="S233" s="327"/>
      <c r="T233" s="327"/>
      <c r="U233" s="202"/>
      <c r="V233" s="202"/>
      <c r="W233" s="202"/>
      <c r="X233" s="202"/>
      <c r="Y233" s="202"/>
      <c r="Z233" s="202"/>
      <c r="AA233" s="202"/>
      <c r="AB233" s="202"/>
      <c r="AC233" s="202"/>
      <c r="AD233" s="202"/>
      <c r="AE233" s="202"/>
      <c r="AF233" s="202"/>
      <c r="AG233" s="202"/>
      <c r="AH233" s="202"/>
      <c r="AI233" s="202"/>
      <c r="AJ233" s="202"/>
      <c r="AK233" s="202"/>
      <c r="AL233" s="202"/>
      <c r="AM233" s="202"/>
      <c r="AN233" s="202"/>
      <c r="AO233" s="202"/>
      <c r="AP233" s="202"/>
      <c r="AQ233" s="202"/>
      <c r="AR233" s="202"/>
      <c r="AS233" s="202"/>
      <c r="AT233" s="202"/>
      <c r="AU233" s="202"/>
      <c r="AV233" s="202"/>
      <c r="AW233" s="202"/>
      <c r="AX233" s="202"/>
      <c r="AY233" s="202">
        <f>SUM(R233:AX233)</f>
        <v>0</v>
      </c>
      <c r="AZ233" s="200">
        <f t="shared" si="530"/>
        <v>0</v>
      </c>
    </row>
    <row r="234" spans="1:52" ht="31.5" x14ac:dyDescent="0.25">
      <c r="A234" s="21" t="s">
        <v>468</v>
      </c>
      <c r="B234" s="22" t="s">
        <v>469</v>
      </c>
      <c r="C234" s="201"/>
      <c r="D234" s="201"/>
      <c r="E234" s="201"/>
      <c r="F234" s="201"/>
      <c r="G234" s="320"/>
      <c r="H234" s="333">
        <f>SUM(C234:G234)</f>
        <v>0</v>
      </c>
      <c r="I234" s="347"/>
      <c r="J234" s="220"/>
      <c r="K234" s="220"/>
      <c r="L234" s="357"/>
      <c r="M234" s="364">
        <f>SUM(I234:L234)</f>
        <v>0</v>
      </c>
      <c r="N234" s="347"/>
      <c r="O234" s="394"/>
      <c r="P234" s="357"/>
      <c r="Q234" s="364">
        <f t="shared" si="462"/>
        <v>0</v>
      </c>
      <c r="R234" s="347"/>
      <c r="S234" s="347"/>
      <c r="T234" s="347"/>
      <c r="U234" s="220"/>
      <c r="V234" s="220"/>
      <c r="W234" s="220"/>
      <c r="X234" s="220"/>
      <c r="Y234" s="220"/>
      <c r="Z234" s="220"/>
      <c r="AA234" s="220"/>
      <c r="AB234" s="220"/>
      <c r="AC234" s="220"/>
      <c r="AD234" s="220"/>
      <c r="AE234" s="220"/>
      <c r="AF234" s="220"/>
      <c r="AG234" s="220"/>
      <c r="AH234" s="220"/>
      <c r="AI234" s="220"/>
      <c r="AJ234" s="220"/>
      <c r="AK234" s="220"/>
      <c r="AL234" s="220"/>
      <c r="AM234" s="220"/>
      <c r="AN234" s="220"/>
      <c r="AO234" s="220"/>
      <c r="AP234" s="220"/>
      <c r="AQ234" s="220"/>
      <c r="AR234" s="220"/>
      <c r="AS234" s="220"/>
      <c r="AT234" s="220"/>
      <c r="AU234" s="220"/>
      <c r="AV234" s="220"/>
      <c r="AW234" s="220"/>
      <c r="AX234" s="220"/>
      <c r="AY234" s="220">
        <f>SUM(R234:AX234)</f>
        <v>0</v>
      </c>
      <c r="AZ234" s="200">
        <f t="shared" si="530"/>
        <v>0</v>
      </c>
    </row>
    <row r="235" spans="1:52" x14ac:dyDescent="0.25">
      <c r="C235" s="203"/>
      <c r="D235" s="203"/>
      <c r="E235" s="203"/>
      <c r="F235" s="203"/>
      <c r="G235" s="203"/>
      <c r="H235" s="335"/>
      <c r="I235" s="203"/>
      <c r="J235" s="203"/>
      <c r="K235" s="203"/>
      <c r="L235" s="203"/>
      <c r="M235" s="335"/>
      <c r="N235" s="203"/>
      <c r="O235" s="203"/>
      <c r="P235" s="203"/>
      <c r="Q235" s="335"/>
      <c r="R235" s="203"/>
      <c r="S235" s="203"/>
      <c r="T235" s="203"/>
      <c r="U235" s="203"/>
      <c r="V235" s="203"/>
      <c r="W235" s="203"/>
      <c r="X235" s="203"/>
      <c r="Y235" s="203"/>
      <c r="Z235" s="203"/>
      <c r="AA235" s="203"/>
      <c r="AB235" s="203"/>
      <c r="AC235" s="203"/>
      <c r="AD235" s="203"/>
      <c r="AE235" s="203"/>
      <c r="AF235" s="203"/>
      <c r="AG235" s="203"/>
      <c r="AH235" s="203"/>
      <c r="AI235" s="203"/>
      <c r="AJ235" s="203"/>
      <c r="AK235" s="203"/>
      <c r="AL235" s="203"/>
      <c r="AM235" s="203"/>
      <c r="AN235" s="203"/>
      <c r="AO235" s="203"/>
      <c r="AP235" s="203"/>
      <c r="AQ235" s="203"/>
      <c r="AR235" s="203"/>
      <c r="AS235" s="203"/>
      <c r="AT235" s="203"/>
      <c r="AU235" s="203"/>
      <c r="AV235" s="203"/>
      <c r="AW235" s="203"/>
      <c r="AX235" s="203"/>
      <c r="AY235" s="203"/>
      <c r="AZ235" s="203"/>
    </row>
    <row r="236" spans="1:52" ht="18" x14ac:dyDescent="0.25">
      <c r="B236" s="31" t="s">
        <v>470</v>
      </c>
      <c r="C236" s="204">
        <f t="shared" ref="C236:G236" si="554">C121+C140+C141+C166+C175</f>
        <v>1662225</v>
      </c>
      <c r="D236" s="204">
        <f t="shared" ref="D236:F236" si="555">D121+D140+D141+D166+D175</f>
        <v>315000</v>
      </c>
      <c r="E236" s="204">
        <f t="shared" si="555"/>
        <v>17057036</v>
      </c>
      <c r="F236" s="204">
        <f t="shared" si="555"/>
        <v>0</v>
      </c>
      <c r="G236" s="204">
        <f t="shared" si="554"/>
        <v>0</v>
      </c>
      <c r="H236" s="336">
        <f>H121+H140+H141+H166+H175</f>
        <v>19034261</v>
      </c>
      <c r="I236" s="204">
        <f t="shared" ref="I236:AZ236" si="556">I121+I140+I141+I166+I175</f>
        <v>78205739</v>
      </c>
      <c r="J236" s="204">
        <f t="shared" ref="J236:K236" si="557">J121+J140+J141+J166+J175</f>
        <v>0</v>
      </c>
      <c r="K236" s="204">
        <f t="shared" si="557"/>
        <v>2053170</v>
      </c>
      <c r="L236" s="204">
        <f t="shared" si="556"/>
        <v>377000</v>
      </c>
      <c r="M236" s="336">
        <f t="shared" si="556"/>
        <v>80635909</v>
      </c>
      <c r="N236" s="204">
        <f t="shared" si="556"/>
        <v>60806291</v>
      </c>
      <c r="O236" s="204"/>
      <c r="P236" s="204">
        <f t="shared" ref="P236" si="558">P121+P140+P141+P166+P175</f>
        <v>0</v>
      </c>
      <c r="Q236" s="336">
        <f t="shared" si="556"/>
        <v>60806291</v>
      </c>
      <c r="R236" s="204">
        <f t="shared" si="556"/>
        <v>0</v>
      </c>
      <c r="S236" s="204">
        <f t="shared" ref="S236:T236" si="559">S121+S140+S141+S166+S175</f>
        <v>0</v>
      </c>
      <c r="T236" s="204">
        <f t="shared" si="559"/>
        <v>0</v>
      </c>
      <c r="U236" s="204">
        <f t="shared" si="556"/>
        <v>18523222</v>
      </c>
      <c r="V236" s="204">
        <f t="shared" si="556"/>
        <v>4296400</v>
      </c>
      <c r="W236" s="204">
        <f t="shared" si="556"/>
        <v>2692400</v>
      </c>
      <c r="X236" s="204">
        <f t="shared" si="556"/>
        <v>5000000</v>
      </c>
      <c r="Y236" s="204">
        <f t="shared" ref="Y236" si="560">Y121+Y140+Y141+Y166+Y175</f>
        <v>1527473</v>
      </c>
      <c r="Z236" s="204">
        <f t="shared" si="556"/>
        <v>0</v>
      </c>
      <c r="AA236" s="204">
        <f t="shared" si="556"/>
        <v>33602455</v>
      </c>
      <c r="AB236" s="204">
        <f t="shared" si="556"/>
        <v>1238250</v>
      </c>
      <c r="AC236" s="204">
        <f t="shared" si="556"/>
        <v>1016000</v>
      </c>
      <c r="AD236" s="204">
        <f t="shared" si="556"/>
        <v>8382000</v>
      </c>
      <c r="AE236" s="204">
        <f t="shared" si="556"/>
        <v>29447800</v>
      </c>
      <c r="AF236" s="204">
        <f t="shared" si="556"/>
        <v>1524000</v>
      </c>
      <c r="AG236" s="204">
        <f t="shared" si="556"/>
        <v>1940000</v>
      </c>
      <c r="AH236" s="204">
        <f t="shared" si="556"/>
        <v>11107954</v>
      </c>
      <c r="AI236" s="204">
        <f t="shared" si="556"/>
        <v>17598703</v>
      </c>
      <c r="AJ236" s="204">
        <f t="shared" ref="AJ236" si="561">AJ121+AJ140+AJ141+AJ166+AJ175</f>
        <v>0</v>
      </c>
      <c r="AK236" s="204">
        <f t="shared" si="556"/>
        <v>5500000</v>
      </c>
      <c r="AL236" s="204">
        <f t="shared" si="556"/>
        <v>702602</v>
      </c>
      <c r="AM236" s="204">
        <f t="shared" si="556"/>
        <v>687601</v>
      </c>
      <c r="AN236" s="204">
        <f t="shared" si="556"/>
        <v>19310400</v>
      </c>
      <c r="AO236" s="204">
        <f t="shared" si="556"/>
        <v>4520000</v>
      </c>
      <c r="AP236" s="204">
        <f t="shared" ref="AP236:AR236" si="562">AP121+AP140+AP141+AP166+AP175</f>
        <v>2600000</v>
      </c>
      <c r="AQ236" s="204">
        <f t="shared" si="562"/>
        <v>0</v>
      </c>
      <c r="AR236" s="204">
        <f t="shared" si="562"/>
        <v>0</v>
      </c>
      <c r="AS236" s="204">
        <f t="shared" si="556"/>
        <v>0</v>
      </c>
      <c r="AT236" s="204">
        <f t="shared" si="556"/>
        <v>0</v>
      </c>
      <c r="AU236" s="204">
        <f t="shared" si="556"/>
        <v>0</v>
      </c>
      <c r="AV236" s="204">
        <f t="shared" si="556"/>
        <v>0</v>
      </c>
      <c r="AW236" s="204">
        <f t="shared" si="556"/>
        <v>0</v>
      </c>
      <c r="AX236" s="204">
        <f t="shared" si="556"/>
        <v>20725487</v>
      </c>
      <c r="AY236" s="204">
        <f t="shared" si="556"/>
        <v>191942747</v>
      </c>
      <c r="AZ236" s="200">
        <f t="shared" si="556"/>
        <v>352419208</v>
      </c>
    </row>
    <row r="237" spans="1:52" x14ac:dyDescent="0.25">
      <c r="C237" s="203"/>
      <c r="D237" s="203"/>
      <c r="E237" s="203"/>
      <c r="F237" s="203"/>
      <c r="G237" s="203"/>
      <c r="H237" s="335"/>
      <c r="I237" s="203"/>
      <c r="J237" s="203"/>
      <c r="K237" s="203"/>
      <c r="L237" s="203"/>
      <c r="M237" s="335"/>
      <c r="N237" s="203"/>
      <c r="O237" s="203"/>
      <c r="P237" s="203"/>
      <c r="Q237" s="335"/>
      <c r="R237" s="203"/>
      <c r="S237" s="203"/>
      <c r="T237" s="203"/>
      <c r="U237" s="203"/>
      <c r="V237" s="203"/>
      <c r="W237" s="203"/>
      <c r="X237" s="203"/>
      <c r="Y237" s="203"/>
      <c r="Z237" s="203"/>
      <c r="AA237" s="203"/>
      <c r="AB237" s="203"/>
      <c r="AC237" s="203"/>
      <c r="AD237" s="203"/>
      <c r="AE237" s="203"/>
      <c r="AF237" s="203"/>
      <c r="AG237" s="203"/>
      <c r="AH237" s="203"/>
      <c r="AI237" s="203"/>
      <c r="AJ237" s="203"/>
      <c r="AK237" s="203"/>
      <c r="AL237" s="203"/>
      <c r="AM237" s="203"/>
      <c r="AN237" s="203"/>
      <c r="AO237" s="203"/>
      <c r="AP237" s="203"/>
      <c r="AQ237" s="203"/>
      <c r="AR237" s="203"/>
      <c r="AS237" s="203"/>
      <c r="AT237" s="203"/>
      <c r="AU237" s="203"/>
      <c r="AV237" s="203"/>
      <c r="AW237" s="203"/>
      <c r="AX237" s="203"/>
      <c r="AY237" s="203"/>
      <c r="AZ237" s="203"/>
    </row>
    <row r="238" spans="1:52" ht="18" x14ac:dyDescent="0.25">
      <c r="B238" s="31" t="s">
        <v>471</v>
      </c>
      <c r="C238" s="204">
        <f t="shared" ref="C238:AY238" si="563">C190+C198+C203</f>
        <v>0</v>
      </c>
      <c r="D238" s="204">
        <f t="shared" ref="D238:F238" si="564">D190+D198+D203</f>
        <v>0</v>
      </c>
      <c r="E238" s="204">
        <f t="shared" si="564"/>
        <v>0</v>
      </c>
      <c r="F238" s="204">
        <f t="shared" si="564"/>
        <v>0</v>
      </c>
      <c r="G238" s="204">
        <f t="shared" si="563"/>
        <v>0</v>
      </c>
      <c r="H238" s="336">
        <f t="shared" si="563"/>
        <v>0</v>
      </c>
      <c r="I238" s="223">
        <f t="shared" si="563"/>
        <v>203200</v>
      </c>
      <c r="J238" s="223">
        <f t="shared" ref="J238:K238" si="565">J190+J198+J203</f>
        <v>0</v>
      </c>
      <c r="K238" s="223">
        <f t="shared" si="565"/>
        <v>0</v>
      </c>
      <c r="L238" s="223">
        <f t="shared" si="563"/>
        <v>0</v>
      </c>
      <c r="M238" s="366">
        <f t="shared" si="563"/>
        <v>203200</v>
      </c>
      <c r="N238" s="223">
        <f t="shared" si="563"/>
        <v>254000</v>
      </c>
      <c r="O238" s="223"/>
      <c r="P238" s="223">
        <f t="shared" ref="P238" si="566">P190+P198+P203</f>
        <v>0</v>
      </c>
      <c r="Q238" s="366">
        <f>Q190+Q198+Q203</f>
        <v>254000</v>
      </c>
      <c r="R238" s="223">
        <f t="shared" si="563"/>
        <v>0</v>
      </c>
      <c r="S238" s="223">
        <f t="shared" ref="S238:T238" si="567">S190+S198+S203</f>
        <v>0</v>
      </c>
      <c r="T238" s="223">
        <f t="shared" si="567"/>
        <v>0</v>
      </c>
      <c r="U238" s="223">
        <f t="shared" si="563"/>
        <v>0</v>
      </c>
      <c r="V238" s="223">
        <f t="shared" si="563"/>
        <v>0</v>
      </c>
      <c r="W238" s="223">
        <f t="shared" si="563"/>
        <v>3000000</v>
      </c>
      <c r="X238" s="223">
        <f t="shared" si="563"/>
        <v>0</v>
      </c>
      <c r="Y238" s="223">
        <f t="shared" ref="Y238" si="568">Y190+Y198+Y203</f>
        <v>0</v>
      </c>
      <c r="Z238" s="223">
        <f t="shared" si="563"/>
        <v>0</v>
      </c>
      <c r="AA238" s="223">
        <f t="shared" si="563"/>
        <v>0</v>
      </c>
      <c r="AB238" s="223">
        <f t="shared" si="563"/>
        <v>1524000</v>
      </c>
      <c r="AC238" s="223">
        <f t="shared" si="563"/>
        <v>0</v>
      </c>
      <c r="AD238" s="223">
        <f t="shared" si="563"/>
        <v>0</v>
      </c>
      <c r="AE238" s="223">
        <f t="shared" si="563"/>
        <v>7635000</v>
      </c>
      <c r="AF238" s="223">
        <f t="shared" si="563"/>
        <v>0</v>
      </c>
      <c r="AG238" s="223">
        <f t="shared" si="563"/>
        <v>0</v>
      </c>
      <c r="AH238" s="223">
        <f t="shared" si="563"/>
        <v>127000</v>
      </c>
      <c r="AI238" s="223">
        <f t="shared" si="563"/>
        <v>0</v>
      </c>
      <c r="AJ238" s="223">
        <f t="shared" ref="AJ238" si="569">AJ190+AJ198+AJ203</f>
        <v>0</v>
      </c>
      <c r="AK238" s="223">
        <f t="shared" si="563"/>
        <v>0</v>
      </c>
      <c r="AL238" s="223">
        <f t="shared" ref="AL238" si="570">AL190+AL198+AL203</f>
        <v>0</v>
      </c>
      <c r="AM238" s="223">
        <f t="shared" si="563"/>
        <v>0</v>
      </c>
      <c r="AN238" s="223">
        <f t="shared" si="563"/>
        <v>0</v>
      </c>
      <c r="AO238" s="223">
        <f t="shared" si="563"/>
        <v>0</v>
      </c>
      <c r="AP238" s="223">
        <f t="shared" ref="AP238:AR238" si="571">AP190+AP198+AP203</f>
        <v>0</v>
      </c>
      <c r="AQ238" s="223">
        <f t="shared" si="571"/>
        <v>0</v>
      </c>
      <c r="AR238" s="223">
        <f t="shared" si="571"/>
        <v>53000</v>
      </c>
      <c r="AS238" s="223">
        <f t="shared" si="563"/>
        <v>0</v>
      </c>
      <c r="AT238" s="223">
        <f t="shared" si="563"/>
        <v>0</v>
      </c>
      <c r="AU238" s="223">
        <f t="shared" si="563"/>
        <v>0</v>
      </c>
      <c r="AV238" s="223">
        <f t="shared" si="563"/>
        <v>0</v>
      </c>
      <c r="AW238" s="223">
        <f t="shared" ref="AW238" si="572">AW190+AW198+AW203</f>
        <v>0</v>
      </c>
      <c r="AX238" s="223">
        <f t="shared" si="563"/>
        <v>0</v>
      </c>
      <c r="AY238" s="223">
        <f t="shared" si="563"/>
        <v>12339000</v>
      </c>
      <c r="AZ238" s="200">
        <f>AY238+Q238+M238+H238</f>
        <v>12796200</v>
      </c>
    </row>
    <row r="239" spans="1:52" x14ac:dyDescent="0.25">
      <c r="C239" s="203"/>
      <c r="D239" s="203"/>
      <c r="E239" s="203"/>
      <c r="F239" s="203"/>
      <c r="G239" s="203"/>
      <c r="H239" s="335"/>
      <c r="I239" s="203"/>
      <c r="J239" s="203"/>
      <c r="K239" s="203"/>
      <c r="L239" s="203"/>
      <c r="M239" s="335"/>
      <c r="N239" s="203"/>
      <c r="O239" s="203"/>
      <c r="P239" s="203"/>
      <c r="Q239" s="335"/>
      <c r="R239" s="203"/>
      <c r="S239" s="203"/>
      <c r="T239" s="203"/>
      <c r="U239" s="203"/>
      <c r="V239" s="203"/>
      <c r="W239" s="203"/>
      <c r="X239" s="203"/>
      <c r="Y239" s="203"/>
      <c r="Z239" s="203"/>
      <c r="AA239" s="203"/>
      <c r="AB239" s="203"/>
      <c r="AC239" s="203"/>
      <c r="AD239" s="203"/>
      <c r="AE239" s="203"/>
      <c r="AF239" s="203"/>
      <c r="AG239" s="203"/>
      <c r="AH239" s="203"/>
      <c r="AI239" s="203"/>
      <c r="AJ239" s="203"/>
      <c r="AK239" s="203"/>
      <c r="AL239" s="203"/>
      <c r="AM239" s="203"/>
      <c r="AN239" s="203"/>
      <c r="AO239" s="203"/>
      <c r="AP239" s="203"/>
      <c r="AQ239" s="203"/>
      <c r="AR239" s="203"/>
      <c r="AS239" s="203"/>
      <c r="AT239" s="203"/>
      <c r="AU239" s="203"/>
      <c r="AV239" s="203"/>
      <c r="AW239" s="203"/>
      <c r="AX239" s="203"/>
      <c r="AY239" s="203"/>
      <c r="AZ239" s="203"/>
    </row>
    <row r="240" spans="1:52" ht="18" x14ac:dyDescent="0.25">
      <c r="B240" s="31" t="s">
        <v>472</v>
      </c>
      <c r="C240" s="204">
        <f t="shared" ref="C240:AY240" si="573">C212</f>
        <v>0</v>
      </c>
      <c r="D240" s="204">
        <f t="shared" ref="D240:F240" si="574">D212</f>
        <v>0</v>
      </c>
      <c r="E240" s="204">
        <f t="shared" si="574"/>
        <v>0</v>
      </c>
      <c r="F240" s="204">
        <f t="shared" si="574"/>
        <v>0</v>
      </c>
      <c r="G240" s="204">
        <f t="shared" si="573"/>
        <v>0</v>
      </c>
      <c r="H240" s="336">
        <f t="shared" si="573"/>
        <v>0</v>
      </c>
      <c r="I240" s="223">
        <f t="shared" si="573"/>
        <v>0</v>
      </c>
      <c r="J240" s="223">
        <f t="shared" ref="J240:K240" si="575">J212</f>
        <v>0</v>
      </c>
      <c r="K240" s="223">
        <f t="shared" si="575"/>
        <v>0</v>
      </c>
      <c r="L240" s="223">
        <f t="shared" si="573"/>
        <v>0</v>
      </c>
      <c r="M240" s="366">
        <f t="shared" si="573"/>
        <v>0</v>
      </c>
      <c r="N240" s="223">
        <f t="shared" si="573"/>
        <v>0</v>
      </c>
      <c r="O240" s="223"/>
      <c r="P240" s="223">
        <f t="shared" ref="P240" si="576">P212</f>
        <v>0</v>
      </c>
      <c r="Q240" s="366">
        <f>Q212</f>
        <v>0</v>
      </c>
      <c r="R240" s="223">
        <f t="shared" si="573"/>
        <v>0</v>
      </c>
      <c r="S240" s="223">
        <f t="shared" ref="S240:T240" si="577">S212</f>
        <v>0</v>
      </c>
      <c r="T240" s="223">
        <f t="shared" si="577"/>
        <v>0</v>
      </c>
      <c r="U240" s="223">
        <f t="shared" si="573"/>
        <v>0</v>
      </c>
      <c r="V240" s="223">
        <f t="shared" si="573"/>
        <v>0</v>
      </c>
      <c r="W240" s="223">
        <f t="shared" si="573"/>
        <v>0</v>
      </c>
      <c r="X240" s="223">
        <f t="shared" si="573"/>
        <v>7000000</v>
      </c>
      <c r="Y240" s="223">
        <f t="shared" ref="Y240" si="578">Y212</f>
        <v>0</v>
      </c>
      <c r="Z240" s="223">
        <f t="shared" si="573"/>
        <v>158613734</v>
      </c>
      <c r="AA240" s="223">
        <f t="shared" si="573"/>
        <v>0</v>
      </c>
      <c r="AB240" s="223">
        <f t="shared" si="573"/>
        <v>0</v>
      </c>
      <c r="AC240" s="223">
        <f t="shared" si="573"/>
        <v>0</v>
      </c>
      <c r="AD240" s="223">
        <f t="shared" si="573"/>
        <v>0</v>
      </c>
      <c r="AE240" s="223">
        <f t="shared" si="573"/>
        <v>0</v>
      </c>
      <c r="AF240" s="223">
        <f t="shared" si="573"/>
        <v>0</v>
      </c>
      <c r="AG240" s="223">
        <f t="shared" si="573"/>
        <v>0</v>
      </c>
      <c r="AH240" s="223">
        <f t="shared" si="573"/>
        <v>0</v>
      </c>
      <c r="AI240" s="223">
        <f t="shared" si="573"/>
        <v>0</v>
      </c>
      <c r="AJ240" s="223">
        <f t="shared" ref="AJ240" si="579">AJ212</f>
        <v>0</v>
      </c>
      <c r="AK240" s="223">
        <f t="shared" si="573"/>
        <v>0</v>
      </c>
      <c r="AL240" s="223">
        <f t="shared" ref="AL240" si="580">AL212</f>
        <v>0</v>
      </c>
      <c r="AM240" s="223">
        <f t="shared" si="573"/>
        <v>0</v>
      </c>
      <c r="AN240" s="223">
        <f t="shared" si="573"/>
        <v>0</v>
      </c>
      <c r="AO240" s="223">
        <f t="shared" si="573"/>
        <v>0</v>
      </c>
      <c r="AP240" s="223">
        <f t="shared" ref="AP240:AR240" si="581">AP212</f>
        <v>0</v>
      </c>
      <c r="AQ240" s="223">
        <f t="shared" si="581"/>
        <v>0</v>
      </c>
      <c r="AR240" s="223">
        <f t="shared" si="581"/>
        <v>0</v>
      </c>
      <c r="AS240" s="223">
        <f t="shared" si="573"/>
        <v>0</v>
      </c>
      <c r="AT240" s="223">
        <f t="shared" si="573"/>
        <v>0</v>
      </c>
      <c r="AU240" s="223">
        <f t="shared" si="573"/>
        <v>0</v>
      </c>
      <c r="AV240" s="223">
        <f t="shared" si="573"/>
        <v>0</v>
      </c>
      <c r="AW240" s="223">
        <f t="shared" ref="AW240" si="582">AW212</f>
        <v>0</v>
      </c>
      <c r="AX240" s="223">
        <f t="shared" si="573"/>
        <v>0</v>
      </c>
      <c r="AY240" s="223">
        <f t="shared" si="573"/>
        <v>165613734</v>
      </c>
      <c r="AZ240" s="200">
        <f>AY240+Q240+M240+H240</f>
        <v>165613734</v>
      </c>
    </row>
    <row r="241" spans="1:52" x14ac:dyDescent="0.25">
      <c r="C241" s="203"/>
      <c r="D241" s="203"/>
      <c r="E241" s="203"/>
      <c r="F241" s="203"/>
      <c r="G241" s="203"/>
      <c r="H241" s="335"/>
      <c r="I241" s="203"/>
      <c r="J241" s="203"/>
      <c r="K241" s="203"/>
      <c r="L241" s="203"/>
      <c r="M241" s="335"/>
      <c r="N241" s="203"/>
      <c r="O241" s="203"/>
      <c r="P241" s="203"/>
      <c r="Q241" s="335"/>
      <c r="R241" s="203"/>
      <c r="S241" s="203"/>
      <c r="T241" s="203"/>
      <c r="U241" s="203"/>
      <c r="V241" s="203"/>
      <c r="W241" s="203"/>
      <c r="X241" s="203"/>
      <c r="Y241" s="203"/>
      <c r="Z241" s="203"/>
      <c r="AA241" s="203"/>
      <c r="AB241" s="203"/>
      <c r="AC241" s="203"/>
      <c r="AD241" s="203"/>
      <c r="AE241" s="203"/>
      <c r="AF241" s="203"/>
      <c r="AG241" s="203"/>
      <c r="AH241" s="203"/>
      <c r="AI241" s="203"/>
      <c r="AJ241" s="203"/>
      <c r="AK241" s="203"/>
      <c r="AL241" s="203"/>
      <c r="AM241" s="203"/>
      <c r="AN241" s="203"/>
      <c r="AO241" s="203"/>
      <c r="AP241" s="203"/>
      <c r="AQ241" s="203"/>
      <c r="AR241" s="203"/>
      <c r="AS241" s="203"/>
      <c r="AT241" s="203"/>
      <c r="AU241" s="203"/>
      <c r="AV241" s="203"/>
      <c r="AW241" s="203"/>
      <c r="AX241" s="203"/>
      <c r="AY241" s="203"/>
      <c r="AZ241" s="203"/>
    </row>
    <row r="242" spans="1:52" ht="18" x14ac:dyDescent="0.25">
      <c r="A242" s="46" t="s">
        <v>473</v>
      </c>
      <c r="B242" s="47" t="s">
        <v>474</v>
      </c>
      <c r="C242" s="224">
        <f t="shared" ref="C242:AY242" si="583">C121+C140+C141+C166+C175+C190+C198+C203+C212</f>
        <v>1662225</v>
      </c>
      <c r="D242" s="224">
        <f t="shared" ref="D242:F242" si="584">D121+D140+D141+D166+D175+D190+D198+D203+D212</f>
        <v>315000</v>
      </c>
      <c r="E242" s="224">
        <f t="shared" si="584"/>
        <v>17057036</v>
      </c>
      <c r="F242" s="224">
        <f t="shared" si="584"/>
        <v>0</v>
      </c>
      <c r="G242" s="345">
        <f t="shared" si="583"/>
        <v>0</v>
      </c>
      <c r="H242" s="354">
        <f t="shared" si="583"/>
        <v>19034261</v>
      </c>
      <c r="I242" s="349">
        <f t="shared" si="583"/>
        <v>78408939</v>
      </c>
      <c r="J242" s="225">
        <f t="shared" ref="J242:K242" si="585">J121+J140+J141+J166+J175+J190+J198+J203+J212</f>
        <v>0</v>
      </c>
      <c r="K242" s="225">
        <f t="shared" si="585"/>
        <v>2053170</v>
      </c>
      <c r="L242" s="359">
        <f t="shared" si="583"/>
        <v>377000</v>
      </c>
      <c r="M242" s="367">
        <f t="shared" si="583"/>
        <v>80839109</v>
      </c>
      <c r="N242" s="349">
        <f t="shared" si="583"/>
        <v>61060291</v>
      </c>
      <c r="O242" s="396"/>
      <c r="P242" s="359">
        <f t="shared" ref="P242" si="586">P121+P140+P141+P166+P175+P190+P198+P203+P212</f>
        <v>0</v>
      </c>
      <c r="Q242" s="367">
        <f>Q121+Q140+Q141+Q166+Q175+Q190+Q198+Q203+Q212</f>
        <v>61060291</v>
      </c>
      <c r="R242" s="349">
        <f t="shared" si="583"/>
        <v>0</v>
      </c>
      <c r="S242" s="349">
        <f t="shared" ref="S242:T242" si="587">S121+S140+S141+S166+S175+S190+S198+S203+S212</f>
        <v>0</v>
      </c>
      <c r="T242" s="349">
        <f t="shared" si="587"/>
        <v>0</v>
      </c>
      <c r="U242" s="225">
        <f t="shared" si="583"/>
        <v>18523222</v>
      </c>
      <c r="V242" s="225">
        <f t="shared" si="583"/>
        <v>4296400</v>
      </c>
      <c r="W242" s="225">
        <f t="shared" si="583"/>
        <v>5692400</v>
      </c>
      <c r="X242" s="225">
        <f t="shared" si="583"/>
        <v>12000000</v>
      </c>
      <c r="Y242" s="225">
        <f t="shared" ref="Y242" si="588">Y121+Y140+Y141+Y166+Y175+Y190+Y198+Y203+Y212</f>
        <v>1527473</v>
      </c>
      <c r="Z242" s="225">
        <f t="shared" si="583"/>
        <v>158613734</v>
      </c>
      <c r="AA242" s="225">
        <f t="shared" si="583"/>
        <v>33602455</v>
      </c>
      <c r="AB242" s="225">
        <f t="shared" si="583"/>
        <v>2762250</v>
      </c>
      <c r="AC242" s="225">
        <f t="shared" si="583"/>
        <v>1016000</v>
      </c>
      <c r="AD242" s="225">
        <f t="shared" si="583"/>
        <v>8382000</v>
      </c>
      <c r="AE242" s="225">
        <f t="shared" si="583"/>
        <v>37082800</v>
      </c>
      <c r="AF242" s="225">
        <f t="shared" si="583"/>
        <v>1524000</v>
      </c>
      <c r="AG242" s="225">
        <f t="shared" si="583"/>
        <v>1940000</v>
      </c>
      <c r="AH242" s="225">
        <f t="shared" si="583"/>
        <v>11234954</v>
      </c>
      <c r="AI242" s="225">
        <f t="shared" si="583"/>
        <v>17598703</v>
      </c>
      <c r="AJ242" s="225">
        <f t="shared" ref="AJ242" si="589">AJ121+AJ140+AJ141+AJ166+AJ175+AJ190+AJ198+AJ203+AJ212</f>
        <v>0</v>
      </c>
      <c r="AK242" s="225">
        <f t="shared" si="583"/>
        <v>5500000</v>
      </c>
      <c r="AL242" s="225">
        <f t="shared" ref="AL242" si="590">AL121+AL140+AL141+AL166+AL175+AL190+AL198+AL203+AL212</f>
        <v>702602</v>
      </c>
      <c r="AM242" s="225">
        <f t="shared" si="583"/>
        <v>687601</v>
      </c>
      <c r="AN242" s="225">
        <f t="shared" si="583"/>
        <v>19310400</v>
      </c>
      <c r="AO242" s="225">
        <f t="shared" si="583"/>
        <v>4520000</v>
      </c>
      <c r="AP242" s="225">
        <f t="shared" ref="AP242:AR242" si="591">AP121+AP140+AP141+AP166+AP175+AP190+AP198+AP203+AP212</f>
        <v>2600000</v>
      </c>
      <c r="AQ242" s="225">
        <f t="shared" si="591"/>
        <v>0</v>
      </c>
      <c r="AR242" s="225">
        <f t="shared" si="591"/>
        <v>53000</v>
      </c>
      <c r="AS242" s="225">
        <f t="shared" si="583"/>
        <v>0</v>
      </c>
      <c r="AT242" s="225">
        <f t="shared" si="583"/>
        <v>0</v>
      </c>
      <c r="AU242" s="225">
        <f t="shared" si="583"/>
        <v>0</v>
      </c>
      <c r="AV242" s="225">
        <f t="shared" si="583"/>
        <v>0</v>
      </c>
      <c r="AW242" s="225">
        <f t="shared" ref="AW242" si="592">AW121+AW140+AW141+AW166+AW175+AW190+AW198+AW203+AW212</f>
        <v>0</v>
      </c>
      <c r="AX242" s="225">
        <f t="shared" si="583"/>
        <v>20725487</v>
      </c>
      <c r="AY242" s="225">
        <f t="shared" si="583"/>
        <v>369895481</v>
      </c>
      <c r="AZ242" s="200">
        <f>AY242+Q242+M242+H242</f>
        <v>530829142</v>
      </c>
    </row>
    <row r="243" spans="1:52" ht="18" x14ac:dyDescent="0.25">
      <c r="A243" s="34"/>
      <c r="B243" s="35"/>
      <c r="C243" s="203"/>
      <c r="D243" s="203"/>
      <c r="E243" s="203"/>
      <c r="F243" s="203"/>
      <c r="G243" s="203"/>
      <c r="H243" s="335"/>
      <c r="I243" s="203"/>
      <c r="J243" s="203"/>
      <c r="K243" s="203"/>
      <c r="L243" s="203"/>
      <c r="M243" s="335"/>
      <c r="N243" s="203"/>
      <c r="O243" s="203"/>
      <c r="P243" s="203"/>
      <c r="Q243" s="335"/>
      <c r="R243" s="203"/>
      <c r="S243" s="203"/>
      <c r="T243" s="203"/>
      <c r="U243" s="203"/>
      <c r="V243" s="203"/>
      <c r="W243" s="203"/>
      <c r="X243" s="203"/>
      <c r="Y243" s="203"/>
      <c r="Z243" s="203"/>
      <c r="AA243" s="203"/>
      <c r="AB243" s="203"/>
      <c r="AC243" s="203"/>
      <c r="AD243" s="203"/>
      <c r="AE243" s="203"/>
      <c r="AF243" s="203"/>
      <c r="AG243" s="203"/>
      <c r="AH243" s="203"/>
      <c r="AI243" s="203"/>
      <c r="AJ243" s="203"/>
      <c r="AK243" s="203"/>
      <c r="AL243" s="203"/>
      <c r="AM243" s="203"/>
      <c r="AN243" s="203"/>
      <c r="AO243" s="203"/>
      <c r="AP243" s="203"/>
      <c r="AQ243" s="203"/>
      <c r="AR243" s="203"/>
      <c r="AS243" s="203"/>
      <c r="AT243" s="203"/>
      <c r="AU243" s="203"/>
      <c r="AV243" s="203"/>
      <c r="AW243" s="203"/>
      <c r="AX243" s="203"/>
      <c r="AY243" s="203"/>
      <c r="AZ243" s="203"/>
    </row>
    <row r="244" spans="1:52" ht="36" x14ac:dyDescent="0.25">
      <c r="A244" s="36"/>
      <c r="B244" s="37" t="s">
        <v>475</v>
      </c>
      <c r="C244" s="206">
        <f t="shared" ref="C244:AY244" si="593">C242-C225</f>
        <v>1662225</v>
      </c>
      <c r="D244" s="206">
        <f t="shared" ref="D244:F244" si="594">D242-D225</f>
        <v>315000</v>
      </c>
      <c r="E244" s="206">
        <f t="shared" si="594"/>
        <v>17057036</v>
      </c>
      <c r="F244" s="206">
        <f t="shared" si="594"/>
        <v>0</v>
      </c>
      <c r="G244" s="323">
        <f t="shared" si="593"/>
        <v>0</v>
      </c>
      <c r="H244" s="338">
        <f t="shared" si="593"/>
        <v>19034261</v>
      </c>
      <c r="I244" s="350">
        <f t="shared" si="593"/>
        <v>78408939</v>
      </c>
      <c r="J244" s="226">
        <f t="shared" ref="J244:K244" si="595">J242-J225</f>
        <v>0</v>
      </c>
      <c r="K244" s="226">
        <f t="shared" si="595"/>
        <v>2053170</v>
      </c>
      <c r="L244" s="360">
        <f t="shared" si="593"/>
        <v>377000</v>
      </c>
      <c r="M244" s="368">
        <f t="shared" si="593"/>
        <v>80839109</v>
      </c>
      <c r="N244" s="350">
        <f t="shared" si="593"/>
        <v>61060291</v>
      </c>
      <c r="O244" s="397"/>
      <c r="P244" s="360">
        <f t="shared" ref="P244" si="596">P242-P225</f>
        <v>0</v>
      </c>
      <c r="Q244" s="368">
        <f>Q242-Q225</f>
        <v>61060291</v>
      </c>
      <c r="R244" s="350">
        <f t="shared" si="593"/>
        <v>0</v>
      </c>
      <c r="S244" s="350">
        <f t="shared" ref="S244:T244" si="597">S242-S225</f>
        <v>0</v>
      </c>
      <c r="T244" s="350">
        <f t="shared" si="597"/>
        <v>0</v>
      </c>
      <c r="U244" s="226">
        <f t="shared" si="593"/>
        <v>18523222</v>
      </c>
      <c r="V244" s="226">
        <f t="shared" si="593"/>
        <v>4296400</v>
      </c>
      <c r="W244" s="226">
        <f t="shared" si="593"/>
        <v>5692400</v>
      </c>
      <c r="X244" s="226">
        <f t="shared" si="593"/>
        <v>12000000</v>
      </c>
      <c r="Y244" s="226">
        <f t="shared" ref="Y244" si="598">Y242-Y225</f>
        <v>1527473</v>
      </c>
      <c r="Z244" s="226">
        <f t="shared" si="593"/>
        <v>0</v>
      </c>
      <c r="AA244" s="226">
        <f t="shared" si="593"/>
        <v>33602455</v>
      </c>
      <c r="AB244" s="226">
        <f t="shared" si="593"/>
        <v>2762250</v>
      </c>
      <c r="AC244" s="226">
        <f t="shared" si="593"/>
        <v>1016000</v>
      </c>
      <c r="AD244" s="226">
        <f t="shared" si="593"/>
        <v>8382000</v>
      </c>
      <c r="AE244" s="226">
        <f t="shared" si="593"/>
        <v>37082800</v>
      </c>
      <c r="AF244" s="226">
        <f t="shared" si="593"/>
        <v>1524000</v>
      </c>
      <c r="AG244" s="226">
        <f t="shared" si="593"/>
        <v>1940000</v>
      </c>
      <c r="AH244" s="226">
        <f t="shared" si="593"/>
        <v>11234954</v>
      </c>
      <c r="AI244" s="226">
        <f t="shared" si="593"/>
        <v>17598703</v>
      </c>
      <c r="AJ244" s="226">
        <f t="shared" ref="AJ244" si="599">AJ242-AJ225</f>
        <v>0</v>
      </c>
      <c r="AK244" s="226">
        <f t="shared" si="593"/>
        <v>5500000</v>
      </c>
      <c r="AL244" s="226">
        <f t="shared" ref="AL244" si="600">AL242-AL225</f>
        <v>702602</v>
      </c>
      <c r="AM244" s="226">
        <f t="shared" si="593"/>
        <v>687601</v>
      </c>
      <c r="AN244" s="226">
        <f t="shared" si="593"/>
        <v>19310400</v>
      </c>
      <c r="AO244" s="226">
        <f t="shared" si="593"/>
        <v>4520000</v>
      </c>
      <c r="AP244" s="226">
        <f t="shared" ref="AP244:AR244" si="601">AP242-AP225</f>
        <v>2600000</v>
      </c>
      <c r="AQ244" s="226">
        <f t="shared" si="601"/>
        <v>0</v>
      </c>
      <c r="AR244" s="226">
        <f t="shared" si="601"/>
        <v>53000</v>
      </c>
      <c r="AS244" s="226">
        <f t="shared" si="593"/>
        <v>0</v>
      </c>
      <c r="AT244" s="226">
        <f t="shared" si="593"/>
        <v>0</v>
      </c>
      <c r="AU244" s="226">
        <f t="shared" si="593"/>
        <v>0</v>
      </c>
      <c r="AV244" s="226">
        <f t="shared" si="593"/>
        <v>0</v>
      </c>
      <c r="AW244" s="226">
        <f t="shared" ref="AW244" si="602">AW242-AW225</f>
        <v>0</v>
      </c>
      <c r="AX244" s="226">
        <f t="shared" si="593"/>
        <v>20725487</v>
      </c>
      <c r="AY244" s="226">
        <f t="shared" si="593"/>
        <v>211281747</v>
      </c>
      <c r="AZ244" s="200">
        <f>AY244+Q244+M244+H244</f>
        <v>372215408</v>
      </c>
    </row>
    <row r="245" spans="1:52" x14ac:dyDescent="0.25">
      <c r="C245" s="203"/>
      <c r="D245" s="203"/>
      <c r="E245" s="203"/>
      <c r="F245" s="203"/>
      <c r="G245" s="203"/>
      <c r="H245" s="335"/>
      <c r="I245" s="203"/>
      <c r="J245" s="203"/>
      <c r="K245" s="203"/>
      <c r="L245" s="203"/>
      <c r="M245" s="335"/>
      <c r="N245" s="203"/>
      <c r="O245" s="203"/>
      <c r="P245" s="203"/>
      <c r="Q245" s="335"/>
      <c r="R245" s="203"/>
      <c r="S245" s="203"/>
      <c r="T245" s="203"/>
      <c r="U245" s="203"/>
      <c r="V245" s="203"/>
      <c r="W245" s="203"/>
      <c r="X245" s="203"/>
      <c r="Y245" s="203"/>
      <c r="Z245" s="203"/>
      <c r="AA245" s="203"/>
      <c r="AB245" s="203"/>
      <c r="AC245" s="203"/>
      <c r="AD245" s="203"/>
      <c r="AE245" s="203"/>
      <c r="AF245" s="203"/>
      <c r="AG245" s="203"/>
      <c r="AH245" s="203"/>
      <c r="AI245" s="203"/>
      <c r="AJ245" s="203"/>
      <c r="AK245" s="203"/>
      <c r="AL245" s="203"/>
      <c r="AM245" s="203"/>
      <c r="AN245" s="203"/>
      <c r="AO245" s="203"/>
      <c r="AP245" s="203"/>
      <c r="AQ245" s="203"/>
      <c r="AR245" s="203"/>
      <c r="AS245" s="203"/>
      <c r="AT245" s="203"/>
      <c r="AU245" s="203"/>
      <c r="AV245" s="203"/>
      <c r="AW245" s="203"/>
      <c r="AX245" s="203"/>
      <c r="AY245" s="203"/>
      <c r="AZ245" s="203"/>
    </row>
    <row r="246" spans="1:52" ht="36.75" thickBot="1" x14ac:dyDescent="0.3">
      <c r="A246" s="38"/>
      <c r="B246" s="39" t="s">
        <v>476</v>
      </c>
      <c r="C246" s="207">
        <f t="shared" ref="C246:AY246" si="603">C242-C212</f>
        <v>1662225</v>
      </c>
      <c r="D246" s="207">
        <f t="shared" ref="D246:F246" si="604">D242-D212</f>
        <v>315000</v>
      </c>
      <c r="E246" s="207">
        <f t="shared" si="604"/>
        <v>17057036</v>
      </c>
      <c r="F246" s="207">
        <f t="shared" si="604"/>
        <v>0</v>
      </c>
      <c r="G246" s="324">
        <f t="shared" si="603"/>
        <v>0</v>
      </c>
      <c r="H246" s="339">
        <f t="shared" si="603"/>
        <v>19034261</v>
      </c>
      <c r="I246" s="351">
        <f t="shared" si="603"/>
        <v>78408939</v>
      </c>
      <c r="J246" s="227">
        <f t="shared" ref="J246:K246" si="605">J242-J212</f>
        <v>0</v>
      </c>
      <c r="K246" s="227">
        <f t="shared" si="605"/>
        <v>2053170</v>
      </c>
      <c r="L246" s="361">
        <f t="shared" si="603"/>
        <v>377000</v>
      </c>
      <c r="M246" s="369">
        <f t="shared" si="603"/>
        <v>80839109</v>
      </c>
      <c r="N246" s="351">
        <f t="shared" si="603"/>
        <v>61060291</v>
      </c>
      <c r="O246" s="398"/>
      <c r="P246" s="361">
        <f t="shared" ref="P246" si="606">P242-P212</f>
        <v>0</v>
      </c>
      <c r="Q246" s="369">
        <f>Q242-Q212</f>
        <v>61060291</v>
      </c>
      <c r="R246" s="351">
        <f t="shared" si="603"/>
        <v>0</v>
      </c>
      <c r="S246" s="351">
        <f t="shared" ref="S246:T246" si="607">S242-S212</f>
        <v>0</v>
      </c>
      <c r="T246" s="351">
        <f t="shared" si="607"/>
        <v>0</v>
      </c>
      <c r="U246" s="227">
        <f t="shared" si="603"/>
        <v>18523222</v>
      </c>
      <c r="V246" s="227">
        <f t="shared" si="603"/>
        <v>4296400</v>
      </c>
      <c r="W246" s="227">
        <f t="shared" si="603"/>
        <v>5692400</v>
      </c>
      <c r="X246" s="227">
        <f t="shared" si="603"/>
        <v>5000000</v>
      </c>
      <c r="Y246" s="227">
        <f t="shared" ref="Y246" si="608">Y242-Y212</f>
        <v>1527473</v>
      </c>
      <c r="Z246" s="227">
        <f t="shared" si="603"/>
        <v>0</v>
      </c>
      <c r="AA246" s="227">
        <f t="shared" si="603"/>
        <v>33602455</v>
      </c>
      <c r="AB246" s="227">
        <f t="shared" si="603"/>
        <v>2762250</v>
      </c>
      <c r="AC246" s="227">
        <f t="shared" si="603"/>
        <v>1016000</v>
      </c>
      <c r="AD246" s="227">
        <f t="shared" si="603"/>
        <v>8382000</v>
      </c>
      <c r="AE246" s="227">
        <f t="shared" si="603"/>
        <v>37082800</v>
      </c>
      <c r="AF246" s="227">
        <f t="shared" si="603"/>
        <v>1524000</v>
      </c>
      <c r="AG246" s="227">
        <f t="shared" si="603"/>
        <v>1940000</v>
      </c>
      <c r="AH246" s="227">
        <f t="shared" si="603"/>
        <v>11234954</v>
      </c>
      <c r="AI246" s="227">
        <f t="shared" si="603"/>
        <v>17598703</v>
      </c>
      <c r="AJ246" s="227">
        <f t="shared" ref="AJ246" si="609">AJ242-AJ212</f>
        <v>0</v>
      </c>
      <c r="AK246" s="227">
        <f t="shared" si="603"/>
        <v>5500000</v>
      </c>
      <c r="AL246" s="227">
        <f t="shared" ref="AL246" si="610">AL242-AL212</f>
        <v>702602</v>
      </c>
      <c r="AM246" s="227">
        <f t="shared" si="603"/>
        <v>687601</v>
      </c>
      <c r="AN246" s="227">
        <f t="shared" si="603"/>
        <v>19310400</v>
      </c>
      <c r="AO246" s="227">
        <f t="shared" si="603"/>
        <v>4520000</v>
      </c>
      <c r="AP246" s="227">
        <f t="shared" ref="AP246:AR246" si="611">AP242-AP212</f>
        <v>2600000</v>
      </c>
      <c r="AQ246" s="227">
        <f t="shared" si="611"/>
        <v>0</v>
      </c>
      <c r="AR246" s="227">
        <f t="shared" si="611"/>
        <v>53000</v>
      </c>
      <c r="AS246" s="227">
        <f t="shared" si="603"/>
        <v>0</v>
      </c>
      <c r="AT246" s="227">
        <f t="shared" si="603"/>
        <v>0</v>
      </c>
      <c r="AU246" s="227">
        <f t="shared" si="603"/>
        <v>0</v>
      </c>
      <c r="AV246" s="227">
        <f t="shared" si="603"/>
        <v>0</v>
      </c>
      <c r="AW246" s="227">
        <f t="shared" ref="AW246" si="612">AW242-AW212</f>
        <v>0</v>
      </c>
      <c r="AX246" s="227">
        <f t="shared" si="603"/>
        <v>20725487</v>
      </c>
      <c r="AY246" s="227">
        <f t="shared" si="603"/>
        <v>204281747</v>
      </c>
      <c r="AZ246" s="200">
        <f>AY246+Q246+M246+H246</f>
        <v>365215408</v>
      </c>
    </row>
    <row r="247" spans="1:52" ht="18" x14ac:dyDescent="0.25">
      <c r="A247" s="34"/>
      <c r="B247" s="35"/>
      <c r="C247" s="209"/>
      <c r="D247" s="209"/>
      <c r="E247" s="209"/>
      <c r="F247" s="209"/>
      <c r="G247" s="209"/>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09"/>
      <c r="AY247" s="209"/>
      <c r="AZ247" s="209"/>
    </row>
  </sheetData>
  <mergeCells count="4">
    <mergeCell ref="C2:H2"/>
    <mergeCell ref="I2:M2"/>
    <mergeCell ref="I118:M118"/>
    <mergeCell ref="C118:G118"/>
  </mergeCells>
  <pageMargins left="0.70866141732283472" right="0.70866141732283472" top="0.74803149606299213" bottom="0.74803149606299213" header="0.31496062992125984" footer="0.31496062992125984"/>
  <pageSetup paperSize="8" scale="50" orientation="landscape" r:id="rId1"/>
  <ignoredErrors>
    <ignoredError sqref="C3 N3 G3 L3 AH3:AI3 AS3 Z3:AE3 AX3 I3 R3 U3:X3" numberStoredAsText="1"/>
  </ignoredErrors>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D14"/>
  <sheetViews>
    <sheetView zoomScaleNormal="100" workbookViewId="0">
      <selection activeCell="B11" sqref="B11"/>
    </sheetView>
  </sheetViews>
  <sheetFormatPr defaultColWidth="8.85546875" defaultRowHeight="15" x14ac:dyDescent="0.25"/>
  <cols>
    <col min="1" max="1" width="61.42578125" customWidth="1"/>
    <col min="2" max="2" width="23.42578125" bestFit="1" customWidth="1"/>
    <col min="3" max="3" width="54.85546875" bestFit="1" customWidth="1"/>
    <col min="4" max="4" width="23.85546875" customWidth="1"/>
  </cols>
  <sheetData>
    <row r="1" spans="1:4" ht="18.75" x14ac:dyDescent="0.3">
      <c r="A1" s="933" t="s">
        <v>1744</v>
      </c>
      <c r="B1" s="933"/>
      <c r="C1" s="933"/>
      <c r="D1" s="933"/>
    </row>
    <row r="2" spans="1:4" x14ac:dyDescent="0.25">
      <c r="D2" s="91" t="s">
        <v>620</v>
      </c>
    </row>
    <row r="3" spans="1:4" ht="36" customHeight="1" x14ac:dyDescent="0.25">
      <c r="A3" s="158" t="s">
        <v>733</v>
      </c>
      <c r="B3" s="157" t="s">
        <v>619</v>
      </c>
      <c r="C3" s="156" t="s">
        <v>618</v>
      </c>
      <c r="D3" s="934" t="s">
        <v>617</v>
      </c>
    </row>
    <row r="4" spans="1:4" ht="33.75" x14ac:dyDescent="0.5">
      <c r="A4" s="155"/>
      <c r="B4" s="154"/>
      <c r="C4" s="153" t="s">
        <v>1745</v>
      </c>
      <c r="D4" s="935"/>
    </row>
    <row r="5" spans="1:4" ht="56.25" x14ac:dyDescent="0.25">
      <c r="A5" s="152" t="s">
        <v>1746</v>
      </c>
      <c r="B5" s="146">
        <v>76901124</v>
      </c>
      <c r="C5" s="146">
        <v>76901124</v>
      </c>
      <c r="D5" s="151">
        <f>B5-C5</f>
        <v>0</v>
      </c>
    </row>
    <row r="6" spans="1:4" ht="15.75" x14ac:dyDescent="0.25">
      <c r="A6" s="150" t="s">
        <v>616</v>
      </c>
      <c r="B6" s="149">
        <v>1705677</v>
      </c>
      <c r="C6" s="149">
        <v>1705677</v>
      </c>
      <c r="D6" s="148">
        <v>0</v>
      </c>
    </row>
    <row r="7" spans="1:4" ht="56.25" x14ac:dyDescent="0.25">
      <c r="A7" s="152" t="s">
        <v>1747</v>
      </c>
      <c r="B7" s="146">
        <v>6999940</v>
      </c>
      <c r="C7" s="146">
        <v>6999940</v>
      </c>
      <c r="D7" s="151">
        <f>B7-C7</f>
        <v>0</v>
      </c>
    </row>
    <row r="8" spans="1:4" ht="18.75" x14ac:dyDescent="0.25">
      <c r="A8" s="147" t="s">
        <v>520</v>
      </c>
      <c r="B8" s="146">
        <f>B5-B6+B7</f>
        <v>82195387</v>
      </c>
      <c r="C8" s="146">
        <f>C5-C6+C7</f>
        <v>82195387</v>
      </c>
      <c r="D8" s="146">
        <f>SUM(D5:D6)</f>
        <v>0</v>
      </c>
    </row>
    <row r="14" spans="1:4" x14ac:dyDescent="0.25">
      <c r="C14" s="145"/>
    </row>
  </sheetData>
  <mergeCells count="2">
    <mergeCell ref="A1:D1"/>
    <mergeCell ref="D3:D4"/>
  </mergeCells>
  <printOptions horizontalCentered="1"/>
  <pageMargins left="0.23622047244094491" right="0.23622047244094491" top="0.74803149606299213" bottom="0.74803149606299213" header="0.31496062992125984" footer="0.31496062992125984"/>
  <pageSetup paperSize="9" scale="87" orientation="landscape" horizontalDpi="1200" verticalDpi="1200" r:id="rId1"/>
  <headerFooter>
    <oddHeader>&amp;RBag Nagyközség Önkormányzat Képviselő - testületének /2018(V....) rendeletének 14. sz. melléklete</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13"/>
  <sheetViews>
    <sheetView showGridLines="0" zoomScaleNormal="100" workbookViewId="0">
      <selection activeCell="A16" sqref="A16"/>
    </sheetView>
  </sheetViews>
  <sheetFormatPr defaultRowHeight="15" x14ac:dyDescent="0.25"/>
  <cols>
    <col min="1" max="1" width="38.85546875" bestFit="1" customWidth="1"/>
    <col min="2" max="2" width="12.42578125" bestFit="1" customWidth="1"/>
    <col min="3" max="3" width="13.85546875" bestFit="1" customWidth="1"/>
    <col min="4" max="4" width="13.5703125" customWidth="1"/>
  </cols>
  <sheetData>
    <row r="1" spans="1:5" x14ac:dyDescent="0.25">
      <c r="D1" s="89" t="s">
        <v>620</v>
      </c>
    </row>
    <row r="2" spans="1:5" x14ac:dyDescent="0.25">
      <c r="A2" s="144"/>
      <c r="B2" s="289" t="s">
        <v>669</v>
      </c>
      <c r="C2" s="289" t="s">
        <v>670</v>
      </c>
      <c r="D2" s="292" t="s">
        <v>613</v>
      </c>
    </row>
    <row r="3" spans="1:5" x14ac:dyDescent="0.25">
      <c r="A3" s="144" t="s">
        <v>662</v>
      </c>
      <c r="B3" s="286">
        <f>'11e Önkorm vagyonmérleg'!D14</f>
        <v>0</v>
      </c>
      <c r="C3" s="286">
        <f>'11e Önkorm vagyonmérleg'!D15</f>
        <v>23079901</v>
      </c>
      <c r="D3" s="287">
        <f>B3+C3</f>
        <v>23079901</v>
      </c>
    </row>
    <row r="4" spans="1:5" x14ac:dyDescent="0.25">
      <c r="A4" s="144" t="s">
        <v>524</v>
      </c>
      <c r="B4" s="286">
        <f>'11d Hivatal vagyonmérleg'!D14</f>
        <v>0</v>
      </c>
      <c r="C4" s="286">
        <f>'11d Hivatal vagyonmérleg'!D15</f>
        <v>121569</v>
      </c>
      <c r="D4" s="287">
        <f t="shared" ref="D4:D7" si="0">B4+C4</f>
        <v>121569</v>
      </c>
    </row>
    <row r="5" spans="1:5" x14ac:dyDescent="0.25">
      <c r="A5" s="144" t="s">
        <v>699</v>
      </c>
      <c r="B5" s="286">
        <f>'11c Ovi vagyonmérleg'!D14</f>
        <v>0</v>
      </c>
      <c r="C5" s="286">
        <f>'11c Ovi vagyonmérleg'!D15</f>
        <v>116401</v>
      </c>
      <c r="D5" s="287">
        <f t="shared" si="0"/>
        <v>116401</v>
      </c>
    </row>
    <row r="6" spans="1:5" x14ac:dyDescent="0.25">
      <c r="A6" s="144" t="s">
        <v>663</v>
      </c>
      <c r="B6" s="286">
        <f>'11b Művház vagyonmérleg'!D14</f>
        <v>0</v>
      </c>
      <c r="C6" s="286">
        <f>'11b Művház vagyonmérleg'!D15</f>
        <v>412083</v>
      </c>
      <c r="D6" s="287">
        <f t="shared" si="0"/>
        <v>412083</v>
      </c>
    </row>
    <row r="7" spans="1:5" x14ac:dyDescent="0.25">
      <c r="A7" s="285" t="s">
        <v>520</v>
      </c>
      <c r="B7" s="287">
        <f>SUM(B3:B6)</f>
        <v>0</v>
      </c>
      <c r="C7" s="287">
        <f>SUM(C3:C6)</f>
        <v>23729954</v>
      </c>
      <c r="D7" s="287">
        <f t="shared" si="0"/>
        <v>23729954</v>
      </c>
    </row>
    <row r="11" spans="1:5" x14ac:dyDescent="0.25">
      <c r="A11" s="288" t="s">
        <v>519</v>
      </c>
      <c r="B11" s="289" t="s">
        <v>666</v>
      </c>
      <c r="C11" s="289" t="s">
        <v>667</v>
      </c>
      <c r="D11" s="289" t="s">
        <v>668</v>
      </c>
      <c r="E11" s="289" t="s">
        <v>614</v>
      </c>
    </row>
    <row r="12" spans="1:5" x14ac:dyDescent="0.25">
      <c r="A12" s="288" t="s">
        <v>664</v>
      </c>
      <c r="B12" s="290">
        <f>'1m Összesítő'!S47</f>
        <v>530829142</v>
      </c>
      <c r="C12" s="290">
        <f>'1m Összesítő'!T47</f>
        <v>635081127</v>
      </c>
      <c r="D12" s="290">
        <f>'1m Összesítő'!U47</f>
        <v>581556654</v>
      </c>
      <c r="E12" s="291">
        <f>D12/C12</f>
        <v>0.91572025883867902</v>
      </c>
    </row>
    <row r="13" spans="1:5" x14ac:dyDescent="0.25">
      <c r="A13" s="288" t="s">
        <v>665</v>
      </c>
      <c r="B13" s="290">
        <f>'1m Összesítő'!S22</f>
        <v>530829142</v>
      </c>
      <c r="C13" s="290">
        <f>'1m Összesítő'!T22</f>
        <v>635081127</v>
      </c>
      <c r="D13" s="290">
        <f>'1m Összesítő'!U22</f>
        <v>612050795</v>
      </c>
      <c r="E13" s="291">
        <f>D13/C13</f>
        <v>0.96373639363400576</v>
      </c>
    </row>
  </sheetData>
  <pageMargins left="0.7" right="0.7" top="0.75" bottom="0.75" header="0.3" footer="0.3"/>
  <pageSetup paperSize="9" orientation="landscape" r:id="rId1"/>
  <headerFooter>
    <oddHeader>&amp;C&amp;"-,Félkövér"&amp;14Pénzeszközök 2017. december 31.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E51"/>
  <sheetViews>
    <sheetView zoomScaleNormal="100" workbookViewId="0">
      <selection activeCell="A50" sqref="A50"/>
    </sheetView>
  </sheetViews>
  <sheetFormatPr defaultRowHeight="15" x14ac:dyDescent="0.25"/>
  <cols>
    <col min="1" max="1" width="72.28515625" customWidth="1"/>
    <col min="2" max="2" width="13.5703125" customWidth="1"/>
    <col min="3" max="3" width="12.28515625" customWidth="1"/>
    <col min="4" max="4" width="14.42578125" customWidth="1"/>
    <col min="5" max="5" width="13.85546875" style="63" bestFit="1" customWidth="1"/>
    <col min="256" max="256" width="72.28515625" customWidth="1"/>
    <col min="257" max="257" width="13.5703125" customWidth="1"/>
    <col min="258" max="258" width="12.28515625" customWidth="1"/>
    <col min="259" max="259" width="14.42578125" customWidth="1"/>
    <col min="260" max="260" width="11" customWidth="1"/>
    <col min="512" max="512" width="72.28515625" customWidth="1"/>
    <col min="513" max="513" width="13.5703125" customWidth="1"/>
    <col min="514" max="514" width="12.28515625" customWidth="1"/>
    <col min="515" max="515" width="14.42578125" customWidth="1"/>
    <col min="516" max="516" width="11" customWidth="1"/>
    <col min="768" max="768" width="72.28515625" customWidth="1"/>
    <col min="769" max="769" width="13.5703125" customWidth="1"/>
    <col min="770" max="770" width="12.28515625" customWidth="1"/>
    <col min="771" max="771" width="14.42578125" customWidth="1"/>
    <col min="772" max="772" width="11" customWidth="1"/>
    <col min="1024" max="1024" width="72.28515625" customWidth="1"/>
    <col min="1025" max="1025" width="13.5703125" customWidth="1"/>
    <col min="1026" max="1026" width="12.28515625" customWidth="1"/>
    <col min="1027" max="1027" width="14.42578125" customWidth="1"/>
    <col min="1028" max="1028" width="11" customWidth="1"/>
    <col min="1280" max="1280" width="72.28515625" customWidth="1"/>
    <col min="1281" max="1281" width="13.5703125" customWidth="1"/>
    <col min="1282" max="1282" width="12.28515625" customWidth="1"/>
    <col min="1283" max="1283" width="14.42578125" customWidth="1"/>
    <col min="1284" max="1284" width="11" customWidth="1"/>
    <col min="1536" max="1536" width="72.28515625" customWidth="1"/>
    <col min="1537" max="1537" width="13.5703125" customWidth="1"/>
    <col min="1538" max="1538" width="12.28515625" customWidth="1"/>
    <col min="1539" max="1539" width="14.42578125" customWidth="1"/>
    <col min="1540" max="1540" width="11" customWidth="1"/>
    <col min="1792" max="1792" width="72.28515625" customWidth="1"/>
    <col min="1793" max="1793" width="13.5703125" customWidth="1"/>
    <col min="1794" max="1794" width="12.28515625" customWidth="1"/>
    <col min="1795" max="1795" width="14.42578125" customWidth="1"/>
    <col min="1796" max="1796" width="11" customWidth="1"/>
    <col min="2048" max="2048" width="72.28515625" customWidth="1"/>
    <col min="2049" max="2049" width="13.5703125" customWidth="1"/>
    <col min="2050" max="2050" width="12.28515625" customWidth="1"/>
    <col min="2051" max="2051" width="14.42578125" customWidth="1"/>
    <col min="2052" max="2052" width="11" customWidth="1"/>
    <col min="2304" max="2304" width="72.28515625" customWidth="1"/>
    <col min="2305" max="2305" width="13.5703125" customWidth="1"/>
    <col min="2306" max="2306" width="12.28515625" customWidth="1"/>
    <col min="2307" max="2307" width="14.42578125" customWidth="1"/>
    <col min="2308" max="2308" width="11" customWidth="1"/>
    <col min="2560" max="2560" width="72.28515625" customWidth="1"/>
    <col min="2561" max="2561" width="13.5703125" customWidth="1"/>
    <col min="2562" max="2562" width="12.28515625" customWidth="1"/>
    <col min="2563" max="2563" width="14.42578125" customWidth="1"/>
    <col min="2564" max="2564" width="11" customWidth="1"/>
    <col min="2816" max="2816" width="72.28515625" customWidth="1"/>
    <col min="2817" max="2817" width="13.5703125" customWidth="1"/>
    <col min="2818" max="2818" width="12.28515625" customWidth="1"/>
    <col min="2819" max="2819" width="14.42578125" customWidth="1"/>
    <col min="2820" max="2820" width="11" customWidth="1"/>
    <col min="3072" max="3072" width="72.28515625" customWidth="1"/>
    <col min="3073" max="3073" width="13.5703125" customWidth="1"/>
    <col min="3074" max="3074" width="12.28515625" customWidth="1"/>
    <col min="3075" max="3075" width="14.42578125" customWidth="1"/>
    <col min="3076" max="3076" width="11" customWidth="1"/>
    <col min="3328" max="3328" width="72.28515625" customWidth="1"/>
    <col min="3329" max="3329" width="13.5703125" customWidth="1"/>
    <col min="3330" max="3330" width="12.28515625" customWidth="1"/>
    <col min="3331" max="3331" width="14.42578125" customWidth="1"/>
    <col min="3332" max="3332" width="11" customWidth="1"/>
    <col min="3584" max="3584" width="72.28515625" customWidth="1"/>
    <col min="3585" max="3585" width="13.5703125" customWidth="1"/>
    <col min="3586" max="3586" width="12.28515625" customWidth="1"/>
    <col min="3587" max="3587" width="14.42578125" customWidth="1"/>
    <col min="3588" max="3588" width="11" customWidth="1"/>
    <col min="3840" max="3840" width="72.28515625" customWidth="1"/>
    <col min="3841" max="3841" width="13.5703125" customWidth="1"/>
    <col min="3842" max="3842" width="12.28515625" customWidth="1"/>
    <col min="3843" max="3843" width="14.42578125" customWidth="1"/>
    <col min="3844" max="3844" width="11" customWidth="1"/>
    <col min="4096" max="4096" width="72.28515625" customWidth="1"/>
    <col min="4097" max="4097" width="13.5703125" customWidth="1"/>
    <col min="4098" max="4098" width="12.28515625" customWidth="1"/>
    <col min="4099" max="4099" width="14.42578125" customWidth="1"/>
    <col min="4100" max="4100" width="11" customWidth="1"/>
    <col min="4352" max="4352" width="72.28515625" customWidth="1"/>
    <col min="4353" max="4353" width="13.5703125" customWidth="1"/>
    <col min="4354" max="4354" width="12.28515625" customWidth="1"/>
    <col min="4355" max="4355" width="14.42578125" customWidth="1"/>
    <col min="4356" max="4356" width="11" customWidth="1"/>
    <col min="4608" max="4608" width="72.28515625" customWidth="1"/>
    <col min="4609" max="4609" width="13.5703125" customWidth="1"/>
    <col min="4610" max="4610" width="12.28515625" customWidth="1"/>
    <col min="4611" max="4611" width="14.42578125" customWidth="1"/>
    <col min="4612" max="4612" width="11" customWidth="1"/>
    <col min="4864" max="4864" width="72.28515625" customWidth="1"/>
    <col min="4865" max="4865" width="13.5703125" customWidth="1"/>
    <col min="4866" max="4866" width="12.28515625" customWidth="1"/>
    <col min="4867" max="4867" width="14.42578125" customWidth="1"/>
    <col min="4868" max="4868" width="11" customWidth="1"/>
    <col min="5120" max="5120" width="72.28515625" customWidth="1"/>
    <col min="5121" max="5121" width="13.5703125" customWidth="1"/>
    <col min="5122" max="5122" width="12.28515625" customWidth="1"/>
    <col min="5123" max="5123" width="14.42578125" customWidth="1"/>
    <col min="5124" max="5124" width="11" customWidth="1"/>
    <col min="5376" max="5376" width="72.28515625" customWidth="1"/>
    <col min="5377" max="5377" width="13.5703125" customWidth="1"/>
    <col min="5378" max="5378" width="12.28515625" customWidth="1"/>
    <col min="5379" max="5379" width="14.42578125" customWidth="1"/>
    <col min="5380" max="5380" width="11" customWidth="1"/>
    <col min="5632" max="5632" width="72.28515625" customWidth="1"/>
    <col min="5633" max="5633" width="13.5703125" customWidth="1"/>
    <col min="5634" max="5634" width="12.28515625" customWidth="1"/>
    <col min="5635" max="5635" width="14.42578125" customWidth="1"/>
    <col min="5636" max="5636" width="11" customWidth="1"/>
    <col min="5888" max="5888" width="72.28515625" customWidth="1"/>
    <col min="5889" max="5889" width="13.5703125" customWidth="1"/>
    <col min="5890" max="5890" width="12.28515625" customWidth="1"/>
    <col min="5891" max="5891" width="14.42578125" customWidth="1"/>
    <col min="5892" max="5892" width="11" customWidth="1"/>
    <col min="6144" max="6144" width="72.28515625" customWidth="1"/>
    <col min="6145" max="6145" width="13.5703125" customWidth="1"/>
    <col min="6146" max="6146" width="12.28515625" customWidth="1"/>
    <col min="6147" max="6147" width="14.42578125" customWidth="1"/>
    <col min="6148" max="6148" width="11" customWidth="1"/>
    <col min="6400" max="6400" width="72.28515625" customWidth="1"/>
    <col min="6401" max="6401" width="13.5703125" customWidth="1"/>
    <col min="6402" max="6402" width="12.28515625" customWidth="1"/>
    <col min="6403" max="6403" width="14.42578125" customWidth="1"/>
    <col min="6404" max="6404" width="11" customWidth="1"/>
    <col min="6656" max="6656" width="72.28515625" customWidth="1"/>
    <col min="6657" max="6657" width="13.5703125" customWidth="1"/>
    <col min="6658" max="6658" width="12.28515625" customWidth="1"/>
    <col min="6659" max="6659" width="14.42578125" customWidth="1"/>
    <col min="6660" max="6660" width="11" customWidth="1"/>
    <col min="6912" max="6912" width="72.28515625" customWidth="1"/>
    <col min="6913" max="6913" width="13.5703125" customWidth="1"/>
    <col min="6914" max="6914" width="12.28515625" customWidth="1"/>
    <col min="6915" max="6915" width="14.42578125" customWidth="1"/>
    <col min="6916" max="6916" width="11" customWidth="1"/>
    <col min="7168" max="7168" width="72.28515625" customWidth="1"/>
    <col min="7169" max="7169" width="13.5703125" customWidth="1"/>
    <col min="7170" max="7170" width="12.28515625" customWidth="1"/>
    <col min="7171" max="7171" width="14.42578125" customWidth="1"/>
    <col min="7172" max="7172" width="11" customWidth="1"/>
    <col min="7424" max="7424" width="72.28515625" customWidth="1"/>
    <col min="7425" max="7425" width="13.5703125" customWidth="1"/>
    <col min="7426" max="7426" width="12.28515625" customWidth="1"/>
    <col min="7427" max="7427" width="14.42578125" customWidth="1"/>
    <col min="7428" max="7428" width="11" customWidth="1"/>
    <col min="7680" max="7680" width="72.28515625" customWidth="1"/>
    <col min="7681" max="7681" width="13.5703125" customWidth="1"/>
    <col min="7682" max="7682" width="12.28515625" customWidth="1"/>
    <col min="7683" max="7683" width="14.42578125" customWidth="1"/>
    <col min="7684" max="7684" width="11" customWidth="1"/>
    <col min="7936" max="7936" width="72.28515625" customWidth="1"/>
    <col min="7937" max="7937" width="13.5703125" customWidth="1"/>
    <col min="7938" max="7938" width="12.28515625" customWidth="1"/>
    <col min="7939" max="7939" width="14.42578125" customWidth="1"/>
    <col min="7940" max="7940" width="11" customWidth="1"/>
    <col min="8192" max="8192" width="72.28515625" customWidth="1"/>
    <col min="8193" max="8193" width="13.5703125" customWidth="1"/>
    <col min="8194" max="8194" width="12.28515625" customWidth="1"/>
    <col min="8195" max="8195" width="14.42578125" customWidth="1"/>
    <col min="8196" max="8196" width="11" customWidth="1"/>
    <col min="8448" max="8448" width="72.28515625" customWidth="1"/>
    <col min="8449" max="8449" width="13.5703125" customWidth="1"/>
    <col min="8450" max="8450" width="12.28515625" customWidth="1"/>
    <col min="8451" max="8451" width="14.42578125" customWidth="1"/>
    <col min="8452" max="8452" width="11" customWidth="1"/>
    <col min="8704" max="8704" width="72.28515625" customWidth="1"/>
    <col min="8705" max="8705" width="13.5703125" customWidth="1"/>
    <col min="8706" max="8706" width="12.28515625" customWidth="1"/>
    <col min="8707" max="8707" width="14.42578125" customWidth="1"/>
    <col min="8708" max="8708" width="11" customWidth="1"/>
    <col min="8960" max="8960" width="72.28515625" customWidth="1"/>
    <col min="8961" max="8961" width="13.5703125" customWidth="1"/>
    <col min="8962" max="8962" width="12.28515625" customWidth="1"/>
    <col min="8963" max="8963" width="14.42578125" customWidth="1"/>
    <col min="8964" max="8964" width="11" customWidth="1"/>
    <col min="9216" max="9216" width="72.28515625" customWidth="1"/>
    <col min="9217" max="9217" width="13.5703125" customWidth="1"/>
    <col min="9218" max="9218" width="12.28515625" customWidth="1"/>
    <col min="9219" max="9219" width="14.42578125" customWidth="1"/>
    <col min="9220" max="9220" width="11" customWidth="1"/>
    <col min="9472" max="9472" width="72.28515625" customWidth="1"/>
    <col min="9473" max="9473" width="13.5703125" customWidth="1"/>
    <col min="9474" max="9474" width="12.28515625" customWidth="1"/>
    <col min="9475" max="9475" width="14.42578125" customWidth="1"/>
    <col min="9476" max="9476" width="11" customWidth="1"/>
    <col min="9728" max="9728" width="72.28515625" customWidth="1"/>
    <col min="9729" max="9729" width="13.5703125" customWidth="1"/>
    <col min="9730" max="9730" width="12.28515625" customWidth="1"/>
    <col min="9731" max="9731" width="14.42578125" customWidth="1"/>
    <col min="9732" max="9732" width="11" customWidth="1"/>
    <col min="9984" max="9984" width="72.28515625" customWidth="1"/>
    <col min="9985" max="9985" width="13.5703125" customWidth="1"/>
    <col min="9986" max="9986" width="12.28515625" customWidth="1"/>
    <col min="9987" max="9987" width="14.42578125" customWidth="1"/>
    <col min="9988" max="9988" width="11" customWidth="1"/>
    <col min="10240" max="10240" width="72.28515625" customWidth="1"/>
    <col min="10241" max="10241" width="13.5703125" customWidth="1"/>
    <col min="10242" max="10242" width="12.28515625" customWidth="1"/>
    <col min="10243" max="10243" width="14.42578125" customWidth="1"/>
    <col min="10244" max="10244" width="11" customWidth="1"/>
    <col min="10496" max="10496" width="72.28515625" customWidth="1"/>
    <col min="10497" max="10497" width="13.5703125" customWidth="1"/>
    <col min="10498" max="10498" width="12.28515625" customWidth="1"/>
    <col min="10499" max="10499" width="14.42578125" customWidth="1"/>
    <col min="10500" max="10500" width="11" customWidth="1"/>
    <col min="10752" max="10752" width="72.28515625" customWidth="1"/>
    <col min="10753" max="10753" width="13.5703125" customWidth="1"/>
    <col min="10754" max="10754" width="12.28515625" customWidth="1"/>
    <col min="10755" max="10755" width="14.42578125" customWidth="1"/>
    <col min="10756" max="10756" width="11" customWidth="1"/>
    <col min="11008" max="11008" width="72.28515625" customWidth="1"/>
    <col min="11009" max="11009" width="13.5703125" customWidth="1"/>
    <col min="11010" max="11010" width="12.28515625" customWidth="1"/>
    <col min="11011" max="11011" width="14.42578125" customWidth="1"/>
    <col min="11012" max="11012" width="11" customWidth="1"/>
    <col min="11264" max="11264" width="72.28515625" customWidth="1"/>
    <col min="11265" max="11265" width="13.5703125" customWidth="1"/>
    <col min="11266" max="11266" width="12.28515625" customWidth="1"/>
    <col min="11267" max="11267" width="14.42578125" customWidth="1"/>
    <col min="11268" max="11268" width="11" customWidth="1"/>
    <col min="11520" max="11520" width="72.28515625" customWidth="1"/>
    <col min="11521" max="11521" width="13.5703125" customWidth="1"/>
    <col min="11522" max="11522" width="12.28515625" customWidth="1"/>
    <col min="11523" max="11523" width="14.42578125" customWidth="1"/>
    <col min="11524" max="11524" width="11" customWidth="1"/>
    <col min="11776" max="11776" width="72.28515625" customWidth="1"/>
    <col min="11777" max="11777" width="13.5703125" customWidth="1"/>
    <col min="11778" max="11778" width="12.28515625" customWidth="1"/>
    <col min="11779" max="11779" width="14.42578125" customWidth="1"/>
    <col min="11780" max="11780" width="11" customWidth="1"/>
    <col min="12032" max="12032" width="72.28515625" customWidth="1"/>
    <col min="12033" max="12033" width="13.5703125" customWidth="1"/>
    <col min="12034" max="12034" width="12.28515625" customWidth="1"/>
    <col min="12035" max="12035" width="14.42578125" customWidth="1"/>
    <col min="12036" max="12036" width="11" customWidth="1"/>
    <col min="12288" max="12288" width="72.28515625" customWidth="1"/>
    <col min="12289" max="12289" width="13.5703125" customWidth="1"/>
    <col min="12290" max="12290" width="12.28515625" customWidth="1"/>
    <col min="12291" max="12291" width="14.42578125" customWidth="1"/>
    <col min="12292" max="12292" width="11" customWidth="1"/>
    <col min="12544" max="12544" width="72.28515625" customWidth="1"/>
    <col min="12545" max="12545" width="13.5703125" customWidth="1"/>
    <col min="12546" max="12546" width="12.28515625" customWidth="1"/>
    <col min="12547" max="12547" width="14.42578125" customWidth="1"/>
    <col min="12548" max="12548" width="11" customWidth="1"/>
    <col min="12800" max="12800" width="72.28515625" customWidth="1"/>
    <col min="12801" max="12801" width="13.5703125" customWidth="1"/>
    <col min="12802" max="12802" width="12.28515625" customWidth="1"/>
    <col min="12803" max="12803" width="14.42578125" customWidth="1"/>
    <col min="12804" max="12804" width="11" customWidth="1"/>
    <col min="13056" max="13056" width="72.28515625" customWidth="1"/>
    <col min="13057" max="13057" width="13.5703125" customWidth="1"/>
    <col min="13058" max="13058" width="12.28515625" customWidth="1"/>
    <col min="13059" max="13059" width="14.42578125" customWidth="1"/>
    <col min="13060" max="13060" width="11" customWidth="1"/>
    <col min="13312" max="13312" width="72.28515625" customWidth="1"/>
    <col min="13313" max="13313" width="13.5703125" customWidth="1"/>
    <col min="13314" max="13314" width="12.28515625" customWidth="1"/>
    <col min="13315" max="13315" width="14.42578125" customWidth="1"/>
    <col min="13316" max="13316" width="11" customWidth="1"/>
    <col min="13568" max="13568" width="72.28515625" customWidth="1"/>
    <col min="13569" max="13569" width="13.5703125" customWidth="1"/>
    <col min="13570" max="13570" width="12.28515625" customWidth="1"/>
    <col min="13571" max="13571" width="14.42578125" customWidth="1"/>
    <col min="13572" max="13572" width="11" customWidth="1"/>
    <col min="13824" max="13824" width="72.28515625" customWidth="1"/>
    <col min="13825" max="13825" width="13.5703125" customWidth="1"/>
    <col min="13826" max="13826" width="12.28515625" customWidth="1"/>
    <col min="13827" max="13827" width="14.42578125" customWidth="1"/>
    <col min="13828" max="13828" width="11" customWidth="1"/>
    <col min="14080" max="14080" width="72.28515625" customWidth="1"/>
    <col min="14081" max="14081" width="13.5703125" customWidth="1"/>
    <col min="14082" max="14082" width="12.28515625" customWidth="1"/>
    <col min="14083" max="14083" width="14.42578125" customWidth="1"/>
    <col min="14084" max="14084" width="11" customWidth="1"/>
    <col min="14336" max="14336" width="72.28515625" customWidth="1"/>
    <col min="14337" max="14337" width="13.5703125" customWidth="1"/>
    <col min="14338" max="14338" width="12.28515625" customWidth="1"/>
    <col min="14339" max="14339" width="14.42578125" customWidth="1"/>
    <col min="14340" max="14340" width="11" customWidth="1"/>
    <col min="14592" max="14592" width="72.28515625" customWidth="1"/>
    <col min="14593" max="14593" width="13.5703125" customWidth="1"/>
    <col min="14594" max="14594" width="12.28515625" customWidth="1"/>
    <col min="14595" max="14595" width="14.42578125" customWidth="1"/>
    <col min="14596" max="14596" width="11" customWidth="1"/>
    <col min="14848" max="14848" width="72.28515625" customWidth="1"/>
    <col min="14849" max="14849" width="13.5703125" customWidth="1"/>
    <col min="14850" max="14850" width="12.28515625" customWidth="1"/>
    <col min="14851" max="14851" width="14.42578125" customWidth="1"/>
    <col min="14852" max="14852" width="11" customWidth="1"/>
    <col min="15104" max="15104" width="72.28515625" customWidth="1"/>
    <col min="15105" max="15105" width="13.5703125" customWidth="1"/>
    <col min="15106" max="15106" width="12.28515625" customWidth="1"/>
    <col min="15107" max="15107" width="14.42578125" customWidth="1"/>
    <col min="15108" max="15108" width="11" customWidth="1"/>
    <col min="15360" max="15360" width="72.28515625" customWidth="1"/>
    <col min="15361" max="15361" width="13.5703125" customWidth="1"/>
    <col min="15362" max="15362" width="12.28515625" customWidth="1"/>
    <col min="15363" max="15363" width="14.42578125" customWidth="1"/>
    <col min="15364" max="15364" width="11" customWidth="1"/>
    <col min="15616" max="15616" width="72.28515625" customWidth="1"/>
    <col min="15617" max="15617" width="13.5703125" customWidth="1"/>
    <col min="15618" max="15618" width="12.28515625" customWidth="1"/>
    <col min="15619" max="15619" width="14.42578125" customWidth="1"/>
    <col min="15620" max="15620" width="11" customWidth="1"/>
    <col min="15872" max="15872" width="72.28515625" customWidth="1"/>
    <col min="15873" max="15873" width="13.5703125" customWidth="1"/>
    <col min="15874" max="15874" width="12.28515625" customWidth="1"/>
    <col min="15875" max="15875" width="14.42578125" customWidth="1"/>
    <col min="15876" max="15876" width="11" customWidth="1"/>
    <col min="16128" max="16128" width="72.28515625" customWidth="1"/>
    <col min="16129" max="16129" width="13.5703125" customWidth="1"/>
    <col min="16130" max="16130" width="12.28515625" customWidth="1"/>
    <col min="16131" max="16131" width="14.42578125" customWidth="1"/>
    <col min="16132" max="16132" width="11" customWidth="1"/>
  </cols>
  <sheetData>
    <row r="1" spans="1:5" ht="20.25" customHeight="1" x14ac:dyDescent="0.25">
      <c r="A1" s="936" t="s">
        <v>1313</v>
      </c>
      <c r="B1" s="936"/>
      <c r="C1" s="936"/>
      <c r="D1" s="936"/>
      <c r="E1" s="936"/>
    </row>
    <row r="2" spans="1:5" x14ac:dyDescent="0.25">
      <c r="A2" s="59"/>
      <c r="D2" s="937" t="s">
        <v>620</v>
      </c>
      <c r="E2" s="937"/>
    </row>
    <row r="3" spans="1:5" ht="32.25" customHeight="1" x14ac:dyDescent="0.25">
      <c r="A3" s="377" t="s">
        <v>876</v>
      </c>
      <c r="B3" s="235" t="s">
        <v>507</v>
      </c>
      <c r="C3" s="235" t="s">
        <v>508</v>
      </c>
      <c r="D3" s="235" t="s">
        <v>509</v>
      </c>
      <c r="E3" s="236" t="s">
        <v>510</v>
      </c>
    </row>
    <row r="4" spans="1:5" ht="15" customHeight="1" x14ac:dyDescent="0.25">
      <c r="A4" s="237" t="s">
        <v>659</v>
      </c>
      <c r="B4" s="238">
        <f>SUM(B5:B14)</f>
        <v>10180000</v>
      </c>
      <c r="C4" s="238">
        <f>SUM(C5:C14)</f>
        <v>13103801</v>
      </c>
      <c r="D4" s="238">
        <f>SUM(D5:D14)</f>
        <v>12784154</v>
      </c>
      <c r="E4" s="239">
        <f t="shared" ref="E4:E19" si="0">D4/C4</f>
        <v>0.97560654347543896</v>
      </c>
    </row>
    <row r="5" spans="1:5" x14ac:dyDescent="0.25">
      <c r="A5" s="240" t="s">
        <v>874</v>
      </c>
      <c r="B5" s="241">
        <v>3000000</v>
      </c>
      <c r="C5" s="241">
        <v>319647</v>
      </c>
      <c r="D5" s="241">
        <v>0</v>
      </c>
      <c r="E5" s="242">
        <f t="shared" si="0"/>
        <v>0</v>
      </c>
    </row>
    <row r="6" spans="1:5" x14ac:dyDescent="0.25">
      <c r="A6" s="240" t="s">
        <v>1315</v>
      </c>
      <c r="B6" s="241">
        <v>7000000</v>
      </c>
      <c r="C6" s="241">
        <v>6692913</v>
      </c>
      <c r="D6" s="241">
        <v>6692913</v>
      </c>
      <c r="E6" s="242">
        <f t="shared" si="0"/>
        <v>1</v>
      </c>
    </row>
    <row r="7" spans="1:5" x14ac:dyDescent="0.25">
      <c r="A7" s="240" t="s">
        <v>1319</v>
      </c>
      <c r="B7" s="241">
        <v>100000</v>
      </c>
      <c r="C7" s="241">
        <v>0</v>
      </c>
      <c r="D7" s="241">
        <v>0</v>
      </c>
      <c r="E7" s="242">
        <v>0</v>
      </c>
    </row>
    <row r="8" spans="1:5" x14ac:dyDescent="0.25">
      <c r="A8" s="240" t="s">
        <v>1320</v>
      </c>
      <c r="B8" s="241">
        <v>0</v>
      </c>
      <c r="C8" s="241">
        <v>133858</v>
      </c>
      <c r="D8" s="241">
        <v>133858</v>
      </c>
      <c r="E8" s="242">
        <f t="shared" si="0"/>
        <v>1</v>
      </c>
    </row>
    <row r="9" spans="1:5" x14ac:dyDescent="0.25">
      <c r="A9" s="240" t="s">
        <v>1327</v>
      </c>
      <c r="B9" s="241">
        <v>0</v>
      </c>
      <c r="C9" s="241">
        <v>362048</v>
      </c>
      <c r="D9" s="241">
        <v>362048</v>
      </c>
      <c r="E9" s="242">
        <f t="shared" si="0"/>
        <v>1</v>
      </c>
    </row>
    <row r="10" spans="1:5" x14ac:dyDescent="0.25">
      <c r="A10" s="240" t="s">
        <v>1339</v>
      </c>
      <c r="B10" s="241">
        <v>0</v>
      </c>
      <c r="C10" s="241">
        <v>74409</v>
      </c>
      <c r="D10" s="241">
        <v>74409</v>
      </c>
      <c r="E10" s="242">
        <v>0</v>
      </c>
    </row>
    <row r="11" spans="1:5" x14ac:dyDescent="0.25">
      <c r="A11" s="240" t="s">
        <v>1317</v>
      </c>
      <c r="B11" s="241"/>
      <c r="C11" s="241">
        <v>410000</v>
      </c>
      <c r="D11" s="241">
        <v>410000</v>
      </c>
      <c r="E11" s="242">
        <v>0</v>
      </c>
    </row>
    <row r="12" spans="1:5" x14ac:dyDescent="0.25">
      <c r="A12" s="240" t="s">
        <v>1340</v>
      </c>
      <c r="B12" s="241">
        <v>0</v>
      </c>
      <c r="C12" s="241">
        <v>2480200</v>
      </c>
      <c r="D12" s="241">
        <v>2480200</v>
      </c>
      <c r="E12" s="242">
        <v>0</v>
      </c>
    </row>
    <row r="13" spans="1:5" x14ac:dyDescent="0.25">
      <c r="A13" s="240" t="s">
        <v>875</v>
      </c>
      <c r="B13" s="243">
        <v>41000</v>
      </c>
      <c r="C13" s="243">
        <v>0</v>
      </c>
      <c r="D13" s="243">
        <v>0</v>
      </c>
      <c r="E13" s="242">
        <v>0</v>
      </c>
    </row>
    <row r="14" spans="1:5" x14ac:dyDescent="0.25">
      <c r="A14" s="240" t="s">
        <v>511</v>
      </c>
      <c r="B14" s="241">
        <v>39000</v>
      </c>
      <c r="C14" s="241">
        <v>2630726</v>
      </c>
      <c r="D14" s="241">
        <v>2630726</v>
      </c>
      <c r="E14" s="242">
        <f t="shared" si="0"/>
        <v>1</v>
      </c>
    </row>
    <row r="15" spans="1:5" x14ac:dyDescent="0.25">
      <c r="A15" s="237" t="s">
        <v>512</v>
      </c>
      <c r="B15" s="238">
        <f>SUM(B16:B19)</f>
        <v>254000</v>
      </c>
      <c r="C15" s="238">
        <f>SUM(C16:C19)</f>
        <v>254000</v>
      </c>
      <c r="D15" s="238">
        <f>SUM(D16:D19)</f>
        <v>85899</v>
      </c>
      <c r="E15" s="239">
        <f t="shared" si="0"/>
        <v>0.33818503937007877</v>
      </c>
    </row>
    <row r="16" spans="1:5" x14ac:dyDescent="0.25">
      <c r="A16" s="240" t="s">
        <v>918</v>
      </c>
      <c r="B16" s="241">
        <v>200000</v>
      </c>
      <c r="C16" s="241">
        <v>132363</v>
      </c>
      <c r="D16" s="241">
        <v>0</v>
      </c>
      <c r="E16" s="242">
        <f t="shared" si="0"/>
        <v>0</v>
      </c>
    </row>
    <row r="17" spans="1:5" x14ac:dyDescent="0.25">
      <c r="A17" s="240" t="s">
        <v>1342</v>
      </c>
      <c r="B17" s="241"/>
      <c r="C17" s="241">
        <v>15669</v>
      </c>
      <c r="D17" s="241">
        <v>15669</v>
      </c>
      <c r="E17" s="242">
        <v>0</v>
      </c>
    </row>
    <row r="18" spans="1:5" x14ac:dyDescent="0.25">
      <c r="A18" s="240" t="s">
        <v>1361</v>
      </c>
      <c r="B18" s="241"/>
      <c r="C18" s="241">
        <v>51968</v>
      </c>
      <c r="D18" s="241">
        <v>51968</v>
      </c>
      <c r="E18" s="242">
        <v>0</v>
      </c>
    </row>
    <row r="19" spans="1:5" x14ac:dyDescent="0.25">
      <c r="A19" s="240" t="s">
        <v>511</v>
      </c>
      <c r="B19" s="243">
        <v>54000</v>
      </c>
      <c r="C19" s="243">
        <v>54000</v>
      </c>
      <c r="D19" s="243">
        <v>18262</v>
      </c>
      <c r="E19" s="242">
        <f t="shared" si="0"/>
        <v>0.3381851851851852</v>
      </c>
    </row>
    <row r="20" spans="1:5" x14ac:dyDescent="0.25">
      <c r="A20" s="237" t="s">
        <v>658</v>
      </c>
      <c r="B20" s="238">
        <v>0</v>
      </c>
      <c r="C20" s="238">
        <f>SUM(C21:C22)</f>
        <v>375980</v>
      </c>
      <c r="D20" s="238">
        <f>SUM(D21:D22)</f>
        <v>375240</v>
      </c>
      <c r="E20" s="284">
        <v>0</v>
      </c>
    </row>
    <row r="21" spans="1:5" x14ac:dyDescent="0.25">
      <c r="A21" s="240" t="s">
        <v>1743</v>
      </c>
      <c r="B21" s="243">
        <v>0</v>
      </c>
      <c r="C21" s="243">
        <v>295976</v>
      </c>
      <c r="D21" s="243">
        <v>295464</v>
      </c>
      <c r="E21" s="242">
        <f t="shared" ref="E21:E22" si="1">D21/C21</f>
        <v>0.99827013001054143</v>
      </c>
    </row>
    <row r="22" spans="1:5" x14ac:dyDescent="0.25">
      <c r="A22" s="240" t="s">
        <v>511</v>
      </c>
      <c r="B22" s="241">
        <v>0</v>
      </c>
      <c r="C22" s="241">
        <v>80004</v>
      </c>
      <c r="D22" s="241">
        <v>79776</v>
      </c>
      <c r="E22" s="242">
        <f t="shared" si="1"/>
        <v>0.99715014249287537</v>
      </c>
    </row>
    <row r="23" spans="1:5" x14ac:dyDescent="0.25">
      <c r="A23" s="237" t="s">
        <v>660</v>
      </c>
      <c r="B23" s="238">
        <f>SUM(B24:B27)</f>
        <v>203200</v>
      </c>
      <c r="C23" s="238">
        <f>SUM(C24:C27)</f>
        <v>326900</v>
      </c>
      <c r="D23" s="238">
        <f>SUM(D24:D27)</f>
        <v>325890</v>
      </c>
      <c r="E23" s="284">
        <f t="shared" ref="E23:E27" si="2">D23/C23</f>
        <v>0.99691037014377482</v>
      </c>
    </row>
    <row r="24" spans="1:5" x14ac:dyDescent="0.25">
      <c r="A24" s="240" t="s">
        <v>1316</v>
      </c>
      <c r="B24" s="243">
        <v>160000</v>
      </c>
      <c r="C24" s="243">
        <v>173150</v>
      </c>
      <c r="D24" s="243">
        <v>173150</v>
      </c>
      <c r="E24" s="242">
        <f t="shared" si="2"/>
        <v>1</v>
      </c>
    </row>
    <row r="25" spans="1:5" x14ac:dyDescent="0.25">
      <c r="A25" s="240" t="s">
        <v>1360</v>
      </c>
      <c r="B25" s="243"/>
      <c r="C25" s="243">
        <v>18740</v>
      </c>
      <c r="D25" s="243">
        <v>18740</v>
      </c>
      <c r="E25" s="242">
        <f t="shared" si="2"/>
        <v>1</v>
      </c>
    </row>
    <row r="26" spans="1:5" x14ac:dyDescent="0.25">
      <c r="A26" s="240" t="s">
        <v>1361</v>
      </c>
      <c r="B26" s="243"/>
      <c r="C26" s="243">
        <v>65200</v>
      </c>
      <c r="D26" s="243">
        <v>64717</v>
      </c>
      <c r="E26" s="242">
        <f t="shared" si="2"/>
        <v>0.99259202453987727</v>
      </c>
    </row>
    <row r="27" spans="1:5" x14ac:dyDescent="0.25">
      <c r="A27" s="240" t="s">
        <v>511</v>
      </c>
      <c r="B27" s="241">
        <v>43200</v>
      </c>
      <c r="C27" s="241">
        <v>69810</v>
      </c>
      <c r="D27" s="241">
        <v>69283</v>
      </c>
      <c r="E27" s="242">
        <f t="shared" si="2"/>
        <v>0.99245093826099418</v>
      </c>
    </row>
    <row r="28" spans="1:5" x14ac:dyDescent="0.25">
      <c r="A28" s="245" t="s">
        <v>513</v>
      </c>
      <c r="B28" s="246">
        <f>B4+B15+B20+B23</f>
        <v>10637200</v>
      </c>
      <c r="C28" s="246">
        <f>C4+C15+C20+C23</f>
        <v>14060681</v>
      </c>
      <c r="D28" s="246">
        <f>D4+D15+D20+D23</f>
        <v>13571183</v>
      </c>
      <c r="E28" s="247">
        <f>D28/C28</f>
        <v>0.96518675020079037</v>
      </c>
    </row>
    <row r="29" spans="1:5" x14ac:dyDescent="0.25">
      <c r="A29" s="374"/>
      <c r="B29" s="375"/>
      <c r="C29" s="375"/>
      <c r="D29" s="375"/>
      <c r="E29" s="376"/>
    </row>
    <row r="30" spans="1:5" ht="30" x14ac:dyDescent="0.25">
      <c r="A30" s="377" t="s">
        <v>514</v>
      </c>
      <c r="B30" s="235" t="s">
        <v>507</v>
      </c>
      <c r="C30" s="235" t="s">
        <v>508</v>
      </c>
      <c r="D30" s="235" t="s">
        <v>509</v>
      </c>
      <c r="E30" s="236" t="s">
        <v>510</v>
      </c>
    </row>
    <row r="31" spans="1:5" x14ac:dyDescent="0.25">
      <c r="A31" s="237" t="s">
        <v>877</v>
      </c>
      <c r="B31" s="238">
        <f>SUM(B32:B39)</f>
        <v>2159000</v>
      </c>
      <c r="C31" s="238">
        <f>SUM(C32:C39)</f>
        <v>74786625</v>
      </c>
      <c r="D31" s="238">
        <f>SUM(D32:D39)</f>
        <v>74785537</v>
      </c>
      <c r="E31" s="239">
        <f>D31/C31</f>
        <v>0.99998545194411437</v>
      </c>
    </row>
    <row r="32" spans="1:5" x14ac:dyDescent="0.25">
      <c r="A32" s="240" t="s">
        <v>1317</v>
      </c>
      <c r="B32" s="241">
        <v>500000</v>
      </c>
      <c r="C32" s="241">
        <v>500000</v>
      </c>
      <c r="D32" s="241">
        <v>0</v>
      </c>
      <c r="E32" s="242">
        <f>D32/C32</f>
        <v>0</v>
      </c>
    </row>
    <row r="33" spans="1:5" x14ac:dyDescent="0.25">
      <c r="A33" s="240" t="s">
        <v>1318</v>
      </c>
      <c r="B33" s="241">
        <v>1200000</v>
      </c>
      <c r="C33" s="241">
        <v>1200000</v>
      </c>
      <c r="D33" s="241">
        <v>0</v>
      </c>
      <c r="E33" s="242">
        <f t="shared" ref="E33:E36" si="3">D33/C33</f>
        <v>0</v>
      </c>
    </row>
    <row r="34" spans="1:5" x14ac:dyDescent="0.25">
      <c r="A34" s="240" t="s">
        <v>1362</v>
      </c>
      <c r="B34" s="241"/>
      <c r="C34" s="241"/>
      <c r="D34" s="241">
        <v>388200</v>
      </c>
      <c r="E34" s="242">
        <v>0</v>
      </c>
    </row>
    <row r="35" spans="1:5" x14ac:dyDescent="0.25">
      <c r="A35" s="240" t="s">
        <v>1328</v>
      </c>
      <c r="B35" s="241">
        <v>0</v>
      </c>
      <c r="C35" s="241">
        <v>54146409</v>
      </c>
      <c r="D35" s="241">
        <v>55113609</v>
      </c>
      <c r="E35" s="242">
        <f t="shared" si="3"/>
        <v>1.0178626804226296</v>
      </c>
    </row>
    <row r="36" spans="1:5" x14ac:dyDescent="0.25">
      <c r="A36" s="240" t="s">
        <v>1326</v>
      </c>
      <c r="B36" s="241">
        <v>0</v>
      </c>
      <c r="C36" s="241">
        <v>354331</v>
      </c>
      <c r="D36" s="241">
        <v>354331</v>
      </c>
      <c r="E36" s="242">
        <f t="shared" si="3"/>
        <v>1</v>
      </c>
    </row>
    <row r="37" spans="1:5" x14ac:dyDescent="0.25">
      <c r="A37" s="240" t="s">
        <v>1293</v>
      </c>
      <c r="B37" s="241">
        <v>0</v>
      </c>
      <c r="C37" s="241">
        <v>0</v>
      </c>
      <c r="D37" s="241">
        <v>344004</v>
      </c>
      <c r="E37" s="242">
        <v>0</v>
      </c>
    </row>
    <row r="38" spans="1:5" x14ac:dyDescent="0.25">
      <c r="A38" s="240" t="s">
        <v>1341</v>
      </c>
      <c r="B38" s="241">
        <v>0</v>
      </c>
      <c r="C38" s="241">
        <v>2686106</v>
      </c>
      <c r="D38" s="241">
        <v>2686106</v>
      </c>
      <c r="E38" s="242">
        <f>D38/C38</f>
        <v>1</v>
      </c>
    </row>
    <row r="39" spans="1:5" x14ac:dyDescent="0.25">
      <c r="A39" s="240" t="s">
        <v>515</v>
      </c>
      <c r="B39" s="241">
        <v>459000</v>
      </c>
      <c r="C39" s="241">
        <v>15899779</v>
      </c>
      <c r="D39" s="241">
        <v>15899287</v>
      </c>
      <c r="E39" s="242">
        <f>D39/C39</f>
        <v>0.99996905617367382</v>
      </c>
    </row>
    <row r="40" spans="1:5" x14ac:dyDescent="0.25">
      <c r="A40" s="237" t="s">
        <v>517</v>
      </c>
      <c r="B40" s="238">
        <f>SUM(B41:B42)</f>
        <v>0</v>
      </c>
      <c r="C40" s="238">
        <f>SUM(C41:C42)</f>
        <v>0</v>
      </c>
      <c r="D40" s="238">
        <f>SUM(D41:D42)</f>
        <v>0</v>
      </c>
      <c r="E40" s="239">
        <v>0</v>
      </c>
    </row>
    <row r="41" spans="1:5" x14ac:dyDescent="0.25">
      <c r="A41" s="240" t="s">
        <v>517</v>
      </c>
      <c r="B41" s="241">
        <v>0</v>
      </c>
      <c r="C41" s="241">
        <v>0</v>
      </c>
      <c r="D41" s="241">
        <v>0</v>
      </c>
      <c r="E41" s="242">
        <v>0</v>
      </c>
    </row>
    <row r="42" spans="1:5" x14ac:dyDescent="0.25">
      <c r="A42" s="240" t="s">
        <v>515</v>
      </c>
      <c r="B42" s="241">
        <v>0</v>
      </c>
      <c r="C42" s="241">
        <v>0</v>
      </c>
      <c r="D42" s="241">
        <v>0</v>
      </c>
      <c r="E42" s="242">
        <v>0</v>
      </c>
    </row>
    <row r="43" spans="1:5" x14ac:dyDescent="0.25">
      <c r="A43" s="237" t="s">
        <v>516</v>
      </c>
      <c r="B43" s="238">
        <f>SUM(B44:B45)</f>
        <v>0</v>
      </c>
      <c r="C43" s="238">
        <v>0</v>
      </c>
      <c r="D43" s="238">
        <v>0</v>
      </c>
      <c r="E43" s="239">
        <v>0</v>
      </c>
    </row>
    <row r="44" spans="1:5" x14ac:dyDescent="0.25">
      <c r="A44" s="240" t="s">
        <v>516</v>
      </c>
      <c r="B44" s="241">
        <v>0</v>
      </c>
      <c r="C44" s="241">
        <v>0</v>
      </c>
      <c r="D44" s="241">
        <v>0</v>
      </c>
      <c r="E44" s="242">
        <v>0</v>
      </c>
    </row>
    <row r="45" spans="1:5" x14ac:dyDescent="0.25">
      <c r="A45" s="240" t="s">
        <v>515</v>
      </c>
      <c r="B45" s="241">
        <v>0</v>
      </c>
      <c r="C45" s="241">
        <v>0</v>
      </c>
      <c r="D45" s="241">
        <v>0</v>
      </c>
      <c r="E45" s="242">
        <v>0</v>
      </c>
    </row>
    <row r="46" spans="1:5" x14ac:dyDescent="0.25">
      <c r="A46" s="237" t="s">
        <v>719</v>
      </c>
      <c r="B46" s="238">
        <f>SUM(B47:B48)</f>
        <v>0</v>
      </c>
      <c r="C46" s="238">
        <f>SUM(C47:C48)</f>
        <v>0</v>
      </c>
      <c r="D46" s="238">
        <f>SUM(D47:D48)</f>
        <v>0</v>
      </c>
      <c r="E46" s="244">
        <v>0</v>
      </c>
    </row>
    <row r="47" spans="1:5" x14ac:dyDescent="0.25">
      <c r="A47" s="240" t="s">
        <v>862</v>
      </c>
      <c r="B47" s="241">
        <v>0</v>
      </c>
      <c r="C47" s="241">
        <v>0</v>
      </c>
      <c r="D47" s="241">
        <v>0</v>
      </c>
      <c r="E47" s="242">
        <v>0</v>
      </c>
    </row>
    <row r="48" spans="1:5" x14ac:dyDescent="0.25">
      <c r="A48" s="240" t="s">
        <v>515</v>
      </c>
      <c r="B48" s="241">
        <v>0</v>
      </c>
      <c r="C48" s="241">
        <v>0</v>
      </c>
      <c r="D48" s="241">
        <v>0</v>
      </c>
      <c r="E48" s="242">
        <v>0</v>
      </c>
    </row>
    <row r="49" spans="1:5" x14ac:dyDescent="0.25">
      <c r="A49" s="245" t="s">
        <v>518</v>
      </c>
      <c r="B49" s="246">
        <f>B31+B40+B43+B46</f>
        <v>2159000</v>
      </c>
      <c r="C49" s="246">
        <f>C31+C40+C43+C46</f>
        <v>74786625</v>
      </c>
      <c r="D49" s="246">
        <f>D31+D40+D43+D46</f>
        <v>74785537</v>
      </c>
      <c r="E49" s="247">
        <f>D49/C49</f>
        <v>0.99998545194411437</v>
      </c>
    </row>
    <row r="50" spans="1:5" x14ac:dyDescent="0.25">
      <c r="A50" s="61"/>
      <c r="B50" s="62"/>
      <c r="C50" s="62"/>
      <c r="D50" s="62"/>
      <c r="E50" s="60"/>
    </row>
    <row r="51" spans="1:5" x14ac:dyDescent="0.25">
      <c r="A51" s="61"/>
      <c r="B51" s="62"/>
      <c r="C51" s="62"/>
      <c r="D51" s="62"/>
    </row>
  </sheetData>
  <mergeCells count="2">
    <mergeCell ref="A1:E1"/>
    <mergeCell ref="D2:E2"/>
  </mergeCells>
  <printOptions horizontalCentered="1" verticalCentered="1"/>
  <pageMargins left="0.70866141732283472" right="0.70866141732283472" top="0.74803149606299213" bottom="0.74803149606299213" header="0.31496062992125984" footer="0.31496062992125984"/>
  <pageSetup paperSize="9" scale="6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H15"/>
  <sheetViews>
    <sheetView showZeros="0" zoomScaleNormal="100" workbookViewId="0">
      <selection activeCell="C18" sqref="C18"/>
    </sheetView>
  </sheetViews>
  <sheetFormatPr defaultColWidth="9.140625" defaultRowHeight="12.75" x14ac:dyDescent="0.2"/>
  <cols>
    <col min="1" max="1" width="39.7109375" style="159" customWidth="1"/>
    <col min="2" max="2" width="18.140625" style="159" customWidth="1"/>
    <col min="3" max="3" width="21" style="159" customWidth="1"/>
    <col min="4" max="4" width="15.5703125" style="159" customWidth="1"/>
    <col min="5" max="5" width="17.140625" style="159" customWidth="1"/>
    <col min="6" max="6" width="11.5703125" style="159" bestFit="1" customWidth="1"/>
    <col min="7" max="7" width="9.140625" style="159"/>
    <col min="8" max="8" width="10.140625" style="159" bestFit="1" customWidth="1"/>
    <col min="9" max="254" width="9.140625" style="159"/>
    <col min="255" max="255" width="30.28515625" style="159" customWidth="1"/>
    <col min="256" max="256" width="21" style="159" customWidth="1"/>
    <col min="257" max="257" width="18.85546875" style="159" customWidth="1"/>
    <col min="258" max="258" width="16.85546875" style="159" customWidth="1"/>
    <col min="259" max="259" width="15.5703125" style="159" customWidth="1"/>
    <col min="260" max="260" width="17.140625" style="159" customWidth="1"/>
    <col min="261" max="510" width="9.140625" style="159"/>
    <col min="511" max="511" width="30.28515625" style="159" customWidth="1"/>
    <col min="512" max="512" width="21" style="159" customWidth="1"/>
    <col min="513" max="513" width="18.85546875" style="159" customWidth="1"/>
    <col min="514" max="514" width="16.85546875" style="159" customWidth="1"/>
    <col min="515" max="515" width="15.5703125" style="159" customWidth="1"/>
    <col min="516" max="516" width="17.140625" style="159" customWidth="1"/>
    <col min="517" max="766" width="9.140625" style="159"/>
    <col min="767" max="767" width="30.28515625" style="159" customWidth="1"/>
    <col min="768" max="768" width="21" style="159" customWidth="1"/>
    <col min="769" max="769" width="18.85546875" style="159" customWidth="1"/>
    <col min="770" max="770" width="16.85546875" style="159" customWidth="1"/>
    <col min="771" max="771" width="15.5703125" style="159" customWidth="1"/>
    <col min="772" max="772" width="17.140625" style="159" customWidth="1"/>
    <col min="773" max="1022" width="9.140625" style="159"/>
    <col min="1023" max="1023" width="30.28515625" style="159" customWidth="1"/>
    <col min="1024" max="1024" width="21" style="159" customWidth="1"/>
    <col min="1025" max="1025" width="18.85546875" style="159" customWidth="1"/>
    <col min="1026" max="1026" width="16.85546875" style="159" customWidth="1"/>
    <col min="1027" max="1027" width="15.5703125" style="159" customWidth="1"/>
    <col min="1028" max="1028" width="17.140625" style="159" customWidth="1"/>
    <col min="1029" max="1278" width="9.140625" style="159"/>
    <col min="1279" max="1279" width="30.28515625" style="159" customWidth="1"/>
    <col min="1280" max="1280" width="21" style="159" customWidth="1"/>
    <col min="1281" max="1281" width="18.85546875" style="159" customWidth="1"/>
    <col min="1282" max="1282" width="16.85546875" style="159" customWidth="1"/>
    <col min="1283" max="1283" width="15.5703125" style="159" customWidth="1"/>
    <col min="1284" max="1284" width="17.140625" style="159" customWidth="1"/>
    <col min="1285" max="1534" width="9.140625" style="159"/>
    <col min="1535" max="1535" width="30.28515625" style="159" customWidth="1"/>
    <col min="1536" max="1536" width="21" style="159" customWidth="1"/>
    <col min="1537" max="1537" width="18.85546875" style="159" customWidth="1"/>
    <col min="1538" max="1538" width="16.85546875" style="159" customWidth="1"/>
    <col min="1539" max="1539" width="15.5703125" style="159" customWidth="1"/>
    <col min="1540" max="1540" width="17.140625" style="159" customWidth="1"/>
    <col min="1541" max="1790" width="9.140625" style="159"/>
    <col min="1791" max="1791" width="30.28515625" style="159" customWidth="1"/>
    <col min="1792" max="1792" width="21" style="159" customWidth="1"/>
    <col min="1793" max="1793" width="18.85546875" style="159" customWidth="1"/>
    <col min="1794" max="1794" width="16.85546875" style="159" customWidth="1"/>
    <col min="1795" max="1795" width="15.5703125" style="159" customWidth="1"/>
    <col min="1796" max="1796" width="17.140625" style="159" customWidth="1"/>
    <col min="1797" max="2046" width="9.140625" style="159"/>
    <col min="2047" max="2047" width="30.28515625" style="159" customWidth="1"/>
    <col min="2048" max="2048" width="21" style="159" customWidth="1"/>
    <col min="2049" max="2049" width="18.85546875" style="159" customWidth="1"/>
    <col min="2050" max="2050" width="16.85546875" style="159" customWidth="1"/>
    <col min="2051" max="2051" width="15.5703125" style="159" customWidth="1"/>
    <col min="2052" max="2052" width="17.140625" style="159" customWidth="1"/>
    <col min="2053" max="2302" width="9.140625" style="159"/>
    <col min="2303" max="2303" width="30.28515625" style="159" customWidth="1"/>
    <col min="2304" max="2304" width="21" style="159" customWidth="1"/>
    <col min="2305" max="2305" width="18.85546875" style="159" customWidth="1"/>
    <col min="2306" max="2306" width="16.85546875" style="159" customWidth="1"/>
    <col min="2307" max="2307" width="15.5703125" style="159" customWidth="1"/>
    <col min="2308" max="2308" width="17.140625" style="159" customWidth="1"/>
    <col min="2309" max="2558" width="9.140625" style="159"/>
    <col min="2559" max="2559" width="30.28515625" style="159" customWidth="1"/>
    <col min="2560" max="2560" width="21" style="159" customWidth="1"/>
    <col min="2561" max="2561" width="18.85546875" style="159" customWidth="1"/>
    <col min="2562" max="2562" width="16.85546875" style="159" customWidth="1"/>
    <col min="2563" max="2563" width="15.5703125" style="159" customWidth="1"/>
    <col min="2564" max="2564" width="17.140625" style="159" customWidth="1"/>
    <col min="2565" max="2814" width="9.140625" style="159"/>
    <col min="2815" max="2815" width="30.28515625" style="159" customWidth="1"/>
    <col min="2816" max="2816" width="21" style="159" customWidth="1"/>
    <col min="2817" max="2817" width="18.85546875" style="159" customWidth="1"/>
    <col min="2818" max="2818" width="16.85546875" style="159" customWidth="1"/>
    <col min="2819" max="2819" width="15.5703125" style="159" customWidth="1"/>
    <col min="2820" max="2820" width="17.140625" style="159" customWidth="1"/>
    <col min="2821" max="3070" width="9.140625" style="159"/>
    <col min="3071" max="3071" width="30.28515625" style="159" customWidth="1"/>
    <col min="3072" max="3072" width="21" style="159" customWidth="1"/>
    <col min="3073" max="3073" width="18.85546875" style="159" customWidth="1"/>
    <col min="3074" max="3074" width="16.85546875" style="159" customWidth="1"/>
    <col min="3075" max="3075" width="15.5703125" style="159" customWidth="1"/>
    <col min="3076" max="3076" width="17.140625" style="159" customWidth="1"/>
    <col min="3077" max="3326" width="9.140625" style="159"/>
    <col min="3327" max="3327" width="30.28515625" style="159" customWidth="1"/>
    <col min="3328" max="3328" width="21" style="159" customWidth="1"/>
    <col min="3329" max="3329" width="18.85546875" style="159" customWidth="1"/>
    <col min="3330" max="3330" width="16.85546875" style="159" customWidth="1"/>
    <col min="3331" max="3331" width="15.5703125" style="159" customWidth="1"/>
    <col min="3332" max="3332" width="17.140625" style="159" customWidth="1"/>
    <col min="3333" max="3582" width="9.140625" style="159"/>
    <col min="3583" max="3583" width="30.28515625" style="159" customWidth="1"/>
    <col min="3584" max="3584" width="21" style="159" customWidth="1"/>
    <col min="3585" max="3585" width="18.85546875" style="159" customWidth="1"/>
    <col min="3586" max="3586" width="16.85546875" style="159" customWidth="1"/>
    <col min="3587" max="3587" width="15.5703125" style="159" customWidth="1"/>
    <col min="3588" max="3588" width="17.140625" style="159" customWidth="1"/>
    <col min="3589" max="3838" width="9.140625" style="159"/>
    <col min="3839" max="3839" width="30.28515625" style="159" customWidth="1"/>
    <col min="3840" max="3840" width="21" style="159" customWidth="1"/>
    <col min="3841" max="3841" width="18.85546875" style="159" customWidth="1"/>
    <col min="3842" max="3842" width="16.85546875" style="159" customWidth="1"/>
    <col min="3843" max="3843" width="15.5703125" style="159" customWidth="1"/>
    <col min="3844" max="3844" width="17.140625" style="159" customWidth="1"/>
    <col min="3845" max="4094" width="9.140625" style="159"/>
    <col min="4095" max="4095" width="30.28515625" style="159" customWidth="1"/>
    <col min="4096" max="4096" width="21" style="159" customWidth="1"/>
    <col min="4097" max="4097" width="18.85546875" style="159" customWidth="1"/>
    <col min="4098" max="4098" width="16.85546875" style="159" customWidth="1"/>
    <col min="4099" max="4099" width="15.5703125" style="159" customWidth="1"/>
    <col min="4100" max="4100" width="17.140625" style="159" customWidth="1"/>
    <col min="4101" max="4350" width="9.140625" style="159"/>
    <col min="4351" max="4351" width="30.28515625" style="159" customWidth="1"/>
    <col min="4352" max="4352" width="21" style="159" customWidth="1"/>
    <col min="4353" max="4353" width="18.85546875" style="159" customWidth="1"/>
    <col min="4354" max="4354" width="16.85546875" style="159" customWidth="1"/>
    <col min="4355" max="4355" width="15.5703125" style="159" customWidth="1"/>
    <col min="4356" max="4356" width="17.140625" style="159" customWidth="1"/>
    <col min="4357" max="4606" width="9.140625" style="159"/>
    <col min="4607" max="4607" width="30.28515625" style="159" customWidth="1"/>
    <col min="4608" max="4608" width="21" style="159" customWidth="1"/>
    <col min="4609" max="4609" width="18.85546875" style="159" customWidth="1"/>
    <col min="4610" max="4610" width="16.85546875" style="159" customWidth="1"/>
    <col min="4611" max="4611" width="15.5703125" style="159" customWidth="1"/>
    <col min="4612" max="4612" width="17.140625" style="159" customWidth="1"/>
    <col min="4613" max="4862" width="9.140625" style="159"/>
    <col min="4863" max="4863" width="30.28515625" style="159" customWidth="1"/>
    <col min="4864" max="4864" width="21" style="159" customWidth="1"/>
    <col min="4865" max="4865" width="18.85546875" style="159" customWidth="1"/>
    <col min="4866" max="4866" width="16.85546875" style="159" customWidth="1"/>
    <col min="4867" max="4867" width="15.5703125" style="159" customWidth="1"/>
    <col min="4868" max="4868" width="17.140625" style="159" customWidth="1"/>
    <col min="4869" max="5118" width="9.140625" style="159"/>
    <col min="5119" max="5119" width="30.28515625" style="159" customWidth="1"/>
    <col min="5120" max="5120" width="21" style="159" customWidth="1"/>
    <col min="5121" max="5121" width="18.85546875" style="159" customWidth="1"/>
    <col min="5122" max="5122" width="16.85546875" style="159" customWidth="1"/>
    <col min="5123" max="5123" width="15.5703125" style="159" customWidth="1"/>
    <col min="5124" max="5124" width="17.140625" style="159" customWidth="1"/>
    <col min="5125" max="5374" width="9.140625" style="159"/>
    <col min="5375" max="5375" width="30.28515625" style="159" customWidth="1"/>
    <col min="5376" max="5376" width="21" style="159" customWidth="1"/>
    <col min="5377" max="5377" width="18.85546875" style="159" customWidth="1"/>
    <col min="5378" max="5378" width="16.85546875" style="159" customWidth="1"/>
    <col min="5379" max="5379" width="15.5703125" style="159" customWidth="1"/>
    <col min="5380" max="5380" width="17.140625" style="159" customWidth="1"/>
    <col min="5381" max="5630" width="9.140625" style="159"/>
    <col min="5631" max="5631" width="30.28515625" style="159" customWidth="1"/>
    <col min="5632" max="5632" width="21" style="159" customWidth="1"/>
    <col min="5633" max="5633" width="18.85546875" style="159" customWidth="1"/>
    <col min="5634" max="5634" width="16.85546875" style="159" customWidth="1"/>
    <col min="5635" max="5635" width="15.5703125" style="159" customWidth="1"/>
    <col min="5636" max="5636" width="17.140625" style="159" customWidth="1"/>
    <col min="5637" max="5886" width="9.140625" style="159"/>
    <col min="5887" max="5887" width="30.28515625" style="159" customWidth="1"/>
    <col min="5888" max="5888" width="21" style="159" customWidth="1"/>
    <col min="5889" max="5889" width="18.85546875" style="159" customWidth="1"/>
    <col min="5890" max="5890" width="16.85546875" style="159" customWidth="1"/>
    <col min="5891" max="5891" width="15.5703125" style="159" customWidth="1"/>
    <col min="5892" max="5892" width="17.140625" style="159" customWidth="1"/>
    <col min="5893" max="6142" width="9.140625" style="159"/>
    <col min="6143" max="6143" width="30.28515625" style="159" customWidth="1"/>
    <col min="6144" max="6144" width="21" style="159" customWidth="1"/>
    <col min="6145" max="6145" width="18.85546875" style="159" customWidth="1"/>
    <col min="6146" max="6146" width="16.85546875" style="159" customWidth="1"/>
    <col min="6147" max="6147" width="15.5703125" style="159" customWidth="1"/>
    <col min="6148" max="6148" width="17.140625" style="159" customWidth="1"/>
    <col min="6149" max="6398" width="9.140625" style="159"/>
    <col min="6399" max="6399" width="30.28515625" style="159" customWidth="1"/>
    <col min="6400" max="6400" width="21" style="159" customWidth="1"/>
    <col min="6401" max="6401" width="18.85546875" style="159" customWidth="1"/>
    <col min="6402" max="6402" width="16.85546875" style="159" customWidth="1"/>
    <col min="6403" max="6403" width="15.5703125" style="159" customWidth="1"/>
    <col min="6404" max="6404" width="17.140625" style="159" customWidth="1"/>
    <col min="6405" max="6654" width="9.140625" style="159"/>
    <col min="6655" max="6655" width="30.28515625" style="159" customWidth="1"/>
    <col min="6656" max="6656" width="21" style="159" customWidth="1"/>
    <col min="6657" max="6657" width="18.85546875" style="159" customWidth="1"/>
    <col min="6658" max="6658" width="16.85546875" style="159" customWidth="1"/>
    <col min="6659" max="6659" width="15.5703125" style="159" customWidth="1"/>
    <col min="6660" max="6660" width="17.140625" style="159" customWidth="1"/>
    <col min="6661" max="6910" width="9.140625" style="159"/>
    <col min="6911" max="6911" width="30.28515625" style="159" customWidth="1"/>
    <col min="6912" max="6912" width="21" style="159" customWidth="1"/>
    <col min="6913" max="6913" width="18.85546875" style="159" customWidth="1"/>
    <col min="6914" max="6914" width="16.85546875" style="159" customWidth="1"/>
    <col min="6915" max="6915" width="15.5703125" style="159" customWidth="1"/>
    <col min="6916" max="6916" width="17.140625" style="159" customWidth="1"/>
    <col min="6917" max="7166" width="9.140625" style="159"/>
    <col min="7167" max="7167" width="30.28515625" style="159" customWidth="1"/>
    <col min="7168" max="7168" width="21" style="159" customWidth="1"/>
    <col min="7169" max="7169" width="18.85546875" style="159" customWidth="1"/>
    <col min="7170" max="7170" width="16.85546875" style="159" customWidth="1"/>
    <col min="7171" max="7171" width="15.5703125" style="159" customWidth="1"/>
    <col min="7172" max="7172" width="17.140625" style="159" customWidth="1"/>
    <col min="7173" max="7422" width="9.140625" style="159"/>
    <col min="7423" max="7423" width="30.28515625" style="159" customWidth="1"/>
    <col min="7424" max="7424" width="21" style="159" customWidth="1"/>
    <col min="7425" max="7425" width="18.85546875" style="159" customWidth="1"/>
    <col min="7426" max="7426" width="16.85546875" style="159" customWidth="1"/>
    <col min="7427" max="7427" width="15.5703125" style="159" customWidth="1"/>
    <col min="7428" max="7428" width="17.140625" style="159" customWidth="1"/>
    <col min="7429" max="7678" width="9.140625" style="159"/>
    <col min="7679" max="7679" width="30.28515625" style="159" customWidth="1"/>
    <col min="7680" max="7680" width="21" style="159" customWidth="1"/>
    <col min="7681" max="7681" width="18.85546875" style="159" customWidth="1"/>
    <col min="7682" max="7682" width="16.85546875" style="159" customWidth="1"/>
    <col min="7683" max="7683" width="15.5703125" style="159" customWidth="1"/>
    <col min="7684" max="7684" width="17.140625" style="159" customWidth="1"/>
    <col min="7685" max="7934" width="9.140625" style="159"/>
    <col min="7935" max="7935" width="30.28515625" style="159" customWidth="1"/>
    <col min="7936" max="7936" width="21" style="159" customWidth="1"/>
    <col min="7937" max="7937" width="18.85546875" style="159" customWidth="1"/>
    <col min="7938" max="7938" width="16.85546875" style="159" customWidth="1"/>
    <col min="7939" max="7939" width="15.5703125" style="159" customWidth="1"/>
    <col min="7940" max="7940" width="17.140625" style="159" customWidth="1"/>
    <col min="7941" max="8190" width="9.140625" style="159"/>
    <col min="8191" max="8191" width="30.28515625" style="159" customWidth="1"/>
    <col min="8192" max="8192" width="21" style="159" customWidth="1"/>
    <col min="8193" max="8193" width="18.85546875" style="159" customWidth="1"/>
    <col min="8194" max="8194" width="16.85546875" style="159" customWidth="1"/>
    <col min="8195" max="8195" width="15.5703125" style="159" customWidth="1"/>
    <col min="8196" max="8196" width="17.140625" style="159" customWidth="1"/>
    <col min="8197" max="8446" width="9.140625" style="159"/>
    <col min="8447" max="8447" width="30.28515625" style="159" customWidth="1"/>
    <col min="8448" max="8448" width="21" style="159" customWidth="1"/>
    <col min="8449" max="8449" width="18.85546875" style="159" customWidth="1"/>
    <col min="8450" max="8450" width="16.85546875" style="159" customWidth="1"/>
    <col min="8451" max="8451" width="15.5703125" style="159" customWidth="1"/>
    <col min="8452" max="8452" width="17.140625" style="159" customWidth="1"/>
    <col min="8453" max="8702" width="9.140625" style="159"/>
    <col min="8703" max="8703" width="30.28515625" style="159" customWidth="1"/>
    <col min="8704" max="8704" width="21" style="159" customWidth="1"/>
    <col min="8705" max="8705" width="18.85546875" style="159" customWidth="1"/>
    <col min="8706" max="8706" width="16.85546875" style="159" customWidth="1"/>
    <col min="8707" max="8707" width="15.5703125" style="159" customWidth="1"/>
    <col min="8708" max="8708" width="17.140625" style="159" customWidth="1"/>
    <col min="8709" max="8958" width="9.140625" style="159"/>
    <col min="8959" max="8959" width="30.28515625" style="159" customWidth="1"/>
    <col min="8960" max="8960" width="21" style="159" customWidth="1"/>
    <col min="8961" max="8961" width="18.85546875" style="159" customWidth="1"/>
    <col min="8962" max="8962" width="16.85546875" style="159" customWidth="1"/>
    <col min="8963" max="8963" width="15.5703125" style="159" customWidth="1"/>
    <col min="8964" max="8964" width="17.140625" style="159" customWidth="1"/>
    <col min="8965" max="9214" width="9.140625" style="159"/>
    <col min="9215" max="9215" width="30.28515625" style="159" customWidth="1"/>
    <col min="9216" max="9216" width="21" style="159" customWidth="1"/>
    <col min="9217" max="9217" width="18.85546875" style="159" customWidth="1"/>
    <col min="9218" max="9218" width="16.85546875" style="159" customWidth="1"/>
    <col min="9219" max="9219" width="15.5703125" style="159" customWidth="1"/>
    <col min="9220" max="9220" width="17.140625" style="159" customWidth="1"/>
    <col min="9221" max="9470" width="9.140625" style="159"/>
    <col min="9471" max="9471" width="30.28515625" style="159" customWidth="1"/>
    <col min="9472" max="9472" width="21" style="159" customWidth="1"/>
    <col min="9473" max="9473" width="18.85546875" style="159" customWidth="1"/>
    <col min="9474" max="9474" width="16.85546875" style="159" customWidth="1"/>
    <col min="9475" max="9475" width="15.5703125" style="159" customWidth="1"/>
    <col min="9476" max="9476" width="17.140625" style="159" customWidth="1"/>
    <col min="9477" max="9726" width="9.140625" style="159"/>
    <col min="9727" max="9727" width="30.28515625" style="159" customWidth="1"/>
    <col min="9728" max="9728" width="21" style="159" customWidth="1"/>
    <col min="9729" max="9729" width="18.85546875" style="159" customWidth="1"/>
    <col min="9730" max="9730" width="16.85546875" style="159" customWidth="1"/>
    <col min="9731" max="9731" width="15.5703125" style="159" customWidth="1"/>
    <col min="9732" max="9732" width="17.140625" style="159" customWidth="1"/>
    <col min="9733" max="9982" width="9.140625" style="159"/>
    <col min="9983" max="9983" width="30.28515625" style="159" customWidth="1"/>
    <col min="9984" max="9984" width="21" style="159" customWidth="1"/>
    <col min="9985" max="9985" width="18.85546875" style="159" customWidth="1"/>
    <col min="9986" max="9986" width="16.85546875" style="159" customWidth="1"/>
    <col min="9987" max="9987" width="15.5703125" style="159" customWidth="1"/>
    <col min="9988" max="9988" width="17.140625" style="159" customWidth="1"/>
    <col min="9989" max="10238" width="9.140625" style="159"/>
    <col min="10239" max="10239" width="30.28515625" style="159" customWidth="1"/>
    <col min="10240" max="10240" width="21" style="159" customWidth="1"/>
    <col min="10241" max="10241" width="18.85546875" style="159" customWidth="1"/>
    <col min="10242" max="10242" width="16.85546875" style="159" customWidth="1"/>
    <col min="10243" max="10243" width="15.5703125" style="159" customWidth="1"/>
    <col min="10244" max="10244" width="17.140625" style="159" customWidth="1"/>
    <col min="10245" max="10494" width="9.140625" style="159"/>
    <col min="10495" max="10495" width="30.28515625" style="159" customWidth="1"/>
    <col min="10496" max="10496" width="21" style="159" customWidth="1"/>
    <col min="10497" max="10497" width="18.85546875" style="159" customWidth="1"/>
    <col min="10498" max="10498" width="16.85546875" style="159" customWidth="1"/>
    <col min="10499" max="10499" width="15.5703125" style="159" customWidth="1"/>
    <col min="10500" max="10500" width="17.140625" style="159" customWidth="1"/>
    <col min="10501" max="10750" width="9.140625" style="159"/>
    <col min="10751" max="10751" width="30.28515625" style="159" customWidth="1"/>
    <col min="10752" max="10752" width="21" style="159" customWidth="1"/>
    <col min="10753" max="10753" width="18.85546875" style="159" customWidth="1"/>
    <col min="10754" max="10754" width="16.85546875" style="159" customWidth="1"/>
    <col min="10755" max="10755" width="15.5703125" style="159" customWidth="1"/>
    <col min="10756" max="10756" width="17.140625" style="159" customWidth="1"/>
    <col min="10757" max="11006" width="9.140625" style="159"/>
    <col min="11007" max="11007" width="30.28515625" style="159" customWidth="1"/>
    <col min="11008" max="11008" width="21" style="159" customWidth="1"/>
    <col min="11009" max="11009" width="18.85546875" style="159" customWidth="1"/>
    <col min="11010" max="11010" width="16.85546875" style="159" customWidth="1"/>
    <col min="11011" max="11011" width="15.5703125" style="159" customWidth="1"/>
    <col min="11012" max="11012" width="17.140625" style="159" customWidth="1"/>
    <col min="11013" max="11262" width="9.140625" style="159"/>
    <col min="11263" max="11263" width="30.28515625" style="159" customWidth="1"/>
    <col min="11264" max="11264" width="21" style="159" customWidth="1"/>
    <col min="11265" max="11265" width="18.85546875" style="159" customWidth="1"/>
    <col min="11266" max="11266" width="16.85546875" style="159" customWidth="1"/>
    <col min="11267" max="11267" width="15.5703125" style="159" customWidth="1"/>
    <col min="11268" max="11268" width="17.140625" style="159" customWidth="1"/>
    <col min="11269" max="11518" width="9.140625" style="159"/>
    <col min="11519" max="11519" width="30.28515625" style="159" customWidth="1"/>
    <col min="11520" max="11520" width="21" style="159" customWidth="1"/>
    <col min="11521" max="11521" width="18.85546875" style="159" customWidth="1"/>
    <col min="11522" max="11522" width="16.85546875" style="159" customWidth="1"/>
    <col min="11523" max="11523" width="15.5703125" style="159" customWidth="1"/>
    <col min="11524" max="11524" width="17.140625" style="159" customWidth="1"/>
    <col min="11525" max="11774" width="9.140625" style="159"/>
    <col min="11775" max="11775" width="30.28515625" style="159" customWidth="1"/>
    <col min="11776" max="11776" width="21" style="159" customWidth="1"/>
    <col min="11777" max="11777" width="18.85546875" style="159" customWidth="1"/>
    <col min="11778" max="11778" width="16.85546875" style="159" customWidth="1"/>
    <col min="11779" max="11779" width="15.5703125" style="159" customWidth="1"/>
    <col min="11780" max="11780" width="17.140625" style="159" customWidth="1"/>
    <col min="11781" max="12030" width="9.140625" style="159"/>
    <col min="12031" max="12031" width="30.28515625" style="159" customWidth="1"/>
    <col min="12032" max="12032" width="21" style="159" customWidth="1"/>
    <col min="12033" max="12033" width="18.85546875" style="159" customWidth="1"/>
    <col min="12034" max="12034" width="16.85546875" style="159" customWidth="1"/>
    <col min="12035" max="12035" width="15.5703125" style="159" customWidth="1"/>
    <col min="12036" max="12036" width="17.140625" style="159" customWidth="1"/>
    <col min="12037" max="12286" width="9.140625" style="159"/>
    <col min="12287" max="12287" width="30.28515625" style="159" customWidth="1"/>
    <col min="12288" max="12288" width="21" style="159" customWidth="1"/>
    <col min="12289" max="12289" width="18.85546875" style="159" customWidth="1"/>
    <col min="12290" max="12290" width="16.85546875" style="159" customWidth="1"/>
    <col min="12291" max="12291" width="15.5703125" style="159" customWidth="1"/>
    <col min="12292" max="12292" width="17.140625" style="159" customWidth="1"/>
    <col min="12293" max="12542" width="9.140625" style="159"/>
    <col min="12543" max="12543" width="30.28515625" style="159" customWidth="1"/>
    <col min="12544" max="12544" width="21" style="159" customWidth="1"/>
    <col min="12545" max="12545" width="18.85546875" style="159" customWidth="1"/>
    <col min="12546" max="12546" width="16.85546875" style="159" customWidth="1"/>
    <col min="12547" max="12547" width="15.5703125" style="159" customWidth="1"/>
    <col min="12548" max="12548" width="17.140625" style="159" customWidth="1"/>
    <col min="12549" max="12798" width="9.140625" style="159"/>
    <col min="12799" max="12799" width="30.28515625" style="159" customWidth="1"/>
    <col min="12800" max="12800" width="21" style="159" customWidth="1"/>
    <col min="12801" max="12801" width="18.85546875" style="159" customWidth="1"/>
    <col min="12802" max="12802" width="16.85546875" style="159" customWidth="1"/>
    <col min="12803" max="12803" width="15.5703125" style="159" customWidth="1"/>
    <col min="12804" max="12804" width="17.140625" style="159" customWidth="1"/>
    <col min="12805" max="13054" width="9.140625" style="159"/>
    <col min="13055" max="13055" width="30.28515625" style="159" customWidth="1"/>
    <col min="13056" max="13056" width="21" style="159" customWidth="1"/>
    <col min="13057" max="13057" width="18.85546875" style="159" customWidth="1"/>
    <col min="13058" max="13058" width="16.85546875" style="159" customWidth="1"/>
    <col min="13059" max="13059" width="15.5703125" style="159" customWidth="1"/>
    <col min="13060" max="13060" width="17.140625" style="159" customWidth="1"/>
    <col min="13061" max="13310" width="9.140625" style="159"/>
    <col min="13311" max="13311" width="30.28515625" style="159" customWidth="1"/>
    <col min="13312" max="13312" width="21" style="159" customWidth="1"/>
    <col min="13313" max="13313" width="18.85546875" style="159" customWidth="1"/>
    <col min="13314" max="13314" width="16.85546875" style="159" customWidth="1"/>
    <col min="13315" max="13315" width="15.5703125" style="159" customWidth="1"/>
    <col min="13316" max="13316" width="17.140625" style="159" customWidth="1"/>
    <col min="13317" max="13566" width="9.140625" style="159"/>
    <col min="13567" max="13567" width="30.28515625" style="159" customWidth="1"/>
    <col min="13568" max="13568" width="21" style="159" customWidth="1"/>
    <col min="13569" max="13569" width="18.85546875" style="159" customWidth="1"/>
    <col min="13570" max="13570" width="16.85546875" style="159" customWidth="1"/>
    <col min="13571" max="13571" width="15.5703125" style="159" customWidth="1"/>
    <col min="13572" max="13572" width="17.140625" style="159" customWidth="1"/>
    <col min="13573" max="13822" width="9.140625" style="159"/>
    <col min="13823" max="13823" width="30.28515625" style="159" customWidth="1"/>
    <col min="13824" max="13824" width="21" style="159" customWidth="1"/>
    <col min="13825" max="13825" width="18.85546875" style="159" customWidth="1"/>
    <col min="13826" max="13826" width="16.85546875" style="159" customWidth="1"/>
    <col min="13827" max="13827" width="15.5703125" style="159" customWidth="1"/>
    <col min="13828" max="13828" width="17.140625" style="159" customWidth="1"/>
    <col min="13829" max="14078" width="9.140625" style="159"/>
    <col min="14079" max="14079" width="30.28515625" style="159" customWidth="1"/>
    <col min="14080" max="14080" width="21" style="159" customWidth="1"/>
    <col min="14081" max="14081" width="18.85546875" style="159" customWidth="1"/>
    <col min="14082" max="14082" width="16.85546875" style="159" customWidth="1"/>
    <col min="14083" max="14083" width="15.5703125" style="159" customWidth="1"/>
    <col min="14084" max="14084" width="17.140625" style="159" customWidth="1"/>
    <col min="14085" max="14334" width="9.140625" style="159"/>
    <col min="14335" max="14335" width="30.28515625" style="159" customWidth="1"/>
    <col min="14336" max="14336" width="21" style="159" customWidth="1"/>
    <col min="14337" max="14337" width="18.85546875" style="159" customWidth="1"/>
    <col min="14338" max="14338" width="16.85546875" style="159" customWidth="1"/>
    <col min="14339" max="14339" width="15.5703125" style="159" customWidth="1"/>
    <col min="14340" max="14340" width="17.140625" style="159" customWidth="1"/>
    <col min="14341" max="14590" width="9.140625" style="159"/>
    <col min="14591" max="14591" width="30.28515625" style="159" customWidth="1"/>
    <col min="14592" max="14592" width="21" style="159" customWidth="1"/>
    <col min="14593" max="14593" width="18.85546875" style="159" customWidth="1"/>
    <col min="14594" max="14594" width="16.85546875" style="159" customWidth="1"/>
    <col min="14595" max="14595" width="15.5703125" style="159" customWidth="1"/>
    <col min="14596" max="14596" width="17.140625" style="159" customWidth="1"/>
    <col min="14597" max="14846" width="9.140625" style="159"/>
    <col min="14847" max="14847" width="30.28515625" style="159" customWidth="1"/>
    <col min="14848" max="14848" width="21" style="159" customWidth="1"/>
    <col min="14849" max="14849" width="18.85546875" style="159" customWidth="1"/>
    <col min="14850" max="14850" width="16.85546875" style="159" customWidth="1"/>
    <col min="14851" max="14851" width="15.5703125" style="159" customWidth="1"/>
    <col min="14852" max="14852" width="17.140625" style="159" customWidth="1"/>
    <col min="14853" max="15102" width="9.140625" style="159"/>
    <col min="15103" max="15103" width="30.28515625" style="159" customWidth="1"/>
    <col min="15104" max="15104" width="21" style="159" customWidth="1"/>
    <col min="15105" max="15105" width="18.85546875" style="159" customWidth="1"/>
    <col min="15106" max="15106" width="16.85546875" style="159" customWidth="1"/>
    <col min="15107" max="15107" width="15.5703125" style="159" customWidth="1"/>
    <col min="15108" max="15108" width="17.140625" style="159" customWidth="1"/>
    <col min="15109" max="15358" width="9.140625" style="159"/>
    <col min="15359" max="15359" width="30.28515625" style="159" customWidth="1"/>
    <col min="15360" max="15360" width="21" style="159" customWidth="1"/>
    <col min="15361" max="15361" width="18.85546875" style="159" customWidth="1"/>
    <col min="15362" max="15362" width="16.85546875" style="159" customWidth="1"/>
    <col min="15363" max="15363" width="15.5703125" style="159" customWidth="1"/>
    <col min="15364" max="15364" width="17.140625" style="159" customWidth="1"/>
    <col min="15365" max="15614" width="9.140625" style="159"/>
    <col min="15615" max="15615" width="30.28515625" style="159" customWidth="1"/>
    <col min="15616" max="15616" width="21" style="159" customWidth="1"/>
    <col min="15617" max="15617" width="18.85546875" style="159" customWidth="1"/>
    <col min="15618" max="15618" width="16.85546875" style="159" customWidth="1"/>
    <col min="15619" max="15619" width="15.5703125" style="159" customWidth="1"/>
    <col min="15620" max="15620" width="17.140625" style="159" customWidth="1"/>
    <col min="15621" max="15870" width="9.140625" style="159"/>
    <col min="15871" max="15871" width="30.28515625" style="159" customWidth="1"/>
    <col min="15872" max="15872" width="21" style="159" customWidth="1"/>
    <col min="15873" max="15873" width="18.85546875" style="159" customWidth="1"/>
    <col min="15874" max="15874" width="16.85546875" style="159" customWidth="1"/>
    <col min="15875" max="15875" width="15.5703125" style="159" customWidth="1"/>
    <col min="15876" max="15876" width="17.140625" style="159" customWidth="1"/>
    <col min="15877" max="16126" width="9.140625" style="159"/>
    <col min="16127" max="16127" width="30.28515625" style="159" customWidth="1"/>
    <col min="16128" max="16128" width="21" style="159" customWidth="1"/>
    <col min="16129" max="16129" width="18.85546875" style="159" customWidth="1"/>
    <col min="16130" max="16130" width="16.85546875" style="159" customWidth="1"/>
    <col min="16131" max="16131" width="15.5703125" style="159" customWidth="1"/>
    <col min="16132" max="16132" width="17.140625" style="159" customWidth="1"/>
    <col min="16133" max="16384" width="9.140625" style="159"/>
  </cols>
  <sheetData>
    <row r="1" spans="1:8" x14ac:dyDescent="0.2">
      <c r="E1" s="160" t="s">
        <v>620</v>
      </c>
    </row>
    <row r="2" spans="1:8" ht="20.25" customHeight="1" x14ac:dyDescent="0.2">
      <c r="A2" s="940"/>
      <c r="B2" s="942" t="s">
        <v>920</v>
      </c>
      <c r="C2" s="942" t="s">
        <v>1723</v>
      </c>
      <c r="D2" s="942" t="s">
        <v>1306</v>
      </c>
      <c r="E2" s="938" t="s">
        <v>1307</v>
      </c>
      <c r="F2" s="938" t="s">
        <v>1532</v>
      </c>
    </row>
    <row r="3" spans="1:8" ht="51.75" customHeight="1" x14ac:dyDescent="0.2">
      <c r="A3" s="941"/>
      <c r="B3" s="943"/>
      <c r="C3" s="943"/>
      <c r="D3" s="943"/>
      <c r="E3" s="939"/>
      <c r="F3" s="939" t="s">
        <v>1532</v>
      </c>
    </row>
    <row r="4" spans="1:8" ht="20.25" customHeight="1" x14ac:dyDescent="0.2">
      <c r="A4" s="161" t="s">
        <v>621</v>
      </c>
      <c r="B4" s="162">
        <v>15328888</v>
      </c>
      <c r="C4" s="162">
        <f t="shared" ref="C4:C11" si="0">SUM(D4:E4)</f>
        <v>9564330</v>
      </c>
      <c r="D4" s="162">
        <v>5653917</v>
      </c>
      <c r="E4" s="162">
        <v>3910413</v>
      </c>
      <c r="F4" s="829">
        <f>C4/B4</f>
        <v>0.62394154096500676</v>
      </c>
      <c r="H4" s="462"/>
    </row>
    <row r="5" spans="1:8" ht="20.25" customHeight="1" x14ac:dyDescent="0.2">
      <c r="A5" s="161" t="s">
        <v>622</v>
      </c>
      <c r="B5" s="162">
        <v>5689756</v>
      </c>
      <c r="C5" s="162">
        <f t="shared" si="0"/>
        <v>3430854</v>
      </c>
      <c r="D5" s="162">
        <v>2989782</v>
      </c>
      <c r="E5" s="162">
        <v>441072</v>
      </c>
      <c r="F5" s="829">
        <f t="shared" ref="F5:F15" si="1">C5/B5</f>
        <v>0.60298789614176773</v>
      </c>
    </row>
    <row r="6" spans="1:8" ht="20.25" customHeight="1" x14ac:dyDescent="0.2">
      <c r="A6" s="161" t="s">
        <v>734</v>
      </c>
      <c r="B6" s="162">
        <v>1627142</v>
      </c>
      <c r="C6" s="162">
        <f t="shared" si="0"/>
        <v>2028623</v>
      </c>
      <c r="D6" s="162">
        <v>1377844</v>
      </c>
      <c r="E6" s="162">
        <v>650779</v>
      </c>
      <c r="F6" s="829">
        <f t="shared" si="1"/>
        <v>1.2467399895030673</v>
      </c>
    </row>
    <row r="7" spans="1:8" ht="20.25" customHeight="1" x14ac:dyDescent="0.2">
      <c r="A7" s="161" t="s">
        <v>623</v>
      </c>
      <c r="B7" s="162">
        <v>58558</v>
      </c>
      <c r="C7" s="162">
        <f t="shared" si="0"/>
        <v>670558</v>
      </c>
      <c r="D7" s="162">
        <v>50558</v>
      </c>
      <c r="E7" s="162">
        <v>620000</v>
      </c>
      <c r="F7" s="829">
        <f t="shared" si="1"/>
        <v>11.451176611223062</v>
      </c>
    </row>
    <row r="8" spans="1:8" ht="20.25" customHeight="1" x14ac:dyDescent="0.2">
      <c r="A8" s="161" t="s">
        <v>624</v>
      </c>
      <c r="B8" s="162">
        <v>6898232</v>
      </c>
      <c r="C8" s="162">
        <f t="shared" si="0"/>
        <v>5150639</v>
      </c>
      <c r="D8" s="162">
        <v>4054463</v>
      </c>
      <c r="E8" s="162">
        <v>1096176</v>
      </c>
      <c r="F8" s="829">
        <f t="shared" si="1"/>
        <v>0.74666073857765292</v>
      </c>
    </row>
    <row r="9" spans="1:8" ht="20.25" customHeight="1" x14ac:dyDescent="0.2">
      <c r="A9" s="161" t="s">
        <v>1308</v>
      </c>
      <c r="B9" s="162">
        <v>1000</v>
      </c>
      <c r="C9" s="162">
        <v>0</v>
      </c>
      <c r="D9" s="162">
        <v>0</v>
      </c>
      <c r="E9" s="162">
        <v>0</v>
      </c>
      <c r="F9" s="829">
        <v>0</v>
      </c>
    </row>
    <row r="10" spans="1:8" ht="20.25" customHeight="1" x14ac:dyDescent="0.2">
      <c r="A10" s="163" t="s">
        <v>735</v>
      </c>
      <c r="B10" s="164">
        <f>SUM(B4:B9)</f>
        <v>29603576</v>
      </c>
      <c r="C10" s="164">
        <f>SUM(C4:C9)</f>
        <v>20845004</v>
      </c>
      <c r="D10" s="164">
        <f>SUM(D4:D9)</f>
        <v>14126564</v>
      </c>
      <c r="E10" s="164">
        <f>SUM(E4:E9)</f>
        <v>6718440</v>
      </c>
      <c r="F10" s="830">
        <f t="shared" si="1"/>
        <v>0.70413804062049801</v>
      </c>
    </row>
    <row r="11" spans="1:8" ht="20.25" customHeight="1" x14ac:dyDescent="0.2">
      <c r="A11" s="161" t="s">
        <v>124</v>
      </c>
      <c r="B11" s="162">
        <v>16495260</v>
      </c>
      <c r="C11" s="162">
        <f t="shared" si="0"/>
        <v>17732126</v>
      </c>
      <c r="D11" s="162">
        <v>13561361</v>
      </c>
      <c r="E11" s="162">
        <v>4170765</v>
      </c>
      <c r="F11" s="829">
        <f t="shared" si="1"/>
        <v>1.0749831163619123</v>
      </c>
    </row>
    <row r="12" spans="1:8" ht="20.25" customHeight="1" x14ac:dyDescent="0.2">
      <c r="A12" s="163" t="s">
        <v>736</v>
      </c>
      <c r="B12" s="164">
        <f>SUM(B11:B11)</f>
        <v>16495260</v>
      </c>
      <c r="C12" s="164">
        <f>SUM(C11:C11)</f>
        <v>17732126</v>
      </c>
      <c r="D12" s="164">
        <f>SUM(D11:D11)</f>
        <v>13561361</v>
      </c>
      <c r="E12" s="164">
        <f>SUM(E11:E11)</f>
        <v>4170765</v>
      </c>
      <c r="F12" s="830">
        <f t="shared" si="1"/>
        <v>1.0749831163619123</v>
      </c>
    </row>
    <row r="13" spans="1:8" ht="20.25" customHeight="1" x14ac:dyDescent="0.2">
      <c r="A13" s="317" t="s">
        <v>625</v>
      </c>
      <c r="B13" s="318">
        <f>B10+B12</f>
        <v>46098836</v>
      </c>
      <c r="C13" s="318">
        <f>C10+C12</f>
        <v>38577130</v>
      </c>
      <c r="D13" s="318">
        <f>D10+D12</f>
        <v>27687925</v>
      </c>
      <c r="E13" s="318">
        <f>E10+E12</f>
        <v>10889205</v>
      </c>
      <c r="F13" s="831">
        <f t="shared" si="1"/>
        <v>0.83683522941880784</v>
      </c>
    </row>
    <row r="14" spans="1:8" ht="20.25" customHeight="1" x14ac:dyDescent="0.2">
      <c r="A14" s="161" t="s">
        <v>626</v>
      </c>
      <c r="B14" s="162">
        <v>4270421</v>
      </c>
      <c r="C14" s="162">
        <f>SUM(D14:E14)</f>
        <v>2665013</v>
      </c>
      <c r="D14" s="162">
        <v>1298912</v>
      </c>
      <c r="E14" s="162">
        <v>1366101</v>
      </c>
      <c r="F14" s="829">
        <f t="shared" si="1"/>
        <v>0.62406329493040613</v>
      </c>
    </row>
    <row r="15" spans="1:8" ht="20.25" customHeight="1" x14ac:dyDescent="0.2">
      <c r="A15" s="317" t="s">
        <v>627</v>
      </c>
      <c r="B15" s="318">
        <f>B13+B14</f>
        <v>50369257</v>
      </c>
      <c r="C15" s="318">
        <f>C13+C14</f>
        <v>41242143</v>
      </c>
      <c r="D15" s="318">
        <f>D13+D14</f>
        <v>28986837</v>
      </c>
      <c r="E15" s="318">
        <f>E13+E14</f>
        <v>12255306</v>
      </c>
      <c r="F15" s="831">
        <f t="shared" si="1"/>
        <v>0.81879593737108336</v>
      </c>
    </row>
  </sheetData>
  <mergeCells count="6">
    <mergeCell ref="F2:F3"/>
    <mergeCell ref="A2:A3"/>
    <mergeCell ref="C2:C3"/>
    <mergeCell ref="D2:D3"/>
    <mergeCell ref="E2:E3"/>
    <mergeCell ref="B2:B3"/>
  </mergeCells>
  <printOptions horizontalCentered="1"/>
  <pageMargins left="0.6692913385826772" right="0.23622047244094491" top="0.98425196850393704" bottom="0.98425196850393704" header="0.51181102362204722" footer="0.51181102362204722"/>
  <pageSetup paperSize="9" orientation="landscape" r:id="rId1"/>
  <headerFooter alignWithMargins="0">
    <oddHeader>&amp;C&amp;"Arial,Félkövér"&amp;16Adóhátralékok 2017. évi adatai &amp;RA függelék</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2:I161"/>
  <sheetViews>
    <sheetView topLeftCell="A21" zoomScaleNormal="100" workbookViewId="0">
      <selection activeCell="B163" sqref="B163"/>
    </sheetView>
  </sheetViews>
  <sheetFormatPr defaultRowHeight="15" x14ac:dyDescent="0.25"/>
  <cols>
    <col min="1" max="1" width="17" customWidth="1"/>
    <col min="2" max="2" width="87.28515625" customWidth="1"/>
    <col min="3" max="3" width="14.140625" hidden="1" customWidth="1"/>
    <col min="4" max="4" width="15.5703125" hidden="1" customWidth="1"/>
    <col min="5" max="5" width="14.5703125" hidden="1" customWidth="1"/>
    <col min="6" max="6" width="10.7109375" hidden="1" customWidth="1"/>
    <col min="7" max="7" width="13.5703125" bestFit="1" customWidth="1"/>
    <col min="8" max="8" width="10.7109375" bestFit="1" customWidth="1"/>
    <col min="9" max="9" width="11" bestFit="1" customWidth="1"/>
    <col min="10" max="12" width="9.140625" customWidth="1"/>
    <col min="13" max="13" width="13.28515625" customWidth="1"/>
  </cols>
  <sheetData>
    <row r="2" spans="1:9" x14ac:dyDescent="0.25">
      <c r="I2" s="91" t="s">
        <v>1290</v>
      </c>
    </row>
    <row r="3" spans="1:9" ht="30" x14ac:dyDescent="0.25">
      <c r="A3" s="448" t="s">
        <v>1046</v>
      </c>
      <c r="B3" s="448" t="s">
        <v>1047</v>
      </c>
      <c r="C3" s="446" t="s">
        <v>1048</v>
      </c>
      <c r="D3" s="446" t="s">
        <v>1049</v>
      </c>
      <c r="E3" s="449" t="s">
        <v>1050</v>
      </c>
      <c r="F3" s="449" t="s">
        <v>1051</v>
      </c>
      <c r="G3" s="450" t="s">
        <v>507</v>
      </c>
      <c r="H3" s="451" t="s">
        <v>650</v>
      </c>
      <c r="I3" s="451" t="s">
        <v>509</v>
      </c>
    </row>
    <row r="4" spans="1:9" hidden="1" x14ac:dyDescent="0.25">
      <c r="A4" s="144" t="s">
        <v>1052</v>
      </c>
      <c r="B4" s="144" t="s">
        <v>1053</v>
      </c>
      <c r="C4" s="144" t="s">
        <v>1054</v>
      </c>
      <c r="D4" s="439">
        <v>10.51</v>
      </c>
      <c r="E4" s="440">
        <v>4580000</v>
      </c>
      <c r="F4" s="442">
        <v>48135800</v>
      </c>
      <c r="G4" s="443"/>
      <c r="H4" s="443"/>
      <c r="I4" s="443"/>
    </row>
    <row r="5" spans="1:9" hidden="1" x14ac:dyDescent="0.25">
      <c r="A5" s="144" t="s">
        <v>1056</v>
      </c>
      <c r="B5" s="144" t="s">
        <v>1057</v>
      </c>
      <c r="C5" s="144" t="s">
        <v>1055</v>
      </c>
      <c r="D5" s="144"/>
      <c r="E5" s="144"/>
      <c r="F5" s="440">
        <v>19459411</v>
      </c>
      <c r="G5" s="144"/>
      <c r="H5" s="144"/>
      <c r="I5" s="144"/>
    </row>
    <row r="6" spans="1:9" hidden="1" x14ac:dyDescent="0.25">
      <c r="A6" s="144" t="s">
        <v>1058</v>
      </c>
      <c r="B6" s="144" t="s">
        <v>1059</v>
      </c>
      <c r="C6" s="144" t="s">
        <v>1060</v>
      </c>
      <c r="D6" s="144"/>
      <c r="E6" s="440">
        <v>22300</v>
      </c>
      <c r="F6" s="440">
        <v>6052220</v>
      </c>
      <c r="G6" s="144"/>
      <c r="H6" s="144"/>
      <c r="I6" s="144"/>
    </row>
    <row r="7" spans="1:9" hidden="1" x14ac:dyDescent="0.25">
      <c r="A7" s="144" t="s">
        <v>1061</v>
      </c>
      <c r="B7" s="144" t="s">
        <v>1062</v>
      </c>
      <c r="C7" s="144" t="s">
        <v>1063</v>
      </c>
      <c r="D7" s="144"/>
      <c r="E7" s="144"/>
      <c r="F7" s="440">
        <v>7296000</v>
      </c>
      <c r="G7" s="144"/>
      <c r="H7" s="144"/>
      <c r="I7" s="144"/>
    </row>
    <row r="8" spans="1:9" hidden="1" x14ac:dyDescent="0.25">
      <c r="A8" s="144" t="s">
        <v>1064</v>
      </c>
      <c r="B8" s="144" t="s">
        <v>1065</v>
      </c>
      <c r="C8" s="144" t="s">
        <v>1066</v>
      </c>
      <c r="D8" s="144"/>
      <c r="E8" s="144"/>
      <c r="F8" s="440">
        <v>1702851</v>
      </c>
      <c r="G8" s="144"/>
      <c r="H8" s="144"/>
      <c r="I8" s="144"/>
    </row>
    <row r="9" spans="1:9" hidden="1" x14ac:dyDescent="0.25">
      <c r="A9" s="144" t="s">
        <v>1067</v>
      </c>
      <c r="B9" s="144" t="s">
        <v>1068</v>
      </c>
      <c r="C9" s="144" t="s">
        <v>1063</v>
      </c>
      <c r="D9" s="144"/>
      <c r="E9" s="144"/>
      <c r="F9" s="440">
        <v>4408340</v>
      </c>
      <c r="G9" s="144"/>
      <c r="H9" s="144"/>
      <c r="I9" s="144"/>
    </row>
    <row r="10" spans="1:9" hidden="1" x14ac:dyDescent="0.25">
      <c r="A10" s="144" t="s">
        <v>1069</v>
      </c>
      <c r="B10" s="144" t="s">
        <v>1070</v>
      </c>
      <c r="C10" s="144" t="s">
        <v>1071</v>
      </c>
      <c r="D10" s="144"/>
      <c r="E10" s="440">
        <v>2700</v>
      </c>
      <c r="F10" s="440">
        <v>10357200</v>
      </c>
      <c r="G10" s="144"/>
      <c r="H10" s="144"/>
      <c r="I10" s="144"/>
    </row>
    <row r="11" spans="1:9" hidden="1" x14ac:dyDescent="0.25">
      <c r="A11" s="144" t="s">
        <v>1072</v>
      </c>
      <c r="B11" s="144" t="s">
        <v>1073</v>
      </c>
      <c r="C11" s="144" t="s">
        <v>1074</v>
      </c>
      <c r="D11" s="144"/>
      <c r="E11" s="440">
        <v>2550</v>
      </c>
      <c r="F11" s="440">
        <v>0</v>
      </c>
      <c r="G11" s="144"/>
      <c r="H11" s="144"/>
      <c r="I11" s="144"/>
    </row>
    <row r="12" spans="1:9" hidden="1" x14ac:dyDescent="0.25">
      <c r="A12" s="144" t="s">
        <v>1075</v>
      </c>
      <c r="B12" s="144" t="s">
        <v>1076</v>
      </c>
      <c r="C12" s="144" t="s">
        <v>1077</v>
      </c>
      <c r="D12" s="144"/>
      <c r="E12" s="440">
        <v>1.55</v>
      </c>
      <c r="F12" s="440">
        <v>0</v>
      </c>
      <c r="G12" s="144"/>
      <c r="H12" s="144"/>
      <c r="I12" s="144"/>
    </row>
    <row r="13" spans="1:9" x14ac:dyDescent="0.25">
      <c r="A13" s="144" t="s">
        <v>1078</v>
      </c>
      <c r="B13" s="144" t="s">
        <v>1079</v>
      </c>
      <c r="C13" s="144" t="s">
        <v>1055</v>
      </c>
      <c r="D13" s="144"/>
      <c r="E13" s="144"/>
      <c r="F13" s="440">
        <v>74849645</v>
      </c>
      <c r="G13" s="440">
        <v>76488938</v>
      </c>
      <c r="H13" s="440">
        <v>76488938</v>
      </c>
      <c r="I13" s="440">
        <v>76488938</v>
      </c>
    </row>
    <row r="14" spans="1:9" x14ac:dyDescent="0.25">
      <c r="A14" s="144" t="s">
        <v>1729</v>
      </c>
      <c r="B14" s="144" t="s">
        <v>1728</v>
      </c>
      <c r="C14" s="144" t="s">
        <v>1055</v>
      </c>
      <c r="D14" s="144"/>
      <c r="E14" s="144"/>
      <c r="F14" s="440">
        <v>3102766</v>
      </c>
      <c r="G14" s="144">
        <v>0</v>
      </c>
      <c r="H14" s="440">
        <v>128143</v>
      </c>
      <c r="I14" s="440">
        <v>128143</v>
      </c>
    </row>
    <row r="15" spans="1:9" x14ac:dyDescent="0.25">
      <c r="A15" s="144" t="s">
        <v>1080</v>
      </c>
      <c r="B15" s="832" t="s">
        <v>1730</v>
      </c>
      <c r="C15" s="144" t="s">
        <v>1055</v>
      </c>
      <c r="D15" s="144" t="s">
        <v>1081</v>
      </c>
      <c r="E15" s="144" t="s">
        <v>1081</v>
      </c>
      <c r="F15" s="440">
        <v>148717</v>
      </c>
      <c r="G15" s="440">
        <v>0</v>
      </c>
      <c r="H15" s="440">
        <v>1000000</v>
      </c>
      <c r="I15" s="440">
        <v>1000000</v>
      </c>
    </row>
    <row r="16" spans="1:9" x14ac:dyDescent="0.25">
      <c r="A16" s="446" t="s">
        <v>1082</v>
      </c>
      <c r="B16" s="446" t="s">
        <v>1282</v>
      </c>
      <c r="C16" s="446" t="s">
        <v>1055</v>
      </c>
      <c r="D16" s="446"/>
      <c r="E16" s="446"/>
      <c r="F16" s="447">
        <v>74998362</v>
      </c>
      <c r="G16" s="447">
        <f>SUM(G5:G15)</f>
        <v>76488938</v>
      </c>
      <c r="H16" s="447">
        <f t="shared" ref="H16:I16" si="0">SUM(H5:H15)</f>
        <v>77617081</v>
      </c>
      <c r="I16" s="447">
        <f t="shared" si="0"/>
        <v>77617081</v>
      </c>
    </row>
    <row r="17" spans="1:9" x14ac:dyDescent="0.25">
      <c r="A17" s="144"/>
      <c r="B17" s="144"/>
      <c r="C17" s="144"/>
      <c r="D17" s="144"/>
      <c r="E17" s="144"/>
      <c r="F17" s="144"/>
      <c r="G17" s="144"/>
      <c r="H17" s="144"/>
      <c r="I17" s="144"/>
    </row>
    <row r="18" spans="1:9" x14ac:dyDescent="0.25">
      <c r="A18" s="144" t="s">
        <v>1083</v>
      </c>
      <c r="B18" s="144" t="s">
        <v>1084</v>
      </c>
      <c r="C18" s="144" t="s">
        <v>1071</v>
      </c>
      <c r="D18" s="441">
        <v>10.3</v>
      </c>
      <c r="E18" s="440">
        <v>4308000</v>
      </c>
      <c r="F18" s="440">
        <v>29581600</v>
      </c>
      <c r="G18" s="440">
        <v>28905353</v>
      </c>
      <c r="H18" s="440">
        <v>29501340</v>
      </c>
      <c r="I18" s="440">
        <v>29501340</v>
      </c>
    </row>
    <row r="19" spans="1:9" x14ac:dyDescent="0.25">
      <c r="A19" s="144" t="s">
        <v>1085</v>
      </c>
      <c r="B19" s="144" t="s">
        <v>1086</v>
      </c>
      <c r="C19" s="144" t="s">
        <v>1071</v>
      </c>
      <c r="D19" s="441">
        <v>9</v>
      </c>
      <c r="E19" s="440">
        <v>1800000</v>
      </c>
      <c r="F19" s="440">
        <v>10800000</v>
      </c>
      <c r="G19" s="440">
        <v>10800000</v>
      </c>
      <c r="H19" s="440">
        <v>10800000</v>
      </c>
      <c r="I19" s="440">
        <v>10800000</v>
      </c>
    </row>
    <row r="20" spans="1:9" hidden="1" x14ac:dyDescent="0.25">
      <c r="A20" s="144" t="s">
        <v>1087</v>
      </c>
      <c r="B20" s="144" t="s">
        <v>1088</v>
      </c>
      <c r="C20" s="144" t="s">
        <v>1071</v>
      </c>
      <c r="D20" s="441">
        <v>0</v>
      </c>
      <c r="E20" s="440">
        <v>4308000</v>
      </c>
      <c r="F20" s="440">
        <v>0</v>
      </c>
      <c r="G20" s="144"/>
      <c r="H20" s="144"/>
      <c r="I20" s="144"/>
    </row>
    <row r="21" spans="1:9" x14ac:dyDescent="0.25">
      <c r="A21" s="144" t="s">
        <v>1089</v>
      </c>
      <c r="B21" s="144" t="s">
        <v>1084</v>
      </c>
      <c r="C21" s="144" t="s">
        <v>1071</v>
      </c>
      <c r="D21" s="441">
        <v>9.6</v>
      </c>
      <c r="E21" s="440">
        <v>4308000</v>
      </c>
      <c r="F21" s="440">
        <v>13785600</v>
      </c>
      <c r="G21" s="440">
        <v>14154683</v>
      </c>
      <c r="H21" s="440">
        <v>15346657</v>
      </c>
      <c r="I21" s="440">
        <v>15346657</v>
      </c>
    </row>
    <row r="22" spans="1:9" x14ac:dyDescent="0.25">
      <c r="A22" s="144" t="s">
        <v>1090</v>
      </c>
      <c r="B22" s="144" t="s">
        <v>1086</v>
      </c>
      <c r="C22" s="144" t="s">
        <v>1071</v>
      </c>
      <c r="D22" s="441">
        <v>9</v>
      </c>
      <c r="E22" s="440">
        <v>1800000</v>
      </c>
      <c r="F22" s="440">
        <v>5400000</v>
      </c>
      <c r="G22" s="440">
        <v>5400000</v>
      </c>
      <c r="H22" s="440">
        <v>5400000</v>
      </c>
      <c r="I22" s="440">
        <v>5400000</v>
      </c>
    </row>
    <row r="23" spans="1:9" hidden="1" x14ac:dyDescent="0.25">
      <c r="A23" s="144" t="s">
        <v>1091</v>
      </c>
      <c r="B23" s="144" t="s">
        <v>1088</v>
      </c>
      <c r="C23" s="144" t="s">
        <v>1071</v>
      </c>
      <c r="D23" s="441">
        <v>0</v>
      </c>
      <c r="E23" s="440">
        <v>4308000</v>
      </c>
      <c r="F23" s="440">
        <v>0</v>
      </c>
      <c r="G23" s="144"/>
      <c r="H23" s="144"/>
      <c r="I23" s="144"/>
    </row>
    <row r="24" spans="1:9" x14ac:dyDescent="0.25">
      <c r="A24" s="144" t="s">
        <v>1092</v>
      </c>
      <c r="B24" s="144" t="s">
        <v>1093</v>
      </c>
      <c r="C24" s="144" t="s">
        <v>1071</v>
      </c>
      <c r="D24" s="441">
        <v>9.6</v>
      </c>
      <c r="E24" s="440">
        <v>35000</v>
      </c>
      <c r="F24" s="440">
        <v>336000</v>
      </c>
      <c r="G24" s="440">
        <v>362900</v>
      </c>
      <c r="H24" s="440">
        <v>393460</v>
      </c>
      <c r="I24" s="440">
        <v>393460</v>
      </c>
    </row>
    <row r="25" spans="1:9" hidden="1" x14ac:dyDescent="0.25">
      <c r="A25" s="144" t="s">
        <v>1094</v>
      </c>
      <c r="B25" s="144" t="s">
        <v>1095</v>
      </c>
      <c r="C25" s="144" t="s">
        <v>1071</v>
      </c>
      <c r="D25" s="441">
        <v>0</v>
      </c>
      <c r="E25" s="440">
        <v>35000</v>
      </c>
      <c r="F25" s="440">
        <v>0</v>
      </c>
      <c r="G25" s="144"/>
      <c r="H25" s="144"/>
      <c r="I25" s="144"/>
    </row>
    <row r="26" spans="1:9" x14ac:dyDescent="0.25">
      <c r="A26" s="144"/>
      <c r="B26" s="144"/>
      <c r="C26" s="144"/>
      <c r="D26" s="144"/>
      <c r="E26" s="144"/>
      <c r="F26" s="144"/>
      <c r="G26" s="144"/>
      <c r="H26" s="144"/>
      <c r="I26" s="144"/>
    </row>
    <row r="27" spans="1:9" hidden="1" x14ac:dyDescent="0.25">
      <c r="A27" s="144" t="s">
        <v>1096</v>
      </c>
      <c r="B27" s="144" t="s">
        <v>1097</v>
      </c>
      <c r="C27" s="144" t="s">
        <v>1071</v>
      </c>
      <c r="D27" s="440">
        <v>0</v>
      </c>
      <c r="E27" s="440">
        <v>80000</v>
      </c>
      <c r="F27" s="440">
        <v>0</v>
      </c>
      <c r="G27" s="144"/>
      <c r="H27" s="144"/>
      <c r="I27" s="144"/>
    </row>
    <row r="28" spans="1:9" x14ac:dyDescent="0.25">
      <c r="A28" s="144" t="s">
        <v>1098</v>
      </c>
      <c r="B28" s="144" t="s">
        <v>1099</v>
      </c>
      <c r="C28" s="144" t="s">
        <v>1071</v>
      </c>
      <c r="D28" s="440">
        <v>115</v>
      </c>
      <c r="E28" s="440">
        <v>80000</v>
      </c>
      <c r="F28" s="440">
        <v>6133333</v>
      </c>
      <c r="G28" s="440">
        <v>5827933</v>
      </c>
      <c r="H28" s="440">
        <v>5991333</v>
      </c>
      <c r="I28" s="440">
        <v>5991333</v>
      </c>
    </row>
    <row r="29" spans="1:9" hidden="1" x14ac:dyDescent="0.25">
      <c r="A29" s="144" t="s">
        <v>1100</v>
      </c>
      <c r="B29" s="144" t="s">
        <v>1097</v>
      </c>
      <c r="C29" s="144" t="s">
        <v>1071</v>
      </c>
      <c r="D29" s="440">
        <v>0</v>
      </c>
      <c r="E29" s="440">
        <v>80000</v>
      </c>
      <c r="F29" s="440">
        <v>0</v>
      </c>
      <c r="G29" s="144"/>
      <c r="H29" s="144"/>
      <c r="I29" s="144"/>
    </row>
    <row r="30" spans="1:9" x14ac:dyDescent="0.25">
      <c r="A30" s="144" t="s">
        <v>1101</v>
      </c>
      <c r="B30" s="144" t="s">
        <v>1099</v>
      </c>
      <c r="C30" s="144" t="s">
        <v>1071</v>
      </c>
      <c r="D30" s="440">
        <v>107</v>
      </c>
      <c r="E30" s="440">
        <v>80000</v>
      </c>
      <c r="F30" s="440">
        <v>2853333</v>
      </c>
      <c r="G30" s="440">
        <v>2859500</v>
      </c>
      <c r="H30" s="440">
        <v>3077367</v>
      </c>
      <c r="I30" s="440">
        <v>3077367</v>
      </c>
    </row>
    <row r="31" spans="1:9" x14ac:dyDescent="0.25">
      <c r="A31" s="144"/>
      <c r="B31" s="144"/>
      <c r="C31" s="144"/>
      <c r="D31" s="144"/>
      <c r="E31" s="144"/>
      <c r="F31" s="144"/>
      <c r="G31" s="144"/>
      <c r="H31" s="144"/>
      <c r="I31" s="144"/>
    </row>
    <row r="32" spans="1:9" hidden="1" x14ac:dyDescent="0.25">
      <c r="A32" s="144" t="s">
        <v>1102</v>
      </c>
      <c r="B32" s="144" t="s">
        <v>1103</v>
      </c>
      <c r="C32" s="144" t="s">
        <v>1071</v>
      </c>
      <c r="D32" s="440">
        <v>0</v>
      </c>
      <c r="E32" s="440">
        <v>181000</v>
      </c>
      <c r="F32" s="440">
        <v>0</v>
      </c>
      <c r="G32" s="144"/>
      <c r="H32" s="144"/>
      <c r="I32" s="144"/>
    </row>
    <row r="33" spans="1:9" hidden="1" x14ac:dyDescent="0.25">
      <c r="A33" s="144" t="s">
        <v>1104</v>
      </c>
      <c r="B33" s="144" t="s">
        <v>1105</v>
      </c>
      <c r="C33" s="144" t="s">
        <v>1071</v>
      </c>
      <c r="D33" s="440">
        <v>0</v>
      </c>
      <c r="E33" s="440">
        <v>181000</v>
      </c>
      <c r="F33" s="440">
        <v>0</v>
      </c>
      <c r="G33" s="144"/>
      <c r="H33" s="144"/>
      <c r="I33" s="144"/>
    </row>
    <row r="34" spans="1:9" x14ac:dyDescent="0.25">
      <c r="A34" s="144" t="s">
        <v>1731</v>
      </c>
      <c r="B34" s="144" t="s">
        <v>1732</v>
      </c>
      <c r="C34" s="144" t="s">
        <v>1055</v>
      </c>
      <c r="D34" s="144"/>
      <c r="E34" s="144"/>
      <c r="F34" s="440">
        <v>3625000</v>
      </c>
      <c r="G34" s="440">
        <v>0</v>
      </c>
      <c r="H34" s="440">
        <v>3303000</v>
      </c>
      <c r="I34" s="440">
        <v>3303000</v>
      </c>
    </row>
    <row r="35" spans="1:9" x14ac:dyDescent="0.25">
      <c r="A35" s="144"/>
      <c r="B35" s="144"/>
      <c r="C35" s="144"/>
      <c r="D35" s="144"/>
      <c r="E35" s="144"/>
      <c r="F35" s="144"/>
      <c r="G35" s="144"/>
      <c r="H35" s="144"/>
      <c r="I35" s="144"/>
    </row>
    <row r="36" spans="1:9" x14ac:dyDescent="0.25">
      <c r="A36" s="144" t="s">
        <v>1323</v>
      </c>
      <c r="B36" s="144" t="s">
        <v>1106</v>
      </c>
      <c r="C36" s="144" t="s">
        <v>1071</v>
      </c>
      <c r="D36" s="440">
        <v>3</v>
      </c>
      <c r="E36" s="440">
        <v>384000</v>
      </c>
      <c r="F36" s="440">
        <v>1152000</v>
      </c>
      <c r="G36" s="440">
        <v>1256700</v>
      </c>
      <c r="H36" s="440">
        <v>1256700</v>
      </c>
      <c r="I36" s="440">
        <v>1256700</v>
      </c>
    </row>
    <row r="37" spans="1:9" hidden="1" x14ac:dyDescent="0.25">
      <c r="A37" s="144" t="s">
        <v>1107</v>
      </c>
      <c r="B37" s="144" t="s">
        <v>1108</v>
      </c>
      <c r="C37" s="144" t="s">
        <v>1071</v>
      </c>
      <c r="D37" s="440">
        <v>0</v>
      </c>
      <c r="E37" s="440">
        <v>352000</v>
      </c>
      <c r="F37" s="440">
        <v>0</v>
      </c>
      <c r="G37" s="144"/>
      <c r="H37" s="144"/>
      <c r="I37" s="144"/>
    </row>
    <row r="38" spans="1:9" x14ac:dyDescent="0.25">
      <c r="A38" s="144" t="s">
        <v>1324</v>
      </c>
      <c r="B38" s="144" t="s">
        <v>1109</v>
      </c>
      <c r="C38" s="144" t="s">
        <v>1071</v>
      </c>
      <c r="D38" s="440">
        <v>1</v>
      </c>
      <c r="E38" s="440">
        <v>1402910</v>
      </c>
      <c r="F38" s="440">
        <v>1402910</v>
      </c>
      <c r="G38" s="440">
        <v>1530600</v>
      </c>
      <c r="H38" s="440">
        <v>1530600</v>
      </c>
      <c r="I38" s="440">
        <v>1530600</v>
      </c>
    </row>
    <row r="39" spans="1:9" hidden="1" x14ac:dyDescent="0.25">
      <c r="A39" s="144" t="s">
        <v>1110</v>
      </c>
      <c r="B39" s="144" t="s">
        <v>1111</v>
      </c>
      <c r="C39" s="144" t="s">
        <v>1071</v>
      </c>
      <c r="D39" s="440">
        <v>0</v>
      </c>
      <c r="E39" s="440">
        <v>1286000</v>
      </c>
      <c r="F39" s="440">
        <v>0</v>
      </c>
      <c r="G39" s="144"/>
      <c r="H39" s="144"/>
      <c r="I39" s="144"/>
    </row>
    <row r="40" spans="1:9" hidden="1" x14ac:dyDescent="0.25">
      <c r="A40" s="144" t="s">
        <v>1112</v>
      </c>
      <c r="B40" s="144" t="s">
        <v>1113</v>
      </c>
      <c r="C40" s="144" t="s">
        <v>1071</v>
      </c>
      <c r="D40" s="440">
        <v>0</v>
      </c>
      <c r="E40" s="440">
        <v>421090</v>
      </c>
      <c r="F40" s="440">
        <v>0</v>
      </c>
      <c r="G40" s="144"/>
      <c r="H40" s="144"/>
      <c r="I40" s="144"/>
    </row>
    <row r="41" spans="1:9" hidden="1" x14ac:dyDescent="0.25">
      <c r="A41" s="144" t="s">
        <v>1114</v>
      </c>
      <c r="B41" s="144" t="s">
        <v>1115</v>
      </c>
      <c r="C41" s="144" t="s">
        <v>1071</v>
      </c>
      <c r="D41" s="440">
        <v>0</v>
      </c>
      <c r="E41" s="440">
        <v>386000</v>
      </c>
      <c r="F41" s="440">
        <v>0</v>
      </c>
      <c r="G41" s="144"/>
      <c r="H41" s="144"/>
      <c r="I41" s="144"/>
    </row>
    <row r="42" spans="1:9" hidden="1" x14ac:dyDescent="0.25">
      <c r="A42" s="144" t="s">
        <v>1116</v>
      </c>
      <c r="B42" s="144" t="s">
        <v>1117</v>
      </c>
      <c r="C42" s="144" t="s">
        <v>1071</v>
      </c>
      <c r="D42" s="440">
        <v>0</v>
      </c>
      <c r="E42" s="440">
        <v>1543640</v>
      </c>
      <c r="F42" s="440">
        <v>0</v>
      </c>
      <c r="G42" s="144"/>
      <c r="H42" s="144"/>
      <c r="I42" s="144"/>
    </row>
    <row r="43" spans="1:9" hidden="1" x14ac:dyDescent="0.25">
      <c r="A43" s="144" t="s">
        <v>1118</v>
      </c>
      <c r="B43" s="144" t="s">
        <v>1119</v>
      </c>
      <c r="C43" s="144" t="s">
        <v>1071</v>
      </c>
      <c r="D43" s="440">
        <v>0</v>
      </c>
      <c r="E43" s="440">
        <v>1415000</v>
      </c>
      <c r="F43" s="440">
        <v>0</v>
      </c>
      <c r="G43" s="144"/>
      <c r="H43" s="144"/>
      <c r="I43" s="144"/>
    </row>
    <row r="44" spans="1:9" x14ac:dyDescent="0.25">
      <c r="A44" s="446" t="s">
        <v>1120</v>
      </c>
      <c r="B44" s="446" t="s">
        <v>1283</v>
      </c>
      <c r="C44" s="446" t="s">
        <v>1055</v>
      </c>
      <c r="D44" s="446"/>
      <c r="E44" s="446"/>
      <c r="F44" s="447">
        <v>75069776</v>
      </c>
      <c r="G44" s="447">
        <f>SUM(G18:G43)</f>
        <v>71097669</v>
      </c>
      <c r="H44" s="447">
        <f>SUM(H18:H43)</f>
        <v>76600457</v>
      </c>
      <c r="I44" s="447">
        <f t="shared" ref="I44" si="1">SUM(I18:I43)</f>
        <v>76600457</v>
      </c>
    </row>
    <row r="45" spans="1:9" x14ac:dyDescent="0.25">
      <c r="A45" s="444"/>
      <c r="B45" s="444"/>
      <c r="C45" s="444"/>
      <c r="D45" s="444"/>
      <c r="E45" s="444"/>
      <c r="F45" s="445"/>
      <c r="G45" s="445"/>
      <c r="H45" s="445"/>
      <c r="I45" s="445"/>
    </row>
    <row r="46" spans="1:9" x14ac:dyDescent="0.25">
      <c r="A46" s="444" t="s">
        <v>1121</v>
      </c>
      <c r="B46" s="444" t="s">
        <v>1122</v>
      </c>
      <c r="C46" s="444" t="s">
        <v>1055</v>
      </c>
      <c r="D46" s="444"/>
      <c r="E46" s="444"/>
      <c r="F46" s="445">
        <v>25975517</v>
      </c>
      <c r="G46" s="445">
        <v>25343000</v>
      </c>
      <c r="H46" s="445">
        <v>25343000</v>
      </c>
      <c r="I46" s="445">
        <v>25343000</v>
      </c>
    </row>
    <row r="47" spans="1:9" x14ac:dyDescent="0.25">
      <c r="A47" s="444"/>
      <c r="B47" s="444"/>
      <c r="C47" s="444"/>
      <c r="D47" s="444"/>
      <c r="E47" s="444"/>
      <c r="F47" s="444"/>
      <c r="G47" s="444"/>
      <c r="H47" s="444"/>
      <c r="I47" s="444"/>
    </row>
    <row r="48" spans="1:9" hidden="1" x14ac:dyDescent="0.25">
      <c r="A48" s="144" t="s">
        <v>1123</v>
      </c>
      <c r="B48" s="144" t="s">
        <v>1124</v>
      </c>
      <c r="C48" s="144" t="s">
        <v>1125</v>
      </c>
      <c r="D48" s="144"/>
      <c r="E48" s="440">
        <v>3000000</v>
      </c>
      <c r="F48" s="440">
        <v>0</v>
      </c>
      <c r="G48" s="144"/>
      <c r="H48" s="144"/>
      <c r="I48" s="144"/>
    </row>
    <row r="49" spans="1:9" hidden="1" x14ac:dyDescent="0.25">
      <c r="A49" s="144" t="s">
        <v>1126</v>
      </c>
      <c r="B49" s="144" t="s">
        <v>1127</v>
      </c>
      <c r="C49" s="144" t="s">
        <v>1125</v>
      </c>
      <c r="D49" s="144"/>
      <c r="E49" s="440">
        <v>3000000</v>
      </c>
      <c r="F49" s="440">
        <v>0</v>
      </c>
      <c r="G49" s="144"/>
      <c r="H49" s="144"/>
      <c r="I49" s="144"/>
    </row>
    <row r="50" spans="1:9" hidden="1" x14ac:dyDescent="0.25">
      <c r="A50" s="144" t="s">
        <v>1128</v>
      </c>
      <c r="B50" s="144" t="s">
        <v>1129</v>
      </c>
      <c r="C50" s="144" t="s">
        <v>1071</v>
      </c>
      <c r="D50" s="440">
        <v>0</v>
      </c>
      <c r="E50" s="440">
        <v>55360</v>
      </c>
      <c r="F50" s="440">
        <v>0</v>
      </c>
      <c r="G50" s="144"/>
      <c r="H50" s="144"/>
      <c r="I50" s="144"/>
    </row>
    <row r="51" spans="1:9" hidden="1" x14ac:dyDescent="0.25">
      <c r="A51" s="144" t="s">
        <v>1130</v>
      </c>
      <c r="B51" s="144" t="s">
        <v>1131</v>
      </c>
      <c r="C51" s="144" t="s">
        <v>1071</v>
      </c>
      <c r="D51" s="440">
        <v>0</v>
      </c>
      <c r="E51" s="440">
        <v>60896</v>
      </c>
      <c r="F51" s="440">
        <v>0</v>
      </c>
      <c r="G51" s="144"/>
      <c r="H51" s="144"/>
      <c r="I51" s="144"/>
    </row>
    <row r="52" spans="1:9" hidden="1" x14ac:dyDescent="0.25">
      <c r="A52" s="144" t="s">
        <v>1132</v>
      </c>
      <c r="B52" s="144" t="s">
        <v>1133</v>
      </c>
      <c r="C52" s="144" t="s">
        <v>1071</v>
      </c>
      <c r="D52" s="440">
        <v>0</v>
      </c>
      <c r="E52" s="440">
        <v>145000</v>
      </c>
      <c r="F52" s="440">
        <v>0</v>
      </c>
      <c r="G52" s="144"/>
      <c r="H52" s="144"/>
      <c r="I52" s="144"/>
    </row>
    <row r="53" spans="1:9" hidden="1" x14ac:dyDescent="0.25">
      <c r="A53" s="144" t="s">
        <v>1134</v>
      </c>
      <c r="B53" s="144" t="s">
        <v>1135</v>
      </c>
      <c r="C53" s="144" t="s">
        <v>1071</v>
      </c>
      <c r="D53" s="440">
        <v>0</v>
      </c>
      <c r="E53" s="440">
        <v>188500</v>
      </c>
      <c r="F53" s="440">
        <v>0</v>
      </c>
      <c r="G53" s="144"/>
      <c r="H53" s="144"/>
      <c r="I53" s="144"/>
    </row>
    <row r="54" spans="1:9" hidden="1" x14ac:dyDescent="0.25">
      <c r="A54" s="144" t="s">
        <v>1136</v>
      </c>
      <c r="B54" s="144" t="s">
        <v>1137</v>
      </c>
      <c r="C54" s="144" t="s">
        <v>1138</v>
      </c>
      <c r="D54" s="440">
        <v>0</v>
      </c>
      <c r="E54" s="440">
        <v>2500000</v>
      </c>
      <c r="F54" s="440">
        <v>0</v>
      </c>
      <c r="G54" s="144"/>
      <c r="H54" s="144"/>
      <c r="I54" s="144"/>
    </row>
    <row r="55" spans="1:9" hidden="1" x14ac:dyDescent="0.25">
      <c r="A55" s="144"/>
      <c r="B55" s="144"/>
      <c r="C55" s="144"/>
      <c r="D55" s="144"/>
      <c r="E55" s="144"/>
      <c r="F55" s="144"/>
      <c r="G55" s="144"/>
      <c r="H55" s="144"/>
      <c r="I55" s="144"/>
    </row>
    <row r="56" spans="1:9" hidden="1" x14ac:dyDescent="0.25">
      <c r="A56" s="144" t="s">
        <v>1139</v>
      </c>
      <c r="B56" s="144" t="s">
        <v>1140</v>
      </c>
      <c r="C56" s="144" t="s">
        <v>1071</v>
      </c>
      <c r="D56" s="440">
        <v>0</v>
      </c>
      <c r="E56" s="440">
        <v>109000</v>
      </c>
      <c r="F56" s="440">
        <v>0</v>
      </c>
      <c r="G56" s="144"/>
      <c r="H56" s="144"/>
      <c r="I56" s="144"/>
    </row>
    <row r="57" spans="1:9" hidden="1" x14ac:dyDescent="0.25">
      <c r="A57" s="144" t="s">
        <v>1141</v>
      </c>
      <c r="B57" s="144" t="s">
        <v>1142</v>
      </c>
      <c r="C57" s="144" t="s">
        <v>1071</v>
      </c>
      <c r="D57" s="440">
        <v>0</v>
      </c>
      <c r="E57" s="440">
        <v>163500</v>
      </c>
      <c r="F57" s="440">
        <v>0</v>
      </c>
      <c r="G57" s="144"/>
      <c r="H57" s="144"/>
      <c r="I57" s="144"/>
    </row>
    <row r="58" spans="1:9" hidden="1" x14ac:dyDescent="0.25">
      <c r="A58" s="144" t="s">
        <v>1143</v>
      </c>
      <c r="B58" s="144" t="s">
        <v>1144</v>
      </c>
      <c r="C58" s="144" t="s">
        <v>1071</v>
      </c>
      <c r="D58" s="440">
        <v>0</v>
      </c>
      <c r="E58" s="440">
        <v>43600</v>
      </c>
      <c r="F58" s="440">
        <v>0</v>
      </c>
      <c r="G58" s="144"/>
      <c r="H58" s="144"/>
      <c r="I58" s="144"/>
    </row>
    <row r="59" spans="1:9" hidden="1" x14ac:dyDescent="0.25">
      <c r="A59" s="144" t="s">
        <v>1145</v>
      </c>
      <c r="B59" s="144" t="s">
        <v>1146</v>
      </c>
      <c r="C59" s="144" t="s">
        <v>1071</v>
      </c>
      <c r="D59" s="440">
        <v>0</v>
      </c>
      <c r="E59" s="440">
        <v>65400</v>
      </c>
      <c r="F59" s="440">
        <v>0</v>
      </c>
      <c r="G59" s="144"/>
      <c r="H59" s="144"/>
      <c r="I59" s="144"/>
    </row>
    <row r="60" spans="1:9" hidden="1" x14ac:dyDescent="0.25">
      <c r="A60" s="144"/>
      <c r="B60" s="144"/>
      <c r="C60" s="144"/>
      <c r="D60" s="144"/>
      <c r="E60" s="144"/>
      <c r="F60" s="144"/>
      <c r="G60" s="144"/>
      <c r="H60" s="144"/>
      <c r="I60" s="144"/>
    </row>
    <row r="61" spans="1:9" hidden="1" x14ac:dyDescent="0.25">
      <c r="A61" s="144" t="s">
        <v>1147</v>
      </c>
      <c r="B61" s="144" t="s">
        <v>1148</v>
      </c>
      <c r="C61" s="144" t="s">
        <v>1071</v>
      </c>
      <c r="D61" s="440">
        <v>0</v>
      </c>
      <c r="E61" s="440">
        <v>500000</v>
      </c>
      <c r="F61" s="440">
        <v>0</v>
      </c>
      <c r="G61" s="144"/>
      <c r="H61" s="144"/>
      <c r="I61" s="144"/>
    </row>
    <row r="62" spans="1:9" hidden="1" x14ac:dyDescent="0.25">
      <c r="A62" s="144" t="s">
        <v>1149</v>
      </c>
      <c r="B62" s="144" t="s">
        <v>1150</v>
      </c>
      <c r="C62" s="144" t="s">
        <v>1071</v>
      </c>
      <c r="D62" s="440">
        <v>0</v>
      </c>
      <c r="E62" s="440">
        <v>550000</v>
      </c>
      <c r="F62" s="440">
        <v>0</v>
      </c>
      <c r="G62" s="144"/>
      <c r="H62" s="144"/>
      <c r="I62" s="144"/>
    </row>
    <row r="63" spans="1:9" hidden="1" x14ac:dyDescent="0.25">
      <c r="A63" s="144" t="s">
        <v>1151</v>
      </c>
      <c r="B63" s="144" t="s">
        <v>1152</v>
      </c>
      <c r="C63" s="144" t="s">
        <v>1071</v>
      </c>
      <c r="D63" s="440">
        <v>0</v>
      </c>
      <c r="E63" s="440">
        <v>200000</v>
      </c>
      <c r="F63" s="440">
        <v>0</v>
      </c>
      <c r="G63" s="144"/>
      <c r="H63" s="144"/>
      <c r="I63" s="144"/>
    </row>
    <row r="64" spans="1:9" hidden="1" x14ac:dyDescent="0.25">
      <c r="A64" s="144" t="s">
        <v>1153</v>
      </c>
      <c r="B64" s="144" t="s">
        <v>1154</v>
      </c>
      <c r="C64" s="144" t="s">
        <v>1071</v>
      </c>
      <c r="D64" s="440">
        <v>0</v>
      </c>
      <c r="E64" s="440">
        <v>220000</v>
      </c>
      <c r="F64" s="440">
        <v>0</v>
      </c>
      <c r="G64" s="144"/>
      <c r="H64" s="144"/>
      <c r="I64" s="144"/>
    </row>
    <row r="65" spans="1:9" hidden="1" x14ac:dyDescent="0.25">
      <c r="A65" s="144" t="s">
        <v>1155</v>
      </c>
      <c r="B65" s="144" t="s">
        <v>1156</v>
      </c>
      <c r="C65" s="144" t="s">
        <v>1071</v>
      </c>
      <c r="D65" s="440">
        <v>0</v>
      </c>
      <c r="E65" s="440">
        <v>500000</v>
      </c>
      <c r="F65" s="440">
        <v>0</v>
      </c>
      <c r="G65" s="144"/>
      <c r="H65" s="144"/>
      <c r="I65" s="144"/>
    </row>
    <row r="66" spans="1:9" hidden="1" x14ac:dyDescent="0.25">
      <c r="A66" s="144" t="s">
        <v>1157</v>
      </c>
      <c r="B66" s="144" t="s">
        <v>1158</v>
      </c>
      <c r="C66" s="144" t="s">
        <v>1071</v>
      </c>
      <c r="D66" s="440">
        <v>0</v>
      </c>
      <c r="E66" s="440">
        <v>550000</v>
      </c>
      <c r="F66" s="440">
        <v>0</v>
      </c>
      <c r="G66" s="144"/>
      <c r="H66" s="144"/>
      <c r="I66" s="144"/>
    </row>
    <row r="67" spans="1:9" hidden="1" x14ac:dyDescent="0.25">
      <c r="A67" s="144" t="s">
        <v>1159</v>
      </c>
      <c r="B67" s="144" t="s">
        <v>1160</v>
      </c>
      <c r="C67" s="144" t="s">
        <v>1071</v>
      </c>
      <c r="D67" s="440">
        <v>0</v>
      </c>
      <c r="E67" s="440">
        <v>200000</v>
      </c>
      <c r="F67" s="440">
        <v>0</v>
      </c>
      <c r="G67" s="144"/>
      <c r="H67" s="144"/>
      <c r="I67" s="144"/>
    </row>
    <row r="68" spans="1:9" hidden="1" x14ac:dyDescent="0.25">
      <c r="A68" s="144" t="s">
        <v>1161</v>
      </c>
      <c r="B68" s="144" t="s">
        <v>1162</v>
      </c>
      <c r="C68" s="144" t="s">
        <v>1071</v>
      </c>
      <c r="D68" s="440">
        <v>0</v>
      </c>
      <c r="E68" s="440">
        <v>220000</v>
      </c>
      <c r="F68" s="440">
        <v>0</v>
      </c>
      <c r="G68" s="144"/>
      <c r="H68" s="144"/>
      <c r="I68" s="144"/>
    </row>
    <row r="69" spans="1:9" hidden="1" x14ac:dyDescent="0.25">
      <c r="A69" s="144"/>
      <c r="B69" s="144"/>
      <c r="C69" s="144"/>
      <c r="D69" s="144"/>
      <c r="E69" s="144"/>
      <c r="F69" s="144"/>
      <c r="G69" s="144"/>
      <c r="H69" s="144"/>
      <c r="I69" s="144"/>
    </row>
    <row r="70" spans="1:9" hidden="1" x14ac:dyDescent="0.25">
      <c r="A70" s="144" t="s">
        <v>1163</v>
      </c>
      <c r="B70" s="144" t="s">
        <v>1164</v>
      </c>
      <c r="C70" s="144" t="s">
        <v>1071</v>
      </c>
      <c r="D70" s="440">
        <v>0</v>
      </c>
      <c r="E70" s="440">
        <v>310000</v>
      </c>
      <c r="F70" s="440">
        <v>0</v>
      </c>
      <c r="G70" s="144"/>
      <c r="H70" s="144"/>
      <c r="I70" s="144"/>
    </row>
    <row r="71" spans="1:9" hidden="1" x14ac:dyDescent="0.25">
      <c r="A71" s="144" t="s">
        <v>1165</v>
      </c>
      <c r="B71" s="144" t="s">
        <v>1166</v>
      </c>
      <c r="C71" s="144" t="s">
        <v>1071</v>
      </c>
      <c r="D71" s="440">
        <v>0</v>
      </c>
      <c r="E71" s="440">
        <v>372000</v>
      </c>
      <c r="F71" s="440">
        <v>0</v>
      </c>
      <c r="G71" s="144"/>
      <c r="H71" s="144"/>
      <c r="I71" s="144"/>
    </row>
    <row r="72" spans="1:9" hidden="1" x14ac:dyDescent="0.25">
      <c r="A72" s="144" t="s">
        <v>1167</v>
      </c>
      <c r="B72" s="144" t="s">
        <v>1168</v>
      </c>
      <c r="C72" s="144" t="s">
        <v>1071</v>
      </c>
      <c r="D72" s="440">
        <v>0</v>
      </c>
      <c r="E72" s="440">
        <v>124000</v>
      </c>
      <c r="F72" s="440">
        <v>0</v>
      </c>
      <c r="G72" s="144"/>
      <c r="H72" s="144"/>
      <c r="I72" s="144"/>
    </row>
    <row r="73" spans="1:9" hidden="1" x14ac:dyDescent="0.25">
      <c r="A73" s="144" t="s">
        <v>1169</v>
      </c>
      <c r="B73" s="144" t="s">
        <v>1170</v>
      </c>
      <c r="C73" s="144" t="s">
        <v>1071</v>
      </c>
      <c r="D73" s="440">
        <v>0</v>
      </c>
      <c r="E73" s="440">
        <v>148800</v>
      </c>
      <c r="F73" s="440">
        <v>0</v>
      </c>
      <c r="G73" s="144"/>
      <c r="H73" s="144"/>
      <c r="I73" s="144"/>
    </row>
    <row r="74" spans="1:9" hidden="1" x14ac:dyDescent="0.25">
      <c r="A74" s="144" t="s">
        <v>1171</v>
      </c>
      <c r="B74" s="144" t="s">
        <v>1172</v>
      </c>
      <c r="C74" s="144" t="s">
        <v>1071</v>
      </c>
      <c r="D74" s="440">
        <v>0</v>
      </c>
      <c r="E74" s="440">
        <v>310000</v>
      </c>
      <c r="F74" s="440">
        <v>0</v>
      </c>
      <c r="G74" s="144"/>
      <c r="H74" s="144"/>
      <c r="I74" s="144"/>
    </row>
    <row r="75" spans="1:9" hidden="1" x14ac:dyDescent="0.25">
      <c r="A75" s="144" t="s">
        <v>1173</v>
      </c>
      <c r="B75" s="144" t="s">
        <v>1174</v>
      </c>
      <c r="C75" s="144" t="s">
        <v>1071</v>
      </c>
      <c r="D75" s="440">
        <v>0</v>
      </c>
      <c r="E75" s="440">
        <v>372000</v>
      </c>
      <c r="F75" s="440">
        <v>0</v>
      </c>
      <c r="G75" s="144"/>
      <c r="H75" s="144"/>
      <c r="I75" s="144"/>
    </row>
    <row r="76" spans="1:9" hidden="1" x14ac:dyDescent="0.25">
      <c r="A76" s="144" t="s">
        <v>1175</v>
      </c>
      <c r="B76" s="144" t="s">
        <v>1176</v>
      </c>
      <c r="C76" s="144" t="s">
        <v>1071</v>
      </c>
      <c r="D76" s="440">
        <v>0</v>
      </c>
      <c r="E76" s="440">
        <v>124000</v>
      </c>
      <c r="F76" s="440">
        <v>0</v>
      </c>
      <c r="G76" s="144"/>
      <c r="H76" s="144"/>
      <c r="I76" s="144"/>
    </row>
    <row r="77" spans="1:9" hidden="1" x14ac:dyDescent="0.25">
      <c r="A77" s="144" t="s">
        <v>1177</v>
      </c>
      <c r="B77" s="144" t="s">
        <v>1178</v>
      </c>
      <c r="C77" s="144" t="s">
        <v>1071</v>
      </c>
      <c r="D77" s="440">
        <v>0</v>
      </c>
      <c r="E77" s="440">
        <v>148800</v>
      </c>
      <c r="F77" s="440">
        <v>0</v>
      </c>
      <c r="G77" s="144"/>
      <c r="H77" s="144"/>
      <c r="I77" s="144"/>
    </row>
    <row r="78" spans="1:9" hidden="1" x14ac:dyDescent="0.25">
      <c r="A78" s="144"/>
      <c r="B78" s="144"/>
      <c r="C78" s="144"/>
      <c r="D78" s="144"/>
      <c r="E78" s="144"/>
      <c r="F78" s="144"/>
      <c r="G78" s="144"/>
      <c r="H78" s="144"/>
      <c r="I78" s="144"/>
    </row>
    <row r="79" spans="1:9" hidden="1" x14ac:dyDescent="0.25">
      <c r="A79" s="144" t="s">
        <v>1179</v>
      </c>
      <c r="B79" s="144" t="s">
        <v>1180</v>
      </c>
      <c r="C79" s="144" t="s">
        <v>1071</v>
      </c>
      <c r="D79" s="440">
        <v>0</v>
      </c>
      <c r="E79" s="440">
        <v>206100</v>
      </c>
      <c r="F79" s="440">
        <v>0</v>
      </c>
      <c r="G79" s="144"/>
      <c r="H79" s="144"/>
      <c r="I79" s="144"/>
    </row>
    <row r="80" spans="1:9" hidden="1" x14ac:dyDescent="0.25">
      <c r="A80" s="144" t="s">
        <v>1181</v>
      </c>
      <c r="B80" s="144" t="s">
        <v>1182</v>
      </c>
      <c r="C80" s="144" t="s">
        <v>1071</v>
      </c>
      <c r="D80" s="440">
        <v>0</v>
      </c>
      <c r="E80" s="440">
        <v>247320</v>
      </c>
      <c r="F80" s="440">
        <v>0</v>
      </c>
      <c r="G80" s="144"/>
      <c r="H80" s="144"/>
      <c r="I80" s="144"/>
    </row>
    <row r="81" spans="1:9" hidden="1" x14ac:dyDescent="0.25">
      <c r="A81" s="144" t="s">
        <v>1183</v>
      </c>
      <c r="B81" s="144" t="s">
        <v>1184</v>
      </c>
      <c r="C81" s="144" t="s">
        <v>1071</v>
      </c>
      <c r="D81" s="440">
        <v>0</v>
      </c>
      <c r="E81" s="440">
        <v>82440</v>
      </c>
      <c r="F81" s="440">
        <v>0</v>
      </c>
      <c r="G81" s="144"/>
      <c r="H81" s="144"/>
      <c r="I81" s="144"/>
    </row>
    <row r="82" spans="1:9" hidden="1" x14ac:dyDescent="0.25">
      <c r="A82" s="144" t="s">
        <v>1185</v>
      </c>
      <c r="B82" s="144" t="s">
        <v>1186</v>
      </c>
      <c r="C82" s="144" t="s">
        <v>1071</v>
      </c>
      <c r="D82" s="440">
        <v>0</v>
      </c>
      <c r="E82" s="440">
        <v>98928</v>
      </c>
      <c r="F82" s="440">
        <v>0</v>
      </c>
      <c r="G82" s="144"/>
      <c r="H82" s="144"/>
      <c r="I82" s="144"/>
    </row>
    <row r="83" spans="1:9" hidden="1" x14ac:dyDescent="0.25">
      <c r="A83" s="144"/>
      <c r="B83" s="144"/>
      <c r="C83" s="144"/>
      <c r="D83" s="144"/>
      <c r="E83" s="144"/>
      <c r="F83" s="144"/>
      <c r="G83" s="144"/>
      <c r="H83" s="144"/>
      <c r="I83" s="144"/>
    </row>
    <row r="84" spans="1:9" hidden="1" x14ac:dyDescent="0.25">
      <c r="A84" s="144" t="s">
        <v>1187</v>
      </c>
      <c r="B84" s="144" t="s">
        <v>1188</v>
      </c>
      <c r="C84" s="144" t="s">
        <v>1071</v>
      </c>
      <c r="D84" s="440">
        <v>0</v>
      </c>
      <c r="E84" s="440">
        <v>494100</v>
      </c>
      <c r="F84" s="440">
        <v>0</v>
      </c>
      <c r="G84" s="144"/>
      <c r="H84" s="144"/>
      <c r="I84" s="144"/>
    </row>
    <row r="85" spans="1:9" hidden="1" x14ac:dyDescent="0.25">
      <c r="A85" s="144" t="s">
        <v>1189</v>
      </c>
      <c r="B85" s="144" t="s">
        <v>1190</v>
      </c>
      <c r="C85" s="144" t="s">
        <v>1071</v>
      </c>
      <c r="D85" s="440">
        <v>0</v>
      </c>
      <c r="E85" s="440">
        <v>518805</v>
      </c>
      <c r="F85" s="440">
        <v>0</v>
      </c>
      <c r="G85" s="144"/>
      <c r="H85" s="144"/>
      <c r="I85" s="144"/>
    </row>
    <row r="86" spans="1:9" hidden="1" x14ac:dyDescent="0.25">
      <c r="A86" s="144" t="s">
        <v>1191</v>
      </c>
      <c r="B86" s="144" t="s">
        <v>1192</v>
      </c>
      <c r="C86" s="144" t="s">
        <v>1071</v>
      </c>
      <c r="D86" s="440">
        <v>0</v>
      </c>
      <c r="E86" s="440">
        <v>543510</v>
      </c>
      <c r="F86" s="440">
        <v>0</v>
      </c>
      <c r="G86" s="144"/>
      <c r="H86" s="144"/>
      <c r="I86" s="144"/>
    </row>
    <row r="87" spans="1:9" hidden="1" x14ac:dyDescent="0.25">
      <c r="A87" s="144" t="s">
        <v>1193</v>
      </c>
      <c r="B87" s="144" t="s">
        <v>1194</v>
      </c>
      <c r="C87" s="144" t="s">
        <v>1071</v>
      </c>
      <c r="D87" s="440">
        <v>0</v>
      </c>
      <c r="E87" s="440">
        <v>741150</v>
      </c>
      <c r="F87" s="440">
        <v>0</v>
      </c>
      <c r="G87" s="144"/>
      <c r="H87" s="144"/>
      <c r="I87" s="144"/>
    </row>
    <row r="88" spans="1:9" hidden="1" x14ac:dyDescent="0.25">
      <c r="A88" s="144" t="s">
        <v>1195</v>
      </c>
      <c r="B88" s="144" t="s">
        <v>1196</v>
      </c>
      <c r="C88" s="144" t="s">
        <v>1071</v>
      </c>
      <c r="D88" s="440">
        <v>0</v>
      </c>
      <c r="E88" s="440">
        <v>268200</v>
      </c>
      <c r="F88" s="440">
        <v>0</v>
      </c>
      <c r="G88" s="144"/>
      <c r="H88" s="144"/>
      <c r="I88" s="144"/>
    </row>
    <row r="89" spans="1:9" hidden="1" x14ac:dyDescent="0.25">
      <c r="A89" s="144" t="s">
        <v>1197</v>
      </c>
      <c r="B89" s="144" t="s">
        <v>1198</v>
      </c>
      <c r="C89" s="144" t="s">
        <v>1071</v>
      </c>
      <c r="D89" s="440">
        <v>0</v>
      </c>
      <c r="E89" s="440">
        <v>134100</v>
      </c>
      <c r="F89" s="440">
        <v>0</v>
      </c>
      <c r="G89" s="144"/>
      <c r="H89" s="144"/>
      <c r="I89" s="144"/>
    </row>
    <row r="90" spans="1:9" hidden="1" x14ac:dyDescent="0.25">
      <c r="A90" s="144" t="s">
        <v>1199</v>
      </c>
      <c r="B90" s="144" t="s">
        <v>1200</v>
      </c>
      <c r="C90" s="144" t="s">
        <v>1071</v>
      </c>
      <c r="D90" s="440">
        <v>0</v>
      </c>
      <c r="E90" s="440">
        <v>348660</v>
      </c>
      <c r="F90" s="440">
        <v>0</v>
      </c>
      <c r="G90" s="144"/>
      <c r="H90" s="144"/>
      <c r="I90" s="144"/>
    </row>
    <row r="91" spans="1:9" hidden="1" x14ac:dyDescent="0.25">
      <c r="A91" s="144" t="s">
        <v>1201</v>
      </c>
      <c r="B91" s="144" t="s">
        <v>1202</v>
      </c>
      <c r="C91" s="144" t="s">
        <v>1071</v>
      </c>
      <c r="D91" s="440">
        <v>0</v>
      </c>
      <c r="E91" s="440">
        <v>174330</v>
      </c>
      <c r="F91" s="440">
        <v>0</v>
      </c>
      <c r="G91" s="144"/>
      <c r="H91" s="144"/>
      <c r="I91" s="144"/>
    </row>
    <row r="92" spans="1:9" hidden="1" x14ac:dyDescent="0.25">
      <c r="A92" s="144"/>
      <c r="B92" s="144"/>
      <c r="C92" s="144"/>
      <c r="D92" s="144"/>
      <c r="E92" s="144"/>
      <c r="F92" s="144"/>
      <c r="G92" s="144"/>
      <c r="H92" s="144"/>
      <c r="I92" s="144"/>
    </row>
    <row r="93" spans="1:9" hidden="1" x14ac:dyDescent="0.25">
      <c r="A93" s="144" t="s">
        <v>1203</v>
      </c>
      <c r="B93" s="144" t="s">
        <v>1204</v>
      </c>
      <c r="C93" s="144" t="s">
        <v>1205</v>
      </c>
      <c r="D93" s="440">
        <v>0</v>
      </c>
      <c r="E93" s="440">
        <v>468350</v>
      </c>
      <c r="F93" s="440">
        <v>0</v>
      </c>
      <c r="G93" s="144"/>
      <c r="H93" s="144"/>
      <c r="I93" s="144"/>
    </row>
    <row r="94" spans="1:9" hidden="1" x14ac:dyDescent="0.25">
      <c r="A94" s="144" t="s">
        <v>1206</v>
      </c>
      <c r="B94" s="144" t="s">
        <v>1207</v>
      </c>
      <c r="C94" s="144" t="s">
        <v>1205</v>
      </c>
      <c r="D94" s="440">
        <v>0</v>
      </c>
      <c r="E94" s="440">
        <v>515185</v>
      </c>
      <c r="F94" s="440">
        <v>0</v>
      </c>
      <c r="G94" s="144"/>
      <c r="H94" s="144"/>
      <c r="I94" s="144"/>
    </row>
    <row r="95" spans="1:9" hidden="1" x14ac:dyDescent="0.25">
      <c r="A95" s="144"/>
      <c r="B95" s="144"/>
      <c r="C95" s="144"/>
      <c r="D95" s="144"/>
      <c r="E95" s="144"/>
      <c r="F95" s="144"/>
      <c r="G95" s="144"/>
      <c r="H95" s="144"/>
      <c r="I95" s="144"/>
    </row>
    <row r="96" spans="1:9" hidden="1" x14ac:dyDescent="0.25">
      <c r="A96" s="144" t="s">
        <v>1208</v>
      </c>
      <c r="B96" s="144" t="s">
        <v>1209</v>
      </c>
      <c r="C96" s="144" t="s">
        <v>1071</v>
      </c>
      <c r="D96" s="439">
        <v>0</v>
      </c>
      <c r="E96" s="440">
        <v>2606040</v>
      </c>
      <c r="F96" s="440">
        <v>0</v>
      </c>
      <c r="G96" s="144"/>
      <c r="H96" s="144"/>
      <c r="I96" s="144"/>
    </row>
    <row r="97" spans="1:9" hidden="1" x14ac:dyDescent="0.25">
      <c r="A97" s="144" t="s">
        <v>1210</v>
      </c>
      <c r="B97" s="144" t="s">
        <v>1211</v>
      </c>
      <c r="C97" s="144" t="s">
        <v>1055</v>
      </c>
      <c r="D97" s="144" t="s">
        <v>1081</v>
      </c>
      <c r="E97" s="440">
        <v>0</v>
      </c>
      <c r="F97" s="440">
        <v>0</v>
      </c>
      <c r="G97" s="144"/>
      <c r="H97" s="144"/>
      <c r="I97" s="144"/>
    </row>
    <row r="98" spans="1:9" hidden="1" x14ac:dyDescent="0.25">
      <c r="A98" s="144"/>
      <c r="B98" s="144"/>
      <c r="C98" s="144"/>
      <c r="D98" s="144"/>
      <c r="E98" s="144"/>
      <c r="F98" s="144"/>
      <c r="G98" s="144"/>
      <c r="H98" s="144"/>
      <c r="I98" s="144"/>
    </row>
    <row r="99" spans="1:9" x14ac:dyDescent="0.25">
      <c r="A99" s="144" t="s">
        <v>1212</v>
      </c>
      <c r="B99" s="144" t="s">
        <v>1213</v>
      </c>
      <c r="C99" s="144" t="s">
        <v>1071</v>
      </c>
      <c r="D99" s="439">
        <v>6.25</v>
      </c>
      <c r="E99" s="440">
        <v>1632000</v>
      </c>
      <c r="F99" s="440">
        <v>10200000</v>
      </c>
      <c r="G99" s="440">
        <v>9726720</v>
      </c>
      <c r="H99" s="440">
        <v>9694080</v>
      </c>
      <c r="I99" s="440">
        <v>9694080</v>
      </c>
    </row>
    <row r="100" spans="1:9" x14ac:dyDescent="0.25">
      <c r="A100" s="144" t="s">
        <v>1214</v>
      </c>
      <c r="B100" s="144" t="s">
        <v>1215</v>
      </c>
      <c r="C100" s="144" t="s">
        <v>1055</v>
      </c>
      <c r="D100" s="144" t="s">
        <v>1081</v>
      </c>
      <c r="E100" s="144"/>
      <c r="F100" s="440">
        <v>9619166</v>
      </c>
      <c r="G100" s="440">
        <v>8224111</v>
      </c>
      <c r="H100" s="440">
        <v>9201906</v>
      </c>
      <c r="I100" s="440">
        <v>9201906</v>
      </c>
    </row>
    <row r="101" spans="1:9" x14ac:dyDescent="0.25">
      <c r="A101" s="144" t="s">
        <v>1216</v>
      </c>
      <c r="B101" s="144" t="s">
        <v>1217</v>
      </c>
      <c r="C101" s="144" t="s">
        <v>1055</v>
      </c>
      <c r="D101" s="440">
        <v>9730</v>
      </c>
      <c r="E101" s="440">
        <v>570</v>
      </c>
      <c r="F101" s="440">
        <v>5546100</v>
      </c>
      <c r="G101" s="440">
        <v>6161700</v>
      </c>
      <c r="H101" s="440">
        <v>5090100</v>
      </c>
      <c r="I101" s="440">
        <v>5090100</v>
      </c>
    </row>
    <row r="102" spans="1:9" hidden="1" x14ac:dyDescent="0.25">
      <c r="A102" s="144" t="s">
        <v>1218</v>
      </c>
      <c r="B102" s="144" t="s">
        <v>1219</v>
      </c>
      <c r="C102" s="144" t="s">
        <v>1071</v>
      </c>
      <c r="D102" s="440">
        <v>0</v>
      </c>
      <c r="E102" s="440">
        <v>1508760</v>
      </c>
      <c r="F102" s="440">
        <v>0</v>
      </c>
      <c r="G102" s="144"/>
      <c r="H102" s="144"/>
      <c r="I102" s="144"/>
    </row>
    <row r="103" spans="1:9" x14ac:dyDescent="0.25">
      <c r="A103" s="446" t="s">
        <v>1220</v>
      </c>
      <c r="B103" s="446" t="s">
        <v>1284</v>
      </c>
      <c r="C103" s="446" t="s">
        <v>1055</v>
      </c>
      <c r="D103" s="446"/>
      <c r="E103" s="446"/>
      <c r="F103" s="447">
        <v>51340783</v>
      </c>
      <c r="G103" s="447">
        <f>SUM(G46:G101)</f>
        <v>49455531</v>
      </c>
      <c r="H103" s="447">
        <f t="shared" ref="H103:I103" si="2">SUM(H46:H101)</f>
        <v>49329086</v>
      </c>
      <c r="I103" s="447">
        <f t="shared" si="2"/>
        <v>49329086</v>
      </c>
    </row>
    <row r="104" spans="1:9" x14ac:dyDescent="0.25">
      <c r="A104" s="144"/>
      <c r="B104" s="144"/>
      <c r="C104" s="144"/>
      <c r="D104" s="144"/>
      <c r="E104" s="144"/>
      <c r="F104" s="144"/>
      <c r="G104" s="144"/>
      <c r="H104" s="144"/>
      <c r="I104" s="144"/>
    </row>
    <row r="105" spans="1:9" hidden="1" x14ac:dyDescent="0.25">
      <c r="A105" s="144"/>
      <c r="B105" s="144"/>
      <c r="C105" s="144"/>
      <c r="D105" s="144"/>
      <c r="E105" s="144"/>
      <c r="F105" s="144"/>
      <c r="G105" s="144"/>
      <c r="H105" s="144"/>
      <c r="I105" s="144"/>
    </row>
    <row r="106" spans="1:9" hidden="1" x14ac:dyDescent="0.25">
      <c r="A106" s="144" t="s">
        <v>1221</v>
      </c>
      <c r="B106" s="144" t="s">
        <v>1222</v>
      </c>
      <c r="C106" s="144" t="s">
        <v>1138</v>
      </c>
      <c r="D106" s="440">
        <v>0</v>
      </c>
      <c r="E106" s="440">
        <v>3000000</v>
      </c>
      <c r="F106" s="440">
        <v>0</v>
      </c>
      <c r="G106" s="144"/>
      <c r="H106" s="144"/>
      <c r="I106" s="144"/>
    </row>
    <row r="107" spans="1:9" hidden="1" x14ac:dyDescent="0.25">
      <c r="A107" s="144" t="s">
        <v>1223</v>
      </c>
      <c r="B107" s="144" t="s">
        <v>1224</v>
      </c>
      <c r="C107" s="144" t="s">
        <v>1225</v>
      </c>
      <c r="D107" s="440">
        <v>0</v>
      </c>
      <c r="E107" s="440">
        <v>1800</v>
      </c>
      <c r="F107" s="440">
        <v>0</v>
      </c>
      <c r="G107" s="144"/>
      <c r="H107" s="144"/>
      <c r="I107" s="144"/>
    </row>
    <row r="108" spans="1:9" hidden="1" x14ac:dyDescent="0.25">
      <c r="A108" s="144"/>
      <c r="B108" s="144"/>
      <c r="C108" s="144"/>
      <c r="D108" s="144"/>
      <c r="E108" s="144"/>
      <c r="F108" s="144"/>
      <c r="G108" s="144"/>
      <c r="H108" s="144"/>
      <c r="I108" s="144"/>
    </row>
    <row r="109" spans="1:9" hidden="1" x14ac:dyDescent="0.25">
      <c r="A109" s="144" t="s">
        <v>1226</v>
      </c>
      <c r="B109" s="144" t="s">
        <v>1222</v>
      </c>
      <c r="C109" s="144" t="s">
        <v>1138</v>
      </c>
      <c r="D109" s="440">
        <v>0</v>
      </c>
      <c r="E109" s="440">
        <v>2000000</v>
      </c>
      <c r="F109" s="440">
        <v>0</v>
      </c>
      <c r="G109" s="144"/>
      <c r="H109" s="144"/>
      <c r="I109" s="144"/>
    </row>
    <row r="110" spans="1:9" hidden="1" x14ac:dyDescent="0.25">
      <c r="A110" s="144" t="s">
        <v>1227</v>
      </c>
      <c r="B110" s="144" t="s">
        <v>1224</v>
      </c>
      <c r="C110" s="144" t="s">
        <v>1225</v>
      </c>
      <c r="D110" s="440">
        <v>0</v>
      </c>
      <c r="E110" s="440">
        <v>150000</v>
      </c>
      <c r="F110" s="440">
        <v>0</v>
      </c>
      <c r="G110" s="144"/>
      <c r="H110" s="144"/>
      <c r="I110" s="144"/>
    </row>
    <row r="111" spans="1:9" hidden="1" x14ac:dyDescent="0.25">
      <c r="A111" s="144"/>
      <c r="B111" s="144"/>
      <c r="C111" s="144"/>
      <c r="D111" s="144"/>
      <c r="E111" s="144"/>
      <c r="F111" s="144"/>
      <c r="G111" s="144"/>
      <c r="H111" s="144"/>
      <c r="I111" s="144"/>
    </row>
    <row r="112" spans="1:9" hidden="1" x14ac:dyDescent="0.25">
      <c r="A112" s="144" t="s">
        <v>1228</v>
      </c>
      <c r="B112" s="144" t="s">
        <v>1222</v>
      </c>
      <c r="C112" s="144" t="s">
        <v>1138</v>
      </c>
      <c r="D112" s="440">
        <v>0</v>
      </c>
      <c r="E112" s="440">
        <v>2000000</v>
      </c>
      <c r="F112" s="440">
        <v>0</v>
      </c>
      <c r="G112" s="144"/>
      <c r="H112" s="144"/>
      <c r="I112" s="144"/>
    </row>
    <row r="113" spans="1:9" hidden="1" x14ac:dyDescent="0.25">
      <c r="A113" s="144" t="s">
        <v>1229</v>
      </c>
      <c r="B113" s="144" t="s">
        <v>1224</v>
      </c>
      <c r="C113" s="144" t="s">
        <v>1225</v>
      </c>
      <c r="D113" s="440">
        <v>0</v>
      </c>
      <c r="E113" s="440">
        <v>150000</v>
      </c>
      <c r="F113" s="440">
        <v>0</v>
      </c>
      <c r="G113" s="144"/>
      <c r="H113" s="144"/>
      <c r="I113" s="144"/>
    </row>
    <row r="114" spans="1:9" hidden="1" x14ac:dyDescent="0.25">
      <c r="A114" s="144" t="s">
        <v>1230</v>
      </c>
      <c r="B114" s="144" t="s">
        <v>1231</v>
      </c>
      <c r="C114" s="144" t="s">
        <v>1055</v>
      </c>
      <c r="D114" s="144"/>
      <c r="E114" s="144"/>
      <c r="F114" s="440">
        <v>0</v>
      </c>
      <c r="G114" s="144"/>
      <c r="H114" s="144"/>
      <c r="I114" s="144"/>
    </row>
    <row r="115" spans="1:9" hidden="1" x14ac:dyDescent="0.25">
      <c r="A115" s="144"/>
      <c r="B115" s="144"/>
      <c r="C115" s="144"/>
      <c r="D115" s="144"/>
      <c r="E115" s="144"/>
      <c r="F115" s="144"/>
      <c r="G115" s="144"/>
      <c r="H115" s="144"/>
      <c r="I115" s="144"/>
    </row>
    <row r="116" spans="1:9" hidden="1" x14ac:dyDescent="0.25">
      <c r="A116" s="144" t="s">
        <v>1232</v>
      </c>
      <c r="B116" s="144" t="s">
        <v>1233</v>
      </c>
      <c r="C116" s="144" t="s">
        <v>1234</v>
      </c>
      <c r="D116" s="144" t="s">
        <v>1081</v>
      </c>
      <c r="E116" s="144" t="s">
        <v>1081</v>
      </c>
      <c r="F116" s="440">
        <v>0</v>
      </c>
      <c r="G116" s="144"/>
      <c r="H116" s="144"/>
      <c r="I116" s="144"/>
    </row>
    <row r="117" spans="1:9" hidden="1" x14ac:dyDescent="0.25">
      <c r="A117" s="144" t="s">
        <v>1235</v>
      </c>
      <c r="B117" s="144" t="s">
        <v>1236</v>
      </c>
      <c r="C117" s="144" t="s">
        <v>1234</v>
      </c>
      <c r="D117" s="144"/>
      <c r="E117" s="144"/>
      <c r="F117" s="440">
        <v>0</v>
      </c>
      <c r="G117" s="144"/>
      <c r="H117" s="144"/>
      <c r="I117" s="144"/>
    </row>
    <row r="118" spans="1:9" hidden="1" x14ac:dyDescent="0.25">
      <c r="A118" s="144" t="s">
        <v>1237</v>
      </c>
      <c r="B118" s="144" t="s">
        <v>1238</v>
      </c>
      <c r="C118" s="144" t="s">
        <v>1234</v>
      </c>
      <c r="D118" s="144"/>
      <c r="E118" s="144"/>
      <c r="F118" s="440">
        <v>0</v>
      </c>
      <c r="G118" s="144"/>
      <c r="H118" s="144"/>
      <c r="I118" s="144"/>
    </row>
    <row r="119" spans="1:9" hidden="1" x14ac:dyDescent="0.25">
      <c r="A119" s="144" t="s">
        <v>1239</v>
      </c>
      <c r="B119" s="144" t="s">
        <v>1240</v>
      </c>
      <c r="C119" s="144" t="s">
        <v>1234</v>
      </c>
      <c r="D119" s="144"/>
      <c r="E119" s="440">
        <v>1140</v>
      </c>
      <c r="F119" s="440">
        <v>4373040</v>
      </c>
      <c r="G119" s="440">
        <v>4373040</v>
      </c>
      <c r="H119" s="440">
        <v>4373040</v>
      </c>
      <c r="I119" s="440">
        <v>4373040</v>
      </c>
    </row>
    <row r="120" spans="1:9" hidden="1" x14ac:dyDescent="0.25">
      <c r="A120" s="144" t="s">
        <v>1241</v>
      </c>
      <c r="B120" s="144" t="s">
        <v>1242</v>
      </c>
      <c r="C120" s="144" t="s">
        <v>1234</v>
      </c>
      <c r="D120" s="144"/>
      <c r="E120" s="144"/>
      <c r="F120" s="440">
        <v>0</v>
      </c>
      <c r="G120" s="144"/>
      <c r="H120" s="144"/>
      <c r="I120" s="144"/>
    </row>
    <row r="121" spans="1:9" hidden="1" x14ac:dyDescent="0.25">
      <c r="A121" s="144" t="s">
        <v>1243</v>
      </c>
      <c r="B121" s="144" t="s">
        <v>1244</v>
      </c>
      <c r="C121" s="144" t="s">
        <v>1234</v>
      </c>
      <c r="D121" s="144"/>
      <c r="E121" s="440">
        <v>679400000</v>
      </c>
      <c r="F121" s="440">
        <v>0</v>
      </c>
      <c r="G121" s="144"/>
      <c r="H121" s="144"/>
      <c r="I121" s="144"/>
    </row>
    <row r="122" spans="1:9" hidden="1" x14ac:dyDescent="0.25">
      <c r="A122" s="144" t="s">
        <v>1245</v>
      </c>
      <c r="B122" s="144" t="s">
        <v>1246</v>
      </c>
      <c r="C122" s="144" t="s">
        <v>1234</v>
      </c>
      <c r="D122" s="144"/>
      <c r="E122" s="440">
        <v>400</v>
      </c>
      <c r="F122" s="440">
        <v>0</v>
      </c>
      <c r="G122" s="144"/>
      <c r="H122" s="144"/>
      <c r="I122" s="144"/>
    </row>
    <row r="123" spans="1:9" hidden="1" x14ac:dyDescent="0.25">
      <c r="A123" s="144" t="s">
        <v>1247</v>
      </c>
      <c r="B123" s="144" t="s">
        <v>1248</v>
      </c>
      <c r="C123" s="144" t="s">
        <v>1234</v>
      </c>
      <c r="D123" s="144"/>
      <c r="E123" s="144"/>
      <c r="F123" s="440">
        <v>0</v>
      </c>
      <c r="G123" s="144"/>
      <c r="H123" s="144"/>
      <c r="I123" s="144"/>
    </row>
    <row r="124" spans="1:9" hidden="1" x14ac:dyDescent="0.25">
      <c r="A124" s="144" t="s">
        <v>1249</v>
      </c>
      <c r="B124" s="144" t="s">
        <v>1250</v>
      </c>
      <c r="C124" s="144" t="s">
        <v>1234</v>
      </c>
      <c r="D124" s="144"/>
      <c r="E124" s="144"/>
      <c r="F124" s="440">
        <v>0</v>
      </c>
      <c r="G124" s="144"/>
      <c r="H124" s="144"/>
      <c r="I124" s="144"/>
    </row>
    <row r="125" spans="1:9" x14ac:dyDescent="0.25">
      <c r="A125" s="144" t="s">
        <v>1251</v>
      </c>
      <c r="B125" s="452" t="s">
        <v>1291</v>
      </c>
      <c r="C125" s="144" t="s">
        <v>1234</v>
      </c>
      <c r="D125" s="144"/>
      <c r="E125" s="144"/>
      <c r="F125" s="440">
        <v>4373040</v>
      </c>
      <c r="G125" s="440">
        <v>4373040</v>
      </c>
      <c r="H125" s="440">
        <v>4373040</v>
      </c>
      <c r="I125" s="440">
        <v>4373040</v>
      </c>
    </row>
    <row r="126" spans="1:9" hidden="1" x14ac:dyDescent="0.25">
      <c r="A126" s="144"/>
      <c r="B126" s="144"/>
      <c r="C126" s="144"/>
      <c r="D126" s="144"/>
      <c r="E126" s="144"/>
      <c r="F126" s="144"/>
      <c r="G126" s="144"/>
      <c r="H126" s="144"/>
      <c r="I126" s="144"/>
    </row>
    <row r="127" spans="1:9" hidden="1" x14ac:dyDescent="0.25">
      <c r="A127" s="144" t="s">
        <v>1252</v>
      </c>
      <c r="B127" s="144" t="s">
        <v>1253</v>
      </c>
      <c r="C127" s="144" t="s">
        <v>1234</v>
      </c>
      <c r="D127" s="144"/>
      <c r="E127" s="144"/>
      <c r="F127" s="440">
        <v>0</v>
      </c>
      <c r="G127" s="144"/>
      <c r="H127" s="144"/>
      <c r="I127" s="144"/>
    </row>
    <row r="128" spans="1:9" hidden="1" x14ac:dyDescent="0.25">
      <c r="A128" s="144"/>
      <c r="B128" s="144"/>
      <c r="C128" s="144"/>
      <c r="D128" s="144"/>
      <c r="E128" s="144"/>
      <c r="F128" s="144"/>
      <c r="G128" s="144"/>
      <c r="H128" s="144"/>
      <c r="I128" s="144"/>
    </row>
    <row r="129" spans="1:9" hidden="1" x14ac:dyDescent="0.25">
      <c r="A129" s="144" t="s">
        <v>1254</v>
      </c>
      <c r="B129" s="144" t="s">
        <v>1255</v>
      </c>
      <c r="C129" s="144" t="s">
        <v>1234</v>
      </c>
      <c r="D129" s="144"/>
      <c r="E129" s="144"/>
      <c r="F129" s="440">
        <v>0</v>
      </c>
      <c r="G129" s="144"/>
      <c r="H129" s="144"/>
      <c r="I129" s="144"/>
    </row>
    <row r="130" spans="1:9" hidden="1" x14ac:dyDescent="0.25">
      <c r="A130" s="144" t="s">
        <v>1256</v>
      </c>
      <c r="B130" s="144" t="s">
        <v>1257</v>
      </c>
      <c r="C130" s="144" t="s">
        <v>1234</v>
      </c>
      <c r="D130" s="144"/>
      <c r="E130" s="144"/>
      <c r="F130" s="440">
        <v>0</v>
      </c>
      <c r="G130" s="144"/>
      <c r="H130" s="144"/>
      <c r="I130" s="144"/>
    </row>
    <row r="131" spans="1:9" hidden="1" x14ac:dyDescent="0.25">
      <c r="A131" s="144" t="s">
        <v>1258</v>
      </c>
      <c r="B131" s="144" t="s">
        <v>1259</v>
      </c>
      <c r="C131" s="144" t="s">
        <v>1234</v>
      </c>
      <c r="D131" s="144"/>
      <c r="E131" s="144"/>
      <c r="F131" s="440">
        <v>0</v>
      </c>
      <c r="G131" s="144"/>
      <c r="H131" s="144"/>
      <c r="I131" s="144"/>
    </row>
    <row r="132" spans="1:9" hidden="1" x14ac:dyDescent="0.25">
      <c r="A132" s="144"/>
      <c r="B132" s="144"/>
      <c r="C132" s="144"/>
      <c r="D132" s="144"/>
      <c r="E132" s="144"/>
      <c r="F132" s="144"/>
      <c r="G132" s="144"/>
      <c r="H132" s="144"/>
      <c r="I132" s="144"/>
    </row>
    <row r="133" spans="1:9" hidden="1" x14ac:dyDescent="0.25">
      <c r="A133" s="144" t="s">
        <v>1260</v>
      </c>
      <c r="B133" s="144" t="s">
        <v>1255</v>
      </c>
      <c r="C133" s="144" t="s">
        <v>1234</v>
      </c>
      <c r="D133" s="144"/>
      <c r="E133" s="144"/>
      <c r="F133" s="440">
        <v>0</v>
      </c>
      <c r="G133" s="144"/>
      <c r="H133" s="144"/>
      <c r="I133" s="144"/>
    </row>
    <row r="134" spans="1:9" hidden="1" x14ac:dyDescent="0.25">
      <c r="A134" s="144" t="s">
        <v>1261</v>
      </c>
      <c r="B134" s="144" t="s">
        <v>1262</v>
      </c>
      <c r="C134" s="144" t="s">
        <v>1234</v>
      </c>
      <c r="D134" s="144"/>
      <c r="E134" s="144"/>
      <c r="F134" s="440">
        <v>0</v>
      </c>
      <c r="G134" s="144"/>
      <c r="H134" s="144"/>
      <c r="I134" s="144"/>
    </row>
    <row r="135" spans="1:9" hidden="1" x14ac:dyDescent="0.25">
      <c r="A135" s="144" t="s">
        <v>1263</v>
      </c>
      <c r="B135" s="144" t="s">
        <v>1259</v>
      </c>
      <c r="C135" s="144" t="s">
        <v>1234</v>
      </c>
      <c r="D135" s="144"/>
      <c r="E135" s="144"/>
      <c r="F135" s="440">
        <v>0</v>
      </c>
      <c r="G135" s="144"/>
      <c r="H135" s="144"/>
      <c r="I135" s="144"/>
    </row>
    <row r="136" spans="1:9" hidden="1" x14ac:dyDescent="0.25">
      <c r="A136" s="144" t="s">
        <v>1264</v>
      </c>
      <c r="B136" s="144" t="s">
        <v>1265</v>
      </c>
      <c r="C136" s="144" t="s">
        <v>1234</v>
      </c>
      <c r="D136" s="144"/>
      <c r="E136" s="144"/>
      <c r="F136" s="440">
        <v>0</v>
      </c>
      <c r="G136" s="144"/>
      <c r="H136" s="144"/>
      <c r="I136" s="144"/>
    </row>
    <row r="137" spans="1:9" hidden="1" x14ac:dyDescent="0.25">
      <c r="A137" s="144"/>
      <c r="B137" s="144"/>
      <c r="C137" s="144"/>
      <c r="D137" s="144"/>
      <c r="E137" s="144"/>
      <c r="F137" s="144"/>
      <c r="G137" s="144"/>
      <c r="H137" s="144"/>
      <c r="I137" s="144"/>
    </row>
    <row r="138" spans="1:9" hidden="1" x14ac:dyDescent="0.25">
      <c r="A138" s="144" t="s">
        <v>1266</v>
      </c>
      <c r="B138" s="144" t="s">
        <v>1255</v>
      </c>
      <c r="C138" s="144" t="s">
        <v>1234</v>
      </c>
      <c r="D138" s="144"/>
      <c r="E138" s="144"/>
      <c r="F138" s="440">
        <v>0</v>
      </c>
      <c r="G138" s="144"/>
      <c r="H138" s="144"/>
      <c r="I138" s="144"/>
    </row>
    <row r="139" spans="1:9" hidden="1" x14ac:dyDescent="0.25">
      <c r="A139" s="144" t="s">
        <v>1267</v>
      </c>
      <c r="B139" s="144" t="s">
        <v>1262</v>
      </c>
      <c r="C139" s="144" t="s">
        <v>1234</v>
      </c>
      <c r="D139" s="144"/>
      <c r="E139" s="144"/>
      <c r="F139" s="440">
        <v>0</v>
      </c>
      <c r="G139" s="144"/>
      <c r="H139" s="144"/>
      <c r="I139" s="144"/>
    </row>
    <row r="140" spans="1:9" hidden="1" x14ac:dyDescent="0.25">
      <c r="A140" s="144" t="s">
        <v>1268</v>
      </c>
      <c r="B140" s="144" t="s">
        <v>1269</v>
      </c>
      <c r="C140" s="144" t="s">
        <v>1234</v>
      </c>
      <c r="D140" s="144"/>
      <c r="E140" s="144"/>
      <c r="F140" s="440">
        <v>0</v>
      </c>
      <c r="G140" s="144"/>
      <c r="H140" s="144"/>
      <c r="I140" s="144"/>
    </row>
    <row r="141" spans="1:9" hidden="1" x14ac:dyDescent="0.25">
      <c r="A141" s="144"/>
      <c r="B141" s="144"/>
      <c r="C141" s="144"/>
      <c r="D141" s="144"/>
      <c r="E141" s="144"/>
      <c r="F141" s="144"/>
      <c r="G141" s="144"/>
      <c r="H141" s="144"/>
      <c r="I141" s="144"/>
    </row>
    <row r="142" spans="1:9" hidden="1" x14ac:dyDescent="0.25">
      <c r="A142" s="144" t="s">
        <v>1270</v>
      </c>
      <c r="B142" s="144" t="s">
        <v>1255</v>
      </c>
      <c r="C142" s="144" t="s">
        <v>1234</v>
      </c>
      <c r="D142" s="144"/>
      <c r="E142" s="144"/>
      <c r="F142" s="440">
        <v>0</v>
      </c>
      <c r="G142" s="144"/>
      <c r="H142" s="144"/>
      <c r="I142" s="144"/>
    </row>
    <row r="143" spans="1:9" hidden="1" x14ac:dyDescent="0.25">
      <c r="A143" s="144" t="s">
        <v>1271</v>
      </c>
      <c r="B143" s="144" t="s">
        <v>1262</v>
      </c>
      <c r="C143" s="144" t="s">
        <v>1234</v>
      </c>
      <c r="D143" s="144"/>
      <c r="E143" s="144"/>
      <c r="F143" s="440">
        <v>0</v>
      </c>
      <c r="G143" s="144"/>
      <c r="H143" s="144"/>
      <c r="I143" s="144"/>
    </row>
    <row r="144" spans="1:9" hidden="1" x14ac:dyDescent="0.25">
      <c r="A144" s="144" t="s">
        <v>1272</v>
      </c>
      <c r="B144" s="144" t="s">
        <v>1269</v>
      </c>
      <c r="C144" s="144" t="s">
        <v>1234</v>
      </c>
      <c r="D144" s="144"/>
      <c r="E144" s="144"/>
      <c r="F144" s="440">
        <v>0</v>
      </c>
      <c r="G144" s="144"/>
      <c r="H144" s="144"/>
      <c r="I144" s="144"/>
    </row>
    <row r="145" spans="1:9" hidden="1" x14ac:dyDescent="0.25">
      <c r="A145" s="144" t="s">
        <v>1273</v>
      </c>
      <c r="B145" s="144" t="s">
        <v>1274</v>
      </c>
      <c r="C145" s="144" t="s">
        <v>1234</v>
      </c>
      <c r="D145" s="144"/>
      <c r="E145" s="144"/>
      <c r="F145" s="440">
        <v>0</v>
      </c>
      <c r="G145" s="144"/>
      <c r="H145" s="144"/>
      <c r="I145" s="144"/>
    </row>
    <row r="146" spans="1:9" hidden="1" x14ac:dyDescent="0.25">
      <c r="A146" s="144" t="s">
        <v>1275</v>
      </c>
      <c r="B146" s="144" t="s">
        <v>1276</v>
      </c>
      <c r="C146" s="144" t="s">
        <v>1234</v>
      </c>
      <c r="D146" s="144"/>
      <c r="E146" s="144"/>
      <c r="F146" s="440">
        <v>0</v>
      </c>
      <c r="G146" s="144"/>
      <c r="H146" s="144"/>
      <c r="I146" s="144"/>
    </row>
    <row r="147" spans="1:9" hidden="1" x14ac:dyDescent="0.25">
      <c r="A147" s="144" t="s">
        <v>1277</v>
      </c>
      <c r="B147" s="144" t="s">
        <v>1278</v>
      </c>
      <c r="C147" s="144" t="s">
        <v>1234</v>
      </c>
      <c r="D147" s="144"/>
      <c r="E147" s="144"/>
      <c r="F147" s="440">
        <v>0</v>
      </c>
      <c r="G147" s="144"/>
      <c r="H147" s="144"/>
      <c r="I147" s="144"/>
    </row>
    <row r="148" spans="1:9" hidden="1" x14ac:dyDescent="0.25">
      <c r="A148" s="144" t="s">
        <v>1279</v>
      </c>
      <c r="B148" s="144" t="s">
        <v>1280</v>
      </c>
      <c r="C148" s="144" t="s">
        <v>1234</v>
      </c>
      <c r="D148" s="144"/>
      <c r="E148" s="144"/>
      <c r="F148" s="440">
        <v>0</v>
      </c>
      <c r="G148" s="144"/>
      <c r="H148" s="144"/>
      <c r="I148" s="144"/>
    </row>
    <row r="149" spans="1:9" x14ac:dyDescent="0.25">
      <c r="A149" s="446" t="s">
        <v>1281</v>
      </c>
      <c r="B149" s="446" t="s">
        <v>1285</v>
      </c>
      <c r="C149" s="446" t="s">
        <v>1234</v>
      </c>
      <c r="D149" s="446"/>
      <c r="E149" s="446"/>
      <c r="F149" s="447">
        <v>4373040</v>
      </c>
      <c r="G149" s="447">
        <v>4373040</v>
      </c>
      <c r="H149" s="447">
        <v>4373040</v>
      </c>
      <c r="I149" s="447">
        <f>SUM(I125)</f>
        <v>4373040</v>
      </c>
    </row>
    <row r="150" spans="1:9" x14ac:dyDescent="0.25">
      <c r="A150" s="144"/>
      <c r="B150" s="144"/>
      <c r="C150" s="144"/>
      <c r="D150" s="144"/>
      <c r="E150" s="144"/>
      <c r="F150" s="144"/>
      <c r="G150" s="144"/>
      <c r="H150" s="144"/>
      <c r="I150" s="144"/>
    </row>
    <row r="151" spans="1:9" x14ac:dyDescent="0.25">
      <c r="A151" s="144" t="s">
        <v>1286</v>
      </c>
      <c r="B151" s="144" t="s">
        <v>1733</v>
      </c>
      <c r="C151" s="144"/>
      <c r="D151" s="144"/>
      <c r="E151" s="144"/>
      <c r="F151" s="144"/>
      <c r="G151" s="440">
        <v>0</v>
      </c>
      <c r="H151" s="440">
        <v>837774</v>
      </c>
      <c r="I151" s="440">
        <v>837774</v>
      </c>
    </row>
    <row r="152" spans="1:9" x14ac:dyDescent="0.25">
      <c r="A152" s="144" t="s">
        <v>1287</v>
      </c>
      <c r="B152" s="144" t="s">
        <v>1288</v>
      </c>
      <c r="C152" s="144"/>
      <c r="D152" s="144"/>
      <c r="E152" s="144"/>
      <c r="F152" s="144"/>
      <c r="G152" s="440">
        <v>0</v>
      </c>
      <c r="H152" s="440">
        <v>1849120</v>
      </c>
      <c r="I152" s="440">
        <v>1849120</v>
      </c>
    </row>
    <row r="153" spans="1:9" x14ac:dyDescent="0.25">
      <c r="A153" s="144" t="s">
        <v>1734</v>
      </c>
      <c r="B153" s="144" t="s">
        <v>1737</v>
      </c>
      <c r="C153" s="144"/>
      <c r="D153" s="144"/>
      <c r="E153" s="144"/>
      <c r="F153" s="144"/>
      <c r="G153" s="440">
        <v>0</v>
      </c>
      <c r="H153" s="440">
        <v>1001500</v>
      </c>
      <c r="I153" s="440">
        <v>1001500</v>
      </c>
    </row>
    <row r="154" spans="1:9" x14ac:dyDescent="0.25">
      <c r="A154" s="144" t="s">
        <v>1735</v>
      </c>
      <c r="B154" s="144" t="s">
        <v>1738</v>
      </c>
      <c r="C154" s="144"/>
      <c r="D154" s="144"/>
      <c r="E154" s="144"/>
      <c r="F154" s="144"/>
      <c r="G154" s="440">
        <v>0</v>
      </c>
      <c r="H154" s="440">
        <v>2197097</v>
      </c>
      <c r="I154" s="440">
        <v>2197097</v>
      </c>
    </row>
    <row r="155" spans="1:9" x14ac:dyDescent="0.25">
      <c r="A155" s="144" t="s">
        <v>1736</v>
      </c>
      <c r="B155" s="144" t="s">
        <v>1739</v>
      </c>
      <c r="C155" s="144"/>
      <c r="D155" s="144"/>
      <c r="E155" s="144"/>
      <c r="F155" s="144"/>
      <c r="G155" s="440">
        <v>0</v>
      </c>
      <c r="H155" s="440">
        <v>600000</v>
      </c>
      <c r="I155" s="440">
        <v>600000</v>
      </c>
    </row>
    <row r="156" spans="1:9" x14ac:dyDescent="0.25">
      <c r="A156" s="446"/>
      <c r="B156" s="446" t="s">
        <v>1289</v>
      </c>
      <c r="C156" s="446"/>
      <c r="D156" s="446"/>
      <c r="E156" s="446"/>
      <c r="F156" s="446"/>
      <c r="G156" s="447">
        <f>SUM(G151:G152)</f>
        <v>0</v>
      </c>
      <c r="H156" s="447">
        <f>SUM(H151:H155)</f>
        <v>6485491</v>
      </c>
      <c r="I156" s="447">
        <f>SUM(I151:I155)</f>
        <v>6485491</v>
      </c>
    </row>
    <row r="157" spans="1:9" x14ac:dyDescent="0.25">
      <c r="A157" s="144"/>
      <c r="B157" s="144"/>
      <c r="C157" s="144"/>
      <c r="D157" s="144"/>
      <c r="E157" s="144"/>
      <c r="F157" s="144"/>
      <c r="G157" s="440"/>
      <c r="H157" s="440"/>
      <c r="I157" s="440"/>
    </row>
    <row r="158" spans="1:9" x14ac:dyDescent="0.25">
      <c r="A158" s="144" t="s">
        <v>1740</v>
      </c>
      <c r="B158" s="144" t="s">
        <v>1741</v>
      </c>
      <c r="C158" s="144"/>
      <c r="D158" s="144"/>
      <c r="E158" s="144"/>
      <c r="F158" s="144"/>
      <c r="G158" s="440">
        <v>0</v>
      </c>
      <c r="H158" s="440">
        <v>0</v>
      </c>
      <c r="I158" s="440">
        <v>17846</v>
      </c>
    </row>
    <row r="159" spans="1:9" x14ac:dyDescent="0.25">
      <c r="A159" s="446"/>
      <c r="B159" s="446" t="s">
        <v>1742</v>
      </c>
      <c r="C159" s="446"/>
      <c r="D159" s="446"/>
      <c r="E159" s="446"/>
      <c r="F159" s="446"/>
      <c r="G159" s="447">
        <f>SUM(G158)</f>
        <v>0</v>
      </c>
      <c r="H159" s="447">
        <f t="shared" ref="H159:I159" si="3">SUM(H158)</f>
        <v>0</v>
      </c>
      <c r="I159" s="447">
        <f t="shared" si="3"/>
        <v>17846</v>
      </c>
    </row>
    <row r="161" spans="1:9" x14ac:dyDescent="0.25">
      <c r="A161" s="453"/>
      <c r="B161" s="454" t="s">
        <v>1292</v>
      </c>
      <c r="C161" s="454"/>
      <c r="D161" s="454"/>
      <c r="E161" s="454"/>
      <c r="F161" s="454"/>
      <c r="G161" s="455">
        <f>G16+G44+G103+G149+G156</f>
        <v>201415178</v>
      </c>
      <c r="H161" s="455">
        <f t="shared" ref="H161:I161" si="4">H16+H44+H103+H149+H156</f>
        <v>214405155</v>
      </c>
      <c r="I161" s="456">
        <f t="shared" si="4"/>
        <v>214405155</v>
      </c>
    </row>
  </sheetData>
  <pageMargins left="0.25" right="0.25" top="0.75" bottom="0.75" header="0.3" footer="0.3"/>
  <pageSetup paperSize="9" scale="71" orientation="portrait" horizontalDpi="1200" verticalDpi="1200" r:id="rId1"/>
  <headerFooter>
    <oddHeader>&amp;C&amp;"-,Félkövér"&amp;14Központi Támogatások 2017.&amp;RB függelék</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2:C22"/>
  <sheetViews>
    <sheetView zoomScaleNormal="100" workbookViewId="0">
      <selection activeCell="A24" sqref="A24"/>
    </sheetView>
  </sheetViews>
  <sheetFormatPr defaultRowHeight="15" x14ac:dyDescent="0.25"/>
  <cols>
    <col min="1" max="1" width="63" customWidth="1"/>
    <col min="2" max="2" width="17" style="467" hidden="1" customWidth="1"/>
    <col min="3" max="3" width="19.85546875" style="145" customWidth="1"/>
    <col min="4" max="4" width="21" bestFit="1" customWidth="1"/>
    <col min="5" max="5" width="17.140625" customWidth="1"/>
    <col min="6" max="6" width="23.5703125" customWidth="1"/>
    <col min="7" max="7" width="22.7109375" customWidth="1"/>
    <col min="8" max="8" width="9.5703125" bestFit="1" customWidth="1"/>
  </cols>
  <sheetData>
    <row r="2" spans="1:3" x14ac:dyDescent="0.25">
      <c r="A2" s="944" t="s">
        <v>1325</v>
      </c>
      <c r="B2" s="944"/>
      <c r="C2" s="944"/>
    </row>
    <row r="4" spans="1:3" x14ac:dyDescent="0.25">
      <c r="A4" s="460" t="s">
        <v>1294</v>
      </c>
      <c r="B4" s="463" t="s">
        <v>1331</v>
      </c>
      <c r="C4" s="461" t="s">
        <v>1303</v>
      </c>
    </row>
    <row r="5" spans="1:3" x14ac:dyDescent="0.25">
      <c r="A5" s="777" t="s">
        <v>1295</v>
      </c>
      <c r="B5" s="778" t="s">
        <v>1332</v>
      </c>
      <c r="C5" s="779">
        <v>12407297</v>
      </c>
    </row>
    <row r="6" spans="1:3" x14ac:dyDescent="0.25">
      <c r="A6" s="780" t="s">
        <v>1329</v>
      </c>
      <c r="B6" s="781" t="s">
        <v>1332</v>
      </c>
      <c r="C6" s="782">
        <v>300000</v>
      </c>
    </row>
    <row r="7" spans="1:3" x14ac:dyDescent="0.25">
      <c r="A7" s="144" t="s">
        <v>1296</v>
      </c>
      <c r="B7" s="464"/>
      <c r="C7" s="440">
        <v>0</v>
      </c>
    </row>
    <row r="8" spans="1:3" x14ac:dyDescent="0.25">
      <c r="A8" s="774" t="s">
        <v>1309</v>
      </c>
      <c r="B8" s="775" t="s">
        <v>1332</v>
      </c>
      <c r="C8" s="776">
        <v>607060</v>
      </c>
    </row>
    <row r="9" spans="1:3" x14ac:dyDescent="0.25">
      <c r="A9" s="144" t="s">
        <v>1297</v>
      </c>
      <c r="B9" s="464" t="s">
        <v>1337</v>
      </c>
      <c r="C9" s="440">
        <v>258904</v>
      </c>
    </row>
    <row r="10" spans="1:3" x14ac:dyDescent="0.25">
      <c r="A10" s="144" t="s">
        <v>1330</v>
      </c>
      <c r="B10" s="464" t="s">
        <v>1333</v>
      </c>
      <c r="C10" s="440">
        <v>411090</v>
      </c>
    </row>
    <row r="11" spans="1:3" x14ac:dyDescent="0.25">
      <c r="A11" s="768" t="s">
        <v>1359</v>
      </c>
      <c r="B11" s="769" t="s">
        <v>1334</v>
      </c>
      <c r="C11" s="770">
        <v>392140</v>
      </c>
    </row>
    <row r="12" spans="1:3" x14ac:dyDescent="0.25">
      <c r="A12" s="771" t="s">
        <v>1298</v>
      </c>
      <c r="B12" s="772" t="s">
        <v>1336</v>
      </c>
      <c r="C12" s="773">
        <v>1165760</v>
      </c>
    </row>
    <row r="13" spans="1:3" x14ac:dyDescent="0.25">
      <c r="A13" s="771" t="s">
        <v>1299</v>
      </c>
      <c r="B13" s="772"/>
      <c r="C13" s="773">
        <v>2397660</v>
      </c>
    </row>
    <row r="14" spans="1:3" x14ac:dyDescent="0.25">
      <c r="A14" s="144" t="s">
        <v>1300</v>
      </c>
      <c r="B14" s="464"/>
      <c r="C14" s="440">
        <v>3573704</v>
      </c>
    </row>
    <row r="15" spans="1:3" x14ac:dyDescent="0.25">
      <c r="A15" s="144" t="s">
        <v>1301</v>
      </c>
      <c r="B15" s="464"/>
      <c r="C15" s="440">
        <v>2855266</v>
      </c>
    </row>
    <row r="16" spans="1:3" x14ac:dyDescent="0.25">
      <c r="A16" s="765" t="s">
        <v>661</v>
      </c>
      <c r="B16" s="766" t="s">
        <v>1335</v>
      </c>
      <c r="C16" s="767">
        <v>117447</v>
      </c>
    </row>
    <row r="17" spans="1:3" x14ac:dyDescent="0.25">
      <c r="A17" s="144" t="s">
        <v>1302</v>
      </c>
      <c r="B17" s="464"/>
      <c r="C17" s="445">
        <v>414668</v>
      </c>
    </row>
    <row r="18" spans="1:3" x14ac:dyDescent="0.25">
      <c r="A18" s="458" t="s">
        <v>613</v>
      </c>
      <c r="B18" s="465"/>
      <c r="C18" s="459">
        <f>SUM(C5:C17)</f>
        <v>24900996</v>
      </c>
    </row>
    <row r="20" spans="1:3" x14ac:dyDescent="0.25">
      <c r="A20" s="444" t="s">
        <v>1122</v>
      </c>
      <c r="B20" s="466"/>
      <c r="C20" s="440">
        <v>25343000</v>
      </c>
    </row>
    <row r="21" spans="1:3" x14ac:dyDescent="0.25">
      <c r="A21" s="444" t="s">
        <v>1304</v>
      </c>
      <c r="B21" s="466"/>
      <c r="C21" s="440">
        <f>C18</f>
        <v>24900996</v>
      </c>
    </row>
    <row r="22" spans="1:3" x14ac:dyDescent="0.25">
      <c r="A22" s="458" t="s">
        <v>1310</v>
      </c>
      <c r="B22" s="465"/>
      <c r="C22" s="459">
        <f>C20-C21</f>
        <v>442004</v>
      </c>
    </row>
  </sheetData>
  <mergeCells count="1">
    <mergeCell ref="A2:C2"/>
  </mergeCells>
  <printOptions horizontalCentered="1"/>
  <pageMargins left="0" right="0" top="0.74803149606299213" bottom="0.74803149606299213" header="0.31496062992125984" footer="0.31496062992125984"/>
  <pageSetup paperSize="9" orientation="portrait" r:id="rId1"/>
  <headerFooter>
    <oddHeader>&amp;RC függelék</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O28"/>
  <sheetViews>
    <sheetView zoomScaleNormal="100" workbookViewId="0">
      <selection activeCell="B31" sqref="B31"/>
    </sheetView>
  </sheetViews>
  <sheetFormatPr defaultRowHeight="15.75" x14ac:dyDescent="0.25"/>
  <cols>
    <col min="1" max="1" width="8.5703125" style="189" customWidth="1"/>
    <col min="2" max="2" width="60.5703125" style="189" customWidth="1"/>
    <col min="3" max="3" width="18" style="189" customWidth="1"/>
    <col min="4" max="4" width="21.140625" style="189" hidden="1" customWidth="1"/>
    <col min="5" max="5" width="14.7109375" style="189" hidden="1" customWidth="1"/>
    <col min="6" max="6" width="21.140625" style="189" bestFit="1" customWidth="1"/>
    <col min="7" max="7" width="15.140625" style="189" customWidth="1"/>
    <col min="8" max="8" width="14.42578125" style="190" bestFit="1" customWidth="1"/>
    <col min="9" max="10" width="9.5703125" style="165" bestFit="1" customWidth="1"/>
    <col min="11" max="257" width="9.140625" style="165"/>
    <col min="258" max="258" width="71.85546875" style="165" customWidth="1"/>
    <col min="259" max="259" width="18" style="165" customWidth="1"/>
    <col min="260" max="261" width="0" style="165" hidden="1" customWidth="1"/>
    <col min="262" max="262" width="21.140625" style="165" bestFit="1" customWidth="1"/>
    <col min="263" max="263" width="15.140625" style="165" customWidth="1"/>
    <col min="264" max="264" width="14.42578125" style="165" bestFit="1" customWidth="1"/>
    <col min="265" max="513" width="9.140625" style="165"/>
    <col min="514" max="514" width="71.85546875" style="165" customWidth="1"/>
    <col min="515" max="515" width="18" style="165" customWidth="1"/>
    <col min="516" max="517" width="0" style="165" hidden="1" customWidth="1"/>
    <col min="518" max="518" width="21.140625" style="165" bestFit="1" customWidth="1"/>
    <col min="519" max="519" width="15.140625" style="165" customWidth="1"/>
    <col min="520" max="520" width="14.42578125" style="165" bestFit="1" customWidth="1"/>
    <col min="521" max="769" width="9.140625" style="165"/>
    <col min="770" max="770" width="71.85546875" style="165" customWidth="1"/>
    <col min="771" max="771" width="18" style="165" customWidth="1"/>
    <col min="772" max="773" width="0" style="165" hidden="1" customWidth="1"/>
    <col min="774" max="774" width="21.140625" style="165" bestFit="1" customWidth="1"/>
    <col min="775" max="775" width="15.140625" style="165" customWidth="1"/>
    <col min="776" max="776" width="14.42578125" style="165" bestFit="1" customWidth="1"/>
    <col min="777" max="1025" width="9.140625" style="165"/>
    <col min="1026" max="1026" width="71.85546875" style="165" customWidth="1"/>
    <col min="1027" max="1027" width="18" style="165" customWidth="1"/>
    <col min="1028" max="1029" width="0" style="165" hidden="1" customWidth="1"/>
    <col min="1030" max="1030" width="21.140625" style="165" bestFit="1" customWidth="1"/>
    <col min="1031" max="1031" width="15.140625" style="165" customWidth="1"/>
    <col min="1032" max="1032" width="14.42578125" style="165" bestFit="1" customWidth="1"/>
    <col min="1033" max="1281" width="9.140625" style="165"/>
    <col min="1282" max="1282" width="71.85546875" style="165" customWidth="1"/>
    <col min="1283" max="1283" width="18" style="165" customWidth="1"/>
    <col min="1284" max="1285" width="0" style="165" hidden="1" customWidth="1"/>
    <col min="1286" max="1286" width="21.140625" style="165" bestFit="1" customWidth="1"/>
    <col min="1287" max="1287" width="15.140625" style="165" customWidth="1"/>
    <col min="1288" max="1288" width="14.42578125" style="165" bestFit="1" customWidth="1"/>
    <col min="1289" max="1537" width="9.140625" style="165"/>
    <col min="1538" max="1538" width="71.85546875" style="165" customWidth="1"/>
    <col min="1539" max="1539" width="18" style="165" customWidth="1"/>
    <col min="1540" max="1541" width="0" style="165" hidden="1" customWidth="1"/>
    <col min="1542" max="1542" width="21.140625" style="165" bestFit="1" customWidth="1"/>
    <col min="1543" max="1543" width="15.140625" style="165" customWidth="1"/>
    <col min="1544" max="1544" width="14.42578125" style="165" bestFit="1" customWidth="1"/>
    <col min="1545" max="1793" width="9.140625" style="165"/>
    <col min="1794" max="1794" width="71.85546875" style="165" customWidth="1"/>
    <col min="1795" max="1795" width="18" style="165" customWidth="1"/>
    <col min="1796" max="1797" width="0" style="165" hidden="1" customWidth="1"/>
    <col min="1798" max="1798" width="21.140625" style="165" bestFit="1" customWidth="1"/>
    <col min="1799" max="1799" width="15.140625" style="165" customWidth="1"/>
    <col min="1800" max="1800" width="14.42578125" style="165" bestFit="1" customWidth="1"/>
    <col min="1801" max="2049" width="9.140625" style="165"/>
    <col min="2050" max="2050" width="71.85546875" style="165" customWidth="1"/>
    <col min="2051" max="2051" width="18" style="165" customWidth="1"/>
    <col min="2052" max="2053" width="0" style="165" hidden="1" customWidth="1"/>
    <col min="2054" max="2054" width="21.140625" style="165" bestFit="1" customWidth="1"/>
    <col min="2055" max="2055" width="15.140625" style="165" customWidth="1"/>
    <col min="2056" max="2056" width="14.42578125" style="165" bestFit="1" customWidth="1"/>
    <col min="2057" max="2305" width="9.140625" style="165"/>
    <col min="2306" max="2306" width="71.85546875" style="165" customWidth="1"/>
    <col min="2307" max="2307" width="18" style="165" customWidth="1"/>
    <col min="2308" max="2309" width="0" style="165" hidden="1" customWidth="1"/>
    <col min="2310" max="2310" width="21.140625" style="165" bestFit="1" customWidth="1"/>
    <col min="2311" max="2311" width="15.140625" style="165" customWidth="1"/>
    <col min="2312" max="2312" width="14.42578125" style="165" bestFit="1" customWidth="1"/>
    <col min="2313" max="2561" width="9.140625" style="165"/>
    <col min="2562" max="2562" width="71.85546875" style="165" customWidth="1"/>
    <col min="2563" max="2563" width="18" style="165" customWidth="1"/>
    <col min="2564" max="2565" width="0" style="165" hidden="1" customWidth="1"/>
    <col min="2566" max="2566" width="21.140625" style="165" bestFit="1" customWidth="1"/>
    <col min="2567" max="2567" width="15.140625" style="165" customWidth="1"/>
    <col min="2568" max="2568" width="14.42578125" style="165" bestFit="1" customWidth="1"/>
    <col min="2569" max="2817" width="9.140625" style="165"/>
    <col min="2818" max="2818" width="71.85546875" style="165" customWidth="1"/>
    <col min="2819" max="2819" width="18" style="165" customWidth="1"/>
    <col min="2820" max="2821" width="0" style="165" hidden="1" customWidth="1"/>
    <col min="2822" max="2822" width="21.140625" style="165" bestFit="1" customWidth="1"/>
    <col min="2823" max="2823" width="15.140625" style="165" customWidth="1"/>
    <col min="2824" max="2824" width="14.42578125" style="165" bestFit="1" customWidth="1"/>
    <col min="2825" max="3073" width="9.140625" style="165"/>
    <col min="3074" max="3074" width="71.85546875" style="165" customWidth="1"/>
    <col min="3075" max="3075" width="18" style="165" customWidth="1"/>
    <col min="3076" max="3077" width="0" style="165" hidden="1" customWidth="1"/>
    <col min="3078" max="3078" width="21.140625" style="165" bestFit="1" customWidth="1"/>
    <col min="3079" max="3079" width="15.140625" style="165" customWidth="1"/>
    <col min="3080" max="3080" width="14.42578125" style="165" bestFit="1" customWidth="1"/>
    <col min="3081" max="3329" width="9.140625" style="165"/>
    <col min="3330" max="3330" width="71.85546875" style="165" customWidth="1"/>
    <col min="3331" max="3331" width="18" style="165" customWidth="1"/>
    <col min="3332" max="3333" width="0" style="165" hidden="1" customWidth="1"/>
    <col min="3334" max="3334" width="21.140625" style="165" bestFit="1" customWidth="1"/>
    <col min="3335" max="3335" width="15.140625" style="165" customWidth="1"/>
    <col min="3336" max="3336" width="14.42578125" style="165" bestFit="1" customWidth="1"/>
    <col min="3337" max="3585" width="9.140625" style="165"/>
    <col min="3586" max="3586" width="71.85546875" style="165" customWidth="1"/>
    <col min="3587" max="3587" width="18" style="165" customWidth="1"/>
    <col min="3588" max="3589" width="0" style="165" hidden="1" customWidth="1"/>
    <col min="3590" max="3590" width="21.140625" style="165" bestFit="1" customWidth="1"/>
    <col min="3591" max="3591" width="15.140625" style="165" customWidth="1"/>
    <col min="3592" max="3592" width="14.42578125" style="165" bestFit="1" customWidth="1"/>
    <col min="3593" max="3841" width="9.140625" style="165"/>
    <col min="3842" max="3842" width="71.85546875" style="165" customWidth="1"/>
    <col min="3843" max="3843" width="18" style="165" customWidth="1"/>
    <col min="3844" max="3845" width="0" style="165" hidden="1" customWidth="1"/>
    <col min="3846" max="3846" width="21.140625" style="165" bestFit="1" customWidth="1"/>
    <col min="3847" max="3847" width="15.140625" style="165" customWidth="1"/>
    <col min="3848" max="3848" width="14.42578125" style="165" bestFit="1" customWidth="1"/>
    <col min="3849" max="4097" width="9.140625" style="165"/>
    <col min="4098" max="4098" width="71.85546875" style="165" customWidth="1"/>
    <col min="4099" max="4099" width="18" style="165" customWidth="1"/>
    <col min="4100" max="4101" width="0" style="165" hidden="1" customWidth="1"/>
    <col min="4102" max="4102" width="21.140625" style="165" bestFit="1" customWidth="1"/>
    <col min="4103" max="4103" width="15.140625" style="165" customWidth="1"/>
    <col min="4104" max="4104" width="14.42578125" style="165" bestFit="1" customWidth="1"/>
    <col min="4105" max="4353" width="9.140625" style="165"/>
    <col min="4354" max="4354" width="71.85546875" style="165" customWidth="1"/>
    <col min="4355" max="4355" width="18" style="165" customWidth="1"/>
    <col min="4356" max="4357" width="0" style="165" hidden="1" customWidth="1"/>
    <col min="4358" max="4358" width="21.140625" style="165" bestFit="1" customWidth="1"/>
    <col min="4359" max="4359" width="15.140625" style="165" customWidth="1"/>
    <col min="4360" max="4360" width="14.42578125" style="165" bestFit="1" customWidth="1"/>
    <col min="4361" max="4609" width="9.140625" style="165"/>
    <col min="4610" max="4610" width="71.85546875" style="165" customWidth="1"/>
    <col min="4611" max="4611" width="18" style="165" customWidth="1"/>
    <col min="4612" max="4613" width="0" style="165" hidden="1" customWidth="1"/>
    <col min="4614" max="4614" width="21.140625" style="165" bestFit="1" customWidth="1"/>
    <col min="4615" max="4615" width="15.140625" style="165" customWidth="1"/>
    <col min="4616" max="4616" width="14.42578125" style="165" bestFit="1" customWidth="1"/>
    <col min="4617" max="4865" width="9.140625" style="165"/>
    <col min="4866" max="4866" width="71.85546875" style="165" customWidth="1"/>
    <col min="4867" max="4867" width="18" style="165" customWidth="1"/>
    <col min="4868" max="4869" width="0" style="165" hidden="1" customWidth="1"/>
    <col min="4870" max="4870" width="21.140625" style="165" bestFit="1" customWidth="1"/>
    <col min="4871" max="4871" width="15.140625" style="165" customWidth="1"/>
    <col min="4872" max="4872" width="14.42578125" style="165" bestFit="1" customWidth="1"/>
    <col min="4873" max="5121" width="9.140625" style="165"/>
    <col min="5122" max="5122" width="71.85546875" style="165" customWidth="1"/>
    <col min="5123" max="5123" width="18" style="165" customWidth="1"/>
    <col min="5124" max="5125" width="0" style="165" hidden="1" customWidth="1"/>
    <col min="5126" max="5126" width="21.140625" style="165" bestFit="1" customWidth="1"/>
    <col min="5127" max="5127" width="15.140625" style="165" customWidth="1"/>
    <col min="5128" max="5128" width="14.42578125" style="165" bestFit="1" customWidth="1"/>
    <col min="5129" max="5377" width="9.140625" style="165"/>
    <col min="5378" max="5378" width="71.85546875" style="165" customWidth="1"/>
    <col min="5379" max="5379" width="18" style="165" customWidth="1"/>
    <col min="5380" max="5381" width="0" style="165" hidden="1" customWidth="1"/>
    <col min="5382" max="5382" width="21.140625" style="165" bestFit="1" customWidth="1"/>
    <col min="5383" max="5383" width="15.140625" style="165" customWidth="1"/>
    <col min="5384" max="5384" width="14.42578125" style="165" bestFit="1" customWidth="1"/>
    <col min="5385" max="5633" width="9.140625" style="165"/>
    <col min="5634" max="5634" width="71.85546875" style="165" customWidth="1"/>
    <col min="5635" max="5635" width="18" style="165" customWidth="1"/>
    <col min="5636" max="5637" width="0" style="165" hidden="1" customWidth="1"/>
    <col min="5638" max="5638" width="21.140625" style="165" bestFit="1" customWidth="1"/>
    <col min="5639" max="5639" width="15.140625" style="165" customWidth="1"/>
    <col min="5640" max="5640" width="14.42578125" style="165" bestFit="1" customWidth="1"/>
    <col min="5641" max="5889" width="9.140625" style="165"/>
    <col min="5890" max="5890" width="71.85546875" style="165" customWidth="1"/>
    <col min="5891" max="5891" width="18" style="165" customWidth="1"/>
    <col min="5892" max="5893" width="0" style="165" hidden="1" customWidth="1"/>
    <col min="5894" max="5894" width="21.140625" style="165" bestFit="1" customWidth="1"/>
    <col min="5895" max="5895" width="15.140625" style="165" customWidth="1"/>
    <col min="5896" max="5896" width="14.42578125" style="165" bestFit="1" customWidth="1"/>
    <col min="5897" max="6145" width="9.140625" style="165"/>
    <col min="6146" max="6146" width="71.85546875" style="165" customWidth="1"/>
    <col min="6147" max="6147" width="18" style="165" customWidth="1"/>
    <col min="6148" max="6149" width="0" style="165" hidden="1" customWidth="1"/>
    <col min="6150" max="6150" width="21.140625" style="165" bestFit="1" customWidth="1"/>
    <col min="6151" max="6151" width="15.140625" style="165" customWidth="1"/>
    <col min="6152" max="6152" width="14.42578125" style="165" bestFit="1" customWidth="1"/>
    <col min="6153" max="6401" width="9.140625" style="165"/>
    <col min="6402" max="6402" width="71.85546875" style="165" customWidth="1"/>
    <col min="6403" max="6403" width="18" style="165" customWidth="1"/>
    <col min="6404" max="6405" width="0" style="165" hidden="1" customWidth="1"/>
    <col min="6406" max="6406" width="21.140625" style="165" bestFit="1" customWidth="1"/>
    <col min="6407" max="6407" width="15.140625" style="165" customWidth="1"/>
    <col min="6408" max="6408" width="14.42578125" style="165" bestFit="1" customWidth="1"/>
    <col min="6409" max="6657" width="9.140625" style="165"/>
    <col min="6658" max="6658" width="71.85546875" style="165" customWidth="1"/>
    <col min="6659" max="6659" width="18" style="165" customWidth="1"/>
    <col min="6660" max="6661" width="0" style="165" hidden="1" customWidth="1"/>
    <col min="6662" max="6662" width="21.140625" style="165" bestFit="1" customWidth="1"/>
    <col min="6663" max="6663" width="15.140625" style="165" customWidth="1"/>
    <col min="6664" max="6664" width="14.42578125" style="165" bestFit="1" customWidth="1"/>
    <col min="6665" max="6913" width="9.140625" style="165"/>
    <col min="6914" max="6914" width="71.85546875" style="165" customWidth="1"/>
    <col min="6915" max="6915" width="18" style="165" customWidth="1"/>
    <col min="6916" max="6917" width="0" style="165" hidden="1" customWidth="1"/>
    <col min="6918" max="6918" width="21.140625" style="165" bestFit="1" customWidth="1"/>
    <col min="6919" max="6919" width="15.140625" style="165" customWidth="1"/>
    <col min="6920" max="6920" width="14.42578125" style="165" bestFit="1" customWidth="1"/>
    <col min="6921" max="7169" width="9.140625" style="165"/>
    <col min="7170" max="7170" width="71.85546875" style="165" customWidth="1"/>
    <col min="7171" max="7171" width="18" style="165" customWidth="1"/>
    <col min="7172" max="7173" width="0" style="165" hidden="1" customWidth="1"/>
    <col min="7174" max="7174" width="21.140625" style="165" bestFit="1" customWidth="1"/>
    <col min="7175" max="7175" width="15.140625" style="165" customWidth="1"/>
    <col min="7176" max="7176" width="14.42578125" style="165" bestFit="1" customWidth="1"/>
    <col min="7177" max="7425" width="9.140625" style="165"/>
    <col min="7426" max="7426" width="71.85546875" style="165" customWidth="1"/>
    <col min="7427" max="7427" width="18" style="165" customWidth="1"/>
    <col min="7428" max="7429" width="0" style="165" hidden="1" customWidth="1"/>
    <col min="7430" max="7430" width="21.140625" style="165" bestFit="1" customWidth="1"/>
    <col min="7431" max="7431" width="15.140625" style="165" customWidth="1"/>
    <col min="7432" max="7432" width="14.42578125" style="165" bestFit="1" customWidth="1"/>
    <col min="7433" max="7681" width="9.140625" style="165"/>
    <col min="7682" max="7682" width="71.85546875" style="165" customWidth="1"/>
    <col min="7683" max="7683" width="18" style="165" customWidth="1"/>
    <col min="7684" max="7685" width="0" style="165" hidden="1" customWidth="1"/>
    <col min="7686" max="7686" width="21.140625" style="165" bestFit="1" customWidth="1"/>
    <col min="7687" max="7687" width="15.140625" style="165" customWidth="1"/>
    <col min="7688" max="7688" width="14.42578125" style="165" bestFit="1" customWidth="1"/>
    <col min="7689" max="7937" width="9.140625" style="165"/>
    <col min="7938" max="7938" width="71.85546875" style="165" customWidth="1"/>
    <col min="7939" max="7939" width="18" style="165" customWidth="1"/>
    <col min="7940" max="7941" width="0" style="165" hidden="1" customWidth="1"/>
    <col min="7942" max="7942" width="21.140625" style="165" bestFit="1" customWidth="1"/>
    <col min="7943" max="7943" width="15.140625" style="165" customWidth="1"/>
    <col min="7944" max="7944" width="14.42578125" style="165" bestFit="1" customWidth="1"/>
    <col min="7945" max="8193" width="9.140625" style="165"/>
    <col min="8194" max="8194" width="71.85546875" style="165" customWidth="1"/>
    <col min="8195" max="8195" width="18" style="165" customWidth="1"/>
    <col min="8196" max="8197" width="0" style="165" hidden="1" customWidth="1"/>
    <col min="8198" max="8198" width="21.140625" style="165" bestFit="1" customWidth="1"/>
    <col min="8199" max="8199" width="15.140625" style="165" customWidth="1"/>
    <col min="8200" max="8200" width="14.42578125" style="165" bestFit="1" customWidth="1"/>
    <col min="8201" max="8449" width="9.140625" style="165"/>
    <col min="8450" max="8450" width="71.85546875" style="165" customWidth="1"/>
    <col min="8451" max="8451" width="18" style="165" customWidth="1"/>
    <col min="8452" max="8453" width="0" style="165" hidden="1" customWidth="1"/>
    <col min="8454" max="8454" width="21.140625" style="165" bestFit="1" customWidth="1"/>
    <col min="8455" max="8455" width="15.140625" style="165" customWidth="1"/>
    <col min="8456" max="8456" width="14.42578125" style="165" bestFit="1" customWidth="1"/>
    <col min="8457" max="8705" width="9.140625" style="165"/>
    <col min="8706" max="8706" width="71.85546875" style="165" customWidth="1"/>
    <col min="8707" max="8707" width="18" style="165" customWidth="1"/>
    <col min="8708" max="8709" width="0" style="165" hidden="1" customWidth="1"/>
    <col min="8710" max="8710" width="21.140625" style="165" bestFit="1" customWidth="1"/>
    <col min="8711" max="8711" width="15.140625" style="165" customWidth="1"/>
    <col min="8712" max="8712" width="14.42578125" style="165" bestFit="1" customWidth="1"/>
    <col min="8713" max="8961" width="9.140625" style="165"/>
    <col min="8962" max="8962" width="71.85546875" style="165" customWidth="1"/>
    <col min="8963" max="8963" width="18" style="165" customWidth="1"/>
    <col min="8964" max="8965" width="0" style="165" hidden="1" customWidth="1"/>
    <col min="8966" max="8966" width="21.140625" style="165" bestFit="1" customWidth="1"/>
    <col min="8967" max="8967" width="15.140625" style="165" customWidth="1"/>
    <col min="8968" max="8968" width="14.42578125" style="165" bestFit="1" customWidth="1"/>
    <col min="8969" max="9217" width="9.140625" style="165"/>
    <col min="9218" max="9218" width="71.85546875" style="165" customWidth="1"/>
    <col min="9219" max="9219" width="18" style="165" customWidth="1"/>
    <col min="9220" max="9221" width="0" style="165" hidden="1" customWidth="1"/>
    <col min="9222" max="9222" width="21.140625" style="165" bestFit="1" customWidth="1"/>
    <col min="9223" max="9223" width="15.140625" style="165" customWidth="1"/>
    <col min="9224" max="9224" width="14.42578125" style="165" bestFit="1" customWidth="1"/>
    <col min="9225" max="9473" width="9.140625" style="165"/>
    <col min="9474" max="9474" width="71.85546875" style="165" customWidth="1"/>
    <col min="9475" max="9475" width="18" style="165" customWidth="1"/>
    <col min="9476" max="9477" width="0" style="165" hidden="1" customWidth="1"/>
    <col min="9478" max="9478" width="21.140625" style="165" bestFit="1" customWidth="1"/>
    <col min="9479" max="9479" width="15.140625" style="165" customWidth="1"/>
    <col min="9480" max="9480" width="14.42578125" style="165" bestFit="1" customWidth="1"/>
    <col min="9481" max="9729" width="9.140625" style="165"/>
    <col min="9730" max="9730" width="71.85546875" style="165" customWidth="1"/>
    <col min="9731" max="9731" width="18" style="165" customWidth="1"/>
    <col min="9732" max="9733" width="0" style="165" hidden="1" customWidth="1"/>
    <col min="9734" max="9734" width="21.140625" style="165" bestFit="1" customWidth="1"/>
    <col min="9735" max="9735" width="15.140625" style="165" customWidth="1"/>
    <col min="9736" max="9736" width="14.42578125" style="165" bestFit="1" customWidth="1"/>
    <col min="9737" max="9985" width="9.140625" style="165"/>
    <col min="9986" max="9986" width="71.85546875" style="165" customWidth="1"/>
    <col min="9987" max="9987" width="18" style="165" customWidth="1"/>
    <col min="9988" max="9989" width="0" style="165" hidden="1" customWidth="1"/>
    <col min="9990" max="9990" width="21.140625" style="165" bestFit="1" customWidth="1"/>
    <col min="9991" max="9991" width="15.140625" style="165" customWidth="1"/>
    <col min="9992" max="9992" width="14.42578125" style="165" bestFit="1" customWidth="1"/>
    <col min="9993" max="10241" width="9.140625" style="165"/>
    <col min="10242" max="10242" width="71.85546875" style="165" customWidth="1"/>
    <col min="10243" max="10243" width="18" style="165" customWidth="1"/>
    <col min="10244" max="10245" width="0" style="165" hidden="1" customWidth="1"/>
    <col min="10246" max="10246" width="21.140625" style="165" bestFit="1" customWidth="1"/>
    <col min="10247" max="10247" width="15.140625" style="165" customWidth="1"/>
    <col min="10248" max="10248" width="14.42578125" style="165" bestFit="1" customWidth="1"/>
    <col min="10249" max="10497" width="9.140625" style="165"/>
    <col min="10498" max="10498" width="71.85546875" style="165" customWidth="1"/>
    <col min="10499" max="10499" width="18" style="165" customWidth="1"/>
    <col min="10500" max="10501" width="0" style="165" hidden="1" customWidth="1"/>
    <col min="10502" max="10502" width="21.140625" style="165" bestFit="1" customWidth="1"/>
    <col min="10503" max="10503" width="15.140625" style="165" customWidth="1"/>
    <col min="10504" max="10504" width="14.42578125" style="165" bestFit="1" customWidth="1"/>
    <col min="10505" max="10753" width="9.140625" style="165"/>
    <col min="10754" max="10754" width="71.85546875" style="165" customWidth="1"/>
    <col min="10755" max="10755" width="18" style="165" customWidth="1"/>
    <col min="10756" max="10757" width="0" style="165" hidden="1" customWidth="1"/>
    <col min="10758" max="10758" width="21.140625" style="165" bestFit="1" customWidth="1"/>
    <col min="10759" max="10759" width="15.140625" style="165" customWidth="1"/>
    <col min="10760" max="10760" width="14.42578125" style="165" bestFit="1" customWidth="1"/>
    <col min="10761" max="11009" width="9.140625" style="165"/>
    <col min="11010" max="11010" width="71.85546875" style="165" customWidth="1"/>
    <col min="11011" max="11011" width="18" style="165" customWidth="1"/>
    <col min="11012" max="11013" width="0" style="165" hidden="1" customWidth="1"/>
    <col min="11014" max="11014" width="21.140625" style="165" bestFit="1" customWidth="1"/>
    <col min="11015" max="11015" width="15.140625" style="165" customWidth="1"/>
    <col min="11016" max="11016" width="14.42578125" style="165" bestFit="1" customWidth="1"/>
    <col min="11017" max="11265" width="9.140625" style="165"/>
    <col min="11266" max="11266" width="71.85546875" style="165" customWidth="1"/>
    <col min="11267" max="11267" width="18" style="165" customWidth="1"/>
    <col min="11268" max="11269" width="0" style="165" hidden="1" customWidth="1"/>
    <col min="11270" max="11270" width="21.140625" style="165" bestFit="1" customWidth="1"/>
    <col min="11271" max="11271" width="15.140625" style="165" customWidth="1"/>
    <col min="11272" max="11272" width="14.42578125" style="165" bestFit="1" customWidth="1"/>
    <col min="11273" max="11521" width="9.140625" style="165"/>
    <col min="11522" max="11522" width="71.85546875" style="165" customWidth="1"/>
    <col min="11523" max="11523" width="18" style="165" customWidth="1"/>
    <col min="11524" max="11525" width="0" style="165" hidden="1" customWidth="1"/>
    <col min="11526" max="11526" width="21.140625" style="165" bestFit="1" customWidth="1"/>
    <col min="11527" max="11527" width="15.140625" style="165" customWidth="1"/>
    <col min="11528" max="11528" width="14.42578125" style="165" bestFit="1" customWidth="1"/>
    <col min="11529" max="11777" width="9.140625" style="165"/>
    <col min="11778" max="11778" width="71.85546875" style="165" customWidth="1"/>
    <col min="11779" max="11779" width="18" style="165" customWidth="1"/>
    <col min="11780" max="11781" width="0" style="165" hidden="1" customWidth="1"/>
    <col min="11782" max="11782" width="21.140625" style="165" bestFit="1" customWidth="1"/>
    <col min="11783" max="11783" width="15.140625" style="165" customWidth="1"/>
    <col min="11784" max="11784" width="14.42578125" style="165" bestFit="1" customWidth="1"/>
    <col min="11785" max="12033" width="9.140625" style="165"/>
    <col min="12034" max="12034" width="71.85546875" style="165" customWidth="1"/>
    <col min="12035" max="12035" width="18" style="165" customWidth="1"/>
    <col min="12036" max="12037" width="0" style="165" hidden="1" customWidth="1"/>
    <col min="12038" max="12038" width="21.140625" style="165" bestFit="1" customWidth="1"/>
    <col min="12039" max="12039" width="15.140625" style="165" customWidth="1"/>
    <col min="12040" max="12040" width="14.42578125" style="165" bestFit="1" customWidth="1"/>
    <col min="12041" max="12289" width="9.140625" style="165"/>
    <col min="12290" max="12290" width="71.85546875" style="165" customWidth="1"/>
    <col min="12291" max="12291" width="18" style="165" customWidth="1"/>
    <col min="12292" max="12293" width="0" style="165" hidden="1" customWidth="1"/>
    <col min="12294" max="12294" width="21.140625" style="165" bestFit="1" customWidth="1"/>
    <col min="12295" max="12295" width="15.140625" style="165" customWidth="1"/>
    <col min="12296" max="12296" width="14.42578125" style="165" bestFit="1" customWidth="1"/>
    <col min="12297" max="12545" width="9.140625" style="165"/>
    <col min="12546" max="12546" width="71.85546875" style="165" customWidth="1"/>
    <col min="12547" max="12547" width="18" style="165" customWidth="1"/>
    <col min="12548" max="12549" width="0" style="165" hidden="1" customWidth="1"/>
    <col min="12550" max="12550" width="21.140625" style="165" bestFit="1" customWidth="1"/>
    <col min="12551" max="12551" width="15.140625" style="165" customWidth="1"/>
    <col min="12552" max="12552" width="14.42578125" style="165" bestFit="1" customWidth="1"/>
    <col min="12553" max="12801" width="9.140625" style="165"/>
    <col min="12802" max="12802" width="71.85546875" style="165" customWidth="1"/>
    <col min="12803" max="12803" width="18" style="165" customWidth="1"/>
    <col min="12804" max="12805" width="0" style="165" hidden="1" customWidth="1"/>
    <col min="12806" max="12806" width="21.140625" style="165" bestFit="1" customWidth="1"/>
    <col min="12807" max="12807" width="15.140625" style="165" customWidth="1"/>
    <col min="12808" max="12808" width="14.42578125" style="165" bestFit="1" customWidth="1"/>
    <col min="12809" max="13057" width="9.140625" style="165"/>
    <col min="13058" max="13058" width="71.85546875" style="165" customWidth="1"/>
    <col min="13059" max="13059" width="18" style="165" customWidth="1"/>
    <col min="13060" max="13061" width="0" style="165" hidden="1" customWidth="1"/>
    <col min="13062" max="13062" width="21.140625" style="165" bestFit="1" customWidth="1"/>
    <col min="13063" max="13063" width="15.140625" style="165" customWidth="1"/>
    <col min="13064" max="13064" width="14.42578125" style="165" bestFit="1" customWidth="1"/>
    <col min="13065" max="13313" width="9.140625" style="165"/>
    <col min="13314" max="13314" width="71.85546875" style="165" customWidth="1"/>
    <col min="13315" max="13315" width="18" style="165" customWidth="1"/>
    <col min="13316" max="13317" width="0" style="165" hidden="1" customWidth="1"/>
    <col min="13318" max="13318" width="21.140625" style="165" bestFit="1" customWidth="1"/>
    <col min="13319" max="13319" width="15.140625" style="165" customWidth="1"/>
    <col min="13320" max="13320" width="14.42578125" style="165" bestFit="1" customWidth="1"/>
    <col min="13321" max="13569" width="9.140625" style="165"/>
    <col min="13570" max="13570" width="71.85546875" style="165" customWidth="1"/>
    <col min="13571" max="13571" width="18" style="165" customWidth="1"/>
    <col min="13572" max="13573" width="0" style="165" hidden="1" customWidth="1"/>
    <col min="13574" max="13574" width="21.140625" style="165" bestFit="1" customWidth="1"/>
    <col min="13575" max="13575" width="15.140625" style="165" customWidth="1"/>
    <col min="13576" max="13576" width="14.42578125" style="165" bestFit="1" customWidth="1"/>
    <col min="13577" max="13825" width="9.140625" style="165"/>
    <col min="13826" max="13826" width="71.85546875" style="165" customWidth="1"/>
    <col min="13827" max="13827" width="18" style="165" customWidth="1"/>
    <col min="13828" max="13829" width="0" style="165" hidden="1" customWidth="1"/>
    <col min="13830" max="13830" width="21.140625" style="165" bestFit="1" customWidth="1"/>
    <col min="13831" max="13831" width="15.140625" style="165" customWidth="1"/>
    <col min="13832" max="13832" width="14.42578125" style="165" bestFit="1" customWidth="1"/>
    <col min="13833" max="14081" width="9.140625" style="165"/>
    <col min="14082" max="14082" width="71.85546875" style="165" customWidth="1"/>
    <col min="14083" max="14083" width="18" style="165" customWidth="1"/>
    <col min="14084" max="14085" width="0" style="165" hidden="1" customWidth="1"/>
    <col min="14086" max="14086" width="21.140625" style="165" bestFit="1" customWidth="1"/>
    <col min="14087" max="14087" width="15.140625" style="165" customWidth="1"/>
    <col min="14088" max="14088" width="14.42578125" style="165" bestFit="1" customWidth="1"/>
    <col min="14089" max="14337" width="9.140625" style="165"/>
    <col min="14338" max="14338" width="71.85546875" style="165" customWidth="1"/>
    <col min="14339" max="14339" width="18" style="165" customWidth="1"/>
    <col min="14340" max="14341" width="0" style="165" hidden="1" customWidth="1"/>
    <col min="14342" max="14342" width="21.140625" style="165" bestFit="1" customWidth="1"/>
    <col min="14343" max="14343" width="15.140625" style="165" customWidth="1"/>
    <col min="14344" max="14344" width="14.42578125" style="165" bestFit="1" customWidth="1"/>
    <col min="14345" max="14593" width="9.140625" style="165"/>
    <col min="14594" max="14594" width="71.85546875" style="165" customWidth="1"/>
    <col min="14595" max="14595" width="18" style="165" customWidth="1"/>
    <col min="14596" max="14597" width="0" style="165" hidden="1" customWidth="1"/>
    <col min="14598" max="14598" width="21.140625" style="165" bestFit="1" customWidth="1"/>
    <col min="14599" max="14599" width="15.140625" style="165" customWidth="1"/>
    <col min="14600" max="14600" width="14.42578125" style="165" bestFit="1" customWidth="1"/>
    <col min="14601" max="14849" width="9.140625" style="165"/>
    <col min="14850" max="14850" width="71.85546875" style="165" customWidth="1"/>
    <col min="14851" max="14851" width="18" style="165" customWidth="1"/>
    <col min="14852" max="14853" width="0" style="165" hidden="1" customWidth="1"/>
    <col min="14854" max="14854" width="21.140625" style="165" bestFit="1" customWidth="1"/>
    <col min="14855" max="14855" width="15.140625" style="165" customWidth="1"/>
    <col min="14856" max="14856" width="14.42578125" style="165" bestFit="1" customWidth="1"/>
    <col min="14857" max="15105" width="9.140625" style="165"/>
    <col min="15106" max="15106" width="71.85546875" style="165" customWidth="1"/>
    <col min="15107" max="15107" width="18" style="165" customWidth="1"/>
    <col min="15108" max="15109" width="0" style="165" hidden="1" customWidth="1"/>
    <col min="15110" max="15110" width="21.140625" style="165" bestFit="1" customWidth="1"/>
    <col min="15111" max="15111" width="15.140625" style="165" customWidth="1"/>
    <col min="15112" max="15112" width="14.42578125" style="165" bestFit="1" customWidth="1"/>
    <col min="15113" max="15361" width="9.140625" style="165"/>
    <col min="15362" max="15362" width="71.85546875" style="165" customWidth="1"/>
    <col min="15363" max="15363" width="18" style="165" customWidth="1"/>
    <col min="15364" max="15365" width="0" style="165" hidden="1" customWidth="1"/>
    <col min="15366" max="15366" width="21.140625" style="165" bestFit="1" customWidth="1"/>
    <col min="15367" max="15367" width="15.140625" style="165" customWidth="1"/>
    <col min="15368" max="15368" width="14.42578125" style="165" bestFit="1" customWidth="1"/>
    <col min="15369" max="15617" width="9.140625" style="165"/>
    <col min="15618" max="15618" width="71.85546875" style="165" customWidth="1"/>
    <col min="15619" max="15619" width="18" style="165" customWidth="1"/>
    <col min="15620" max="15621" width="0" style="165" hidden="1" customWidth="1"/>
    <col min="15622" max="15622" width="21.140625" style="165" bestFit="1" customWidth="1"/>
    <col min="15623" max="15623" width="15.140625" style="165" customWidth="1"/>
    <col min="15624" max="15624" width="14.42578125" style="165" bestFit="1" customWidth="1"/>
    <col min="15625" max="15873" width="9.140625" style="165"/>
    <col min="15874" max="15874" width="71.85546875" style="165" customWidth="1"/>
    <col min="15875" max="15875" width="18" style="165" customWidth="1"/>
    <col min="15876" max="15877" width="0" style="165" hidden="1" customWidth="1"/>
    <col min="15878" max="15878" width="21.140625" style="165" bestFit="1" customWidth="1"/>
    <col min="15879" max="15879" width="15.140625" style="165" customWidth="1"/>
    <col min="15880" max="15880" width="14.42578125" style="165" bestFit="1" customWidth="1"/>
    <col min="15881" max="16129" width="9.140625" style="165"/>
    <col min="16130" max="16130" width="71.85546875" style="165" customWidth="1"/>
    <col min="16131" max="16131" width="18" style="165" customWidth="1"/>
    <col min="16132" max="16133" width="0" style="165" hidden="1" customWidth="1"/>
    <col min="16134" max="16134" width="21.140625" style="165" bestFit="1" customWidth="1"/>
    <col min="16135" max="16135" width="15.140625" style="165" customWidth="1"/>
    <col min="16136" max="16136" width="14.42578125" style="165" bestFit="1" customWidth="1"/>
    <col min="16137" max="16384" width="9.140625" style="165"/>
  </cols>
  <sheetData>
    <row r="1" spans="1:41" ht="15.75" customHeight="1" x14ac:dyDescent="0.25">
      <c r="A1" s="945" t="s">
        <v>1721</v>
      </c>
      <c r="B1" s="945"/>
      <c r="C1" s="945"/>
      <c r="D1" s="945"/>
      <c r="E1" s="945"/>
      <c r="F1" s="945"/>
      <c r="G1" s="945"/>
      <c r="H1" s="945"/>
    </row>
    <row r="2" spans="1:41" ht="36.6" customHeight="1" x14ac:dyDescent="0.25">
      <c r="A2" s="945"/>
      <c r="B2" s="945"/>
      <c r="C2" s="945"/>
      <c r="D2" s="945"/>
      <c r="E2" s="945"/>
      <c r="F2" s="945"/>
      <c r="G2" s="945"/>
      <c r="H2" s="945"/>
      <c r="I2" s="166"/>
      <c r="J2" s="166"/>
      <c r="K2" s="166"/>
      <c r="L2" s="166"/>
      <c r="M2" s="166"/>
      <c r="N2" s="166"/>
      <c r="O2" s="166"/>
      <c r="P2" s="166"/>
    </row>
    <row r="3" spans="1:41" x14ac:dyDescent="0.25">
      <c r="A3" s="165"/>
      <c r="B3" s="167"/>
      <c r="C3" s="168"/>
      <c r="D3" s="168"/>
      <c r="E3" s="168"/>
      <c r="F3" s="168"/>
      <c r="G3" s="168"/>
      <c r="H3" s="169" t="s">
        <v>620</v>
      </c>
      <c r="I3" s="170"/>
      <c r="J3" s="170"/>
      <c r="K3" s="170"/>
      <c r="L3" s="170"/>
      <c r="M3" s="170"/>
      <c r="N3" s="170"/>
      <c r="O3" s="166"/>
      <c r="P3" s="166"/>
    </row>
    <row r="4" spans="1:41" ht="15" customHeight="1" x14ac:dyDescent="0.25">
      <c r="A4" s="946"/>
      <c r="B4" s="946" t="s">
        <v>519</v>
      </c>
      <c r="C4" s="948" t="s">
        <v>507</v>
      </c>
      <c r="D4" s="948" t="s">
        <v>629</v>
      </c>
      <c r="E4" s="948" t="s">
        <v>737</v>
      </c>
      <c r="F4" s="948" t="s">
        <v>508</v>
      </c>
      <c r="G4" s="948" t="s">
        <v>509</v>
      </c>
      <c r="H4" s="950" t="s">
        <v>614</v>
      </c>
      <c r="I4" s="166"/>
      <c r="J4" s="166"/>
      <c r="K4" s="166"/>
      <c r="L4" s="166"/>
      <c r="M4" s="166"/>
      <c r="N4" s="166"/>
      <c r="O4" s="166"/>
      <c r="P4" s="166"/>
    </row>
    <row r="5" spans="1:41" ht="38.25" customHeight="1" x14ac:dyDescent="0.25">
      <c r="A5" s="947"/>
      <c r="B5" s="947"/>
      <c r="C5" s="949"/>
      <c r="D5" s="949"/>
      <c r="E5" s="949"/>
      <c r="F5" s="949"/>
      <c r="G5" s="949"/>
      <c r="H5" s="951"/>
      <c r="I5" s="166"/>
      <c r="J5" s="166"/>
      <c r="K5" s="166"/>
      <c r="L5" s="166"/>
      <c r="M5" s="166"/>
      <c r="N5" s="166"/>
      <c r="O5" s="166"/>
      <c r="P5" s="166"/>
    </row>
    <row r="6" spans="1:41" ht="33.75" hidden="1" x14ac:dyDescent="0.5">
      <c r="A6" s="171" t="s">
        <v>628</v>
      </c>
      <c r="B6" s="171"/>
      <c r="C6" s="171"/>
      <c r="D6" s="171"/>
      <c r="E6" s="171"/>
      <c r="F6" s="171"/>
      <c r="G6" s="171"/>
      <c r="H6" s="172"/>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row>
    <row r="7" spans="1:41" ht="33" customHeight="1" x14ac:dyDescent="0.25">
      <c r="A7" s="174" t="s">
        <v>376</v>
      </c>
      <c r="B7" s="175" t="s">
        <v>1722</v>
      </c>
      <c r="C7" s="176">
        <v>5500000</v>
      </c>
      <c r="D7" s="176"/>
      <c r="E7" s="176"/>
      <c r="F7" s="176">
        <v>4040000</v>
      </c>
      <c r="G7" s="176">
        <f>SUM(G8:G24)</f>
        <v>4040000</v>
      </c>
      <c r="H7" s="177">
        <f>G7/F7</f>
        <v>1</v>
      </c>
    </row>
    <row r="8" spans="1:41" ht="15" hidden="1" customHeight="1" x14ac:dyDescent="0.25">
      <c r="A8" s="180"/>
      <c r="B8" s="181"/>
      <c r="C8" s="182"/>
      <c r="D8" s="182"/>
      <c r="E8" s="182"/>
      <c r="F8" s="182"/>
      <c r="G8" s="178"/>
      <c r="H8" s="179"/>
    </row>
    <row r="9" spans="1:41" x14ac:dyDescent="0.25">
      <c r="A9" s="378"/>
      <c r="B9" s="378" t="s">
        <v>615</v>
      </c>
      <c r="C9" s="380"/>
      <c r="D9" s="380"/>
      <c r="E9" s="380"/>
      <c r="F9" s="380">
        <v>1100000</v>
      </c>
      <c r="G9" s="438">
        <v>1100000</v>
      </c>
      <c r="H9" s="379">
        <f>G9/F9</f>
        <v>1</v>
      </c>
    </row>
    <row r="10" spans="1:41" x14ac:dyDescent="0.25">
      <c r="A10" s="378"/>
      <c r="B10" s="378" t="s">
        <v>878</v>
      </c>
      <c r="C10" s="380"/>
      <c r="D10" s="380"/>
      <c r="E10" s="380"/>
      <c r="F10" s="380">
        <v>450000</v>
      </c>
      <c r="G10" s="438">
        <v>450000</v>
      </c>
      <c r="H10" s="379">
        <f t="shared" ref="H10:H20" si="0">G10/F10</f>
        <v>1</v>
      </c>
    </row>
    <row r="11" spans="1:41" x14ac:dyDescent="0.25">
      <c r="A11" s="378"/>
      <c r="B11" s="378" t="s">
        <v>879</v>
      </c>
      <c r="C11" s="380"/>
      <c r="D11" s="380"/>
      <c r="E11" s="380"/>
      <c r="F11" s="380">
        <v>300000</v>
      </c>
      <c r="G11" s="438">
        <v>300000</v>
      </c>
      <c r="H11" s="379">
        <f t="shared" si="0"/>
        <v>1</v>
      </c>
    </row>
    <row r="12" spans="1:41" x14ac:dyDescent="0.25">
      <c r="A12" s="378"/>
      <c r="B12" s="378" t="s">
        <v>886</v>
      </c>
      <c r="C12" s="380"/>
      <c r="D12" s="380"/>
      <c r="E12" s="380"/>
      <c r="F12" s="380">
        <v>1100000</v>
      </c>
      <c r="G12" s="438">
        <v>1100000</v>
      </c>
      <c r="H12" s="379">
        <f t="shared" si="0"/>
        <v>1</v>
      </c>
    </row>
    <row r="13" spans="1:41" x14ac:dyDescent="0.25">
      <c r="A13" s="378"/>
      <c r="B13" s="378" t="s">
        <v>880</v>
      </c>
      <c r="C13" s="380"/>
      <c r="D13" s="380"/>
      <c r="E13" s="380"/>
      <c r="F13" s="380">
        <v>150000</v>
      </c>
      <c r="G13" s="438">
        <v>150000</v>
      </c>
      <c r="H13" s="379">
        <f t="shared" si="0"/>
        <v>1</v>
      </c>
    </row>
    <row r="14" spans="1:41" x14ac:dyDescent="0.25">
      <c r="A14" s="378"/>
      <c r="B14" s="378" t="s">
        <v>881</v>
      </c>
      <c r="C14" s="380"/>
      <c r="D14" s="380"/>
      <c r="E14" s="380"/>
      <c r="F14" s="380">
        <v>100000</v>
      </c>
      <c r="G14" s="438">
        <v>100000</v>
      </c>
      <c r="H14" s="379">
        <f t="shared" si="0"/>
        <v>1</v>
      </c>
    </row>
    <row r="15" spans="1:41" x14ac:dyDescent="0.25">
      <c r="A15" s="378"/>
      <c r="B15" s="378" t="s">
        <v>882</v>
      </c>
      <c r="C15" s="380"/>
      <c r="D15" s="380"/>
      <c r="E15" s="380"/>
      <c r="F15" s="380">
        <v>350000</v>
      </c>
      <c r="G15" s="438">
        <v>350000</v>
      </c>
      <c r="H15" s="379">
        <f t="shared" si="0"/>
        <v>1</v>
      </c>
    </row>
    <row r="16" spans="1:41" x14ac:dyDescent="0.25">
      <c r="A16" s="378"/>
      <c r="B16" s="378" t="s">
        <v>883</v>
      </c>
      <c r="C16" s="380"/>
      <c r="D16" s="380"/>
      <c r="E16" s="380"/>
      <c r="F16" s="380">
        <v>150000</v>
      </c>
      <c r="G16" s="438">
        <v>150000</v>
      </c>
      <c r="H16" s="379">
        <f t="shared" si="0"/>
        <v>1</v>
      </c>
    </row>
    <row r="17" spans="1:8" x14ac:dyDescent="0.25">
      <c r="A17" s="378"/>
      <c r="B17" s="378" t="s">
        <v>884</v>
      </c>
      <c r="C17" s="380"/>
      <c r="D17" s="380"/>
      <c r="E17" s="380"/>
      <c r="F17" s="380">
        <v>250000</v>
      </c>
      <c r="G17" s="438">
        <v>250000</v>
      </c>
      <c r="H17" s="379">
        <f t="shared" si="0"/>
        <v>1</v>
      </c>
    </row>
    <row r="18" spans="1:8" x14ac:dyDescent="0.25">
      <c r="A18" s="378"/>
      <c r="B18" s="378" t="s">
        <v>885</v>
      </c>
      <c r="C18" s="380"/>
      <c r="D18" s="380"/>
      <c r="E18" s="380"/>
      <c r="F18" s="380">
        <v>50000</v>
      </c>
      <c r="G18" s="438">
        <v>50000</v>
      </c>
      <c r="H18" s="379">
        <f t="shared" si="0"/>
        <v>1</v>
      </c>
    </row>
    <row r="19" spans="1:8" x14ac:dyDescent="0.25">
      <c r="A19" s="378"/>
      <c r="B19" s="378" t="s">
        <v>887</v>
      </c>
      <c r="C19" s="380"/>
      <c r="D19" s="380"/>
      <c r="E19" s="380"/>
      <c r="F19" s="380">
        <v>0</v>
      </c>
      <c r="G19" s="438">
        <v>0</v>
      </c>
      <c r="H19" s="379">
        <v>0</v>
      </c>
    </row>
    <row r="20" spans="1:8" x14ac:dyDescent="0.25">
      <c r="A20" s="378"/>
      <c r="B20" s="378" t="s">
        <v>888</v>
      </c>
      <c r="C20" s="380"/>
      <c r="D20" s="380"/>
      <c r="E20" s="380"/>
      <c r="F20" s="380">
        <v>10000</v>
      </c>
      <c r="G20" s="438">
        <v>10000</v>
      </c>
      <c r="H20" s="379">
        <f t="shared" si="0"/>
        <v>1</v>
      </c>
    </row>
    <row r="21" spans="1:8" x14ac:dyDescent="0.25">
      <c r="A21" s="378"/>
      <c r="B21" s="378" t="s">
        <v>889</v>
      </c>
      <c r="C21" s="380"/>
      <c r="D21" s="380"/>
      <c r="E21" s="380"/>
      <c r="F21" s="380">
        <v>0</v>
      </c>
      <c r="G21" s="438">
        <v>0</v>
      </c>
      <c r="H21" s="379">
        <v>0</v>
      </c>
    </row>
    <row r="22" spans="1:8" x14ac:dyDescent="0.25">
      <c r="A22" s="378"/>
      <c r="B22" s="378" t="s">
        <v>1045</v>
      </c>
      <c r="C22" s="380"/>
      <c r="D22" s="380"/>
      <c r="E22" s="380"/>
      <c r="F22" s="380">
        <v>30000</v>
      </c>
      <c r="G22" s="438">
        <v>30000</v>
      </c>
      <c r="H22" s="379">
        <v>0</v>
      </c>
    </row>
    <row r="23" spans="1:8" x14ac:dyDescent="0.25">
      <c r="A23" s="378"/>
      <c r="B23" s="378"/>
      <c r="C23" s="380"/>
      <c r="D23" s="380"/>
      <c r="E23" s="380"/>
      <c r="F23" s="380"/>
      <c r="G23" s="380">
        <v>0</v>
      </c>
      <c r="H23" s="379">
        <v>0</v>
      </c>
    </row>
    <row r="24" spans="1:8" x14ac:dyDescent="0.25">
      <c r="A24" s="378"/>
      <c r="B24" s="378"/>
      <c r="C24" s="380"/>
      <c r="D24" s="380"/>
      <c r="E24" s="380"/>
      <c r="F24" s="380"/>
      <c r="G24" s="380">
        <v>0</v>
      </c>
      <c r="H24" s="379">
        <v>0</v>
      </c>
    </row>
    <row r="25" spans="1:8" hidden="1" x14ac:dyDescent="0.25">
      <c r="A25" s="183"/>
      <c r="B25" s="183"/>
      <c r="C25" s="184"/>
      <c r="D25" s="184"/>
      <c r="E25" s="184"/>
      <c r="F25" s="185">
        <f>SUM(D25:E25)</f>
        <v>0</v>
      </c>
      <c r="G25" s="184"/>
      <c r="H25" s="186"/>
    </row>
    <row r="26" spans="1:8" hidden="1" x14ac:dyDescent="0.25">
      <c r="A26" s="183"/>
      <c r="B26" s="183"/>
      <c r="C26" s="184"/>
      <c r="D26" s="184"/>
      <c r="E26" s="184"/>
      <c r="F26" s="185">
        <f>SUM(D26:E26)</f>
        <v>0</v>
      </c>
      <c r="G26" s="184"/>
      <c r="H26" s="186"/>
    </row>
    <row r="27" spans="1:8" hidden="1" x14ac:dyDescent="0.25">
      <c r="A27" s="187"/>
      <c r="B27" s="187"/>
      <c r="C27" s="184">
        <f>SUM(C25:C26)</f>
        <v>0</v>
      </c>
      <c r="D27" s="184">
        <f>SUM(D25:D26)</f>
        <v>0</v>
      </c>
      <c r="E27" s="184">
        <f>SUM(E25:E26)</f>
        <v>0</v>
      </c>
      <c r="F27" s="184">
        <f>SUM(F25:F26)</f>
        <v>0</v>
      </c>
      <c r="G27" s="184">
        <f>SUM(G25:G26)</f>
        <v>0</v>
      </c>
      <c r="H27" s="186"/>
    </row>
    <row r="28" spans="1:8" x14ac:dyDescent="0.25">
      <c r="C28" s="188"/>
    </row>
  </sheetData>
  <mergeCells count="9">
    <mergeCell ref="A1:H2"/>
    <mergeCell ref="A4:A5"/>
    <mergeCell ref="B4:B5"/>
    <mergeCell ref="C4:C5"/>
    <mergeCell ref="D4:D5"/>
    <mergeCell ref="E4:E5"/>
    <mergeCell ref="F4:F5"/>
    <mergeCell ref="G4:G5"/>
    <mergeCell ref="H4:H5"/>
  </mergeCells>
  <printOptions horizontalCentered="1"/>
  <pageMargins left="0.70866141732283472" right="0.70866141732283472" top="0.74803149606299213" bottom="0.74803149606299213" header="0.31496062992125984" footer="0.31496062992125984"/>
  <pageSetup paperSize="9" scale="90" orientation="landscape" r:id="rId1"/>
  <headerFooter>
    <oddHeader>&amp;RD függelék</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election activeCell="F60" sqref="F60"/>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Q247"/>
  <sheetViews>
    <sheetView zoomScale="75" zoomScaleNormal="75" workbookViewId="0">
      <pane xSplit="2" ySplit="4" topLeftCell="C220" activePane="bottomRight" state="frozen"/>
      <selection activeCell="F60" sqref="F60"/>
      <selection pane="topRight" activeCell="F60" sqref="F60"/>
      <selection pane="bottomLeft" activeCell="F60" sqref="F60"/>
      <selection pane="bottomRight" activeCell="C249" sqref="C249"/>
    </sheetView>
  </sheetViews>
  <sheetFormatPr defaultRowHeight="15" x14ac:dyDescent="0.25"/>
  <cols>
    <col min="1" max="1" width="8.140625" style="1" customWidth="1"/>
    <col min="2" max="2" width="58.42578125" style="2" customWidth="1"/>
    <col min="3" max="23" width="15.7109375" customWidth="1"/>
    <col min="24" max="24" width="17" bestFit="1" customWidth="1"/>
    <col min="25" max="25" width="15.7109375" customWidth="1"/>
    <col min="26" max="26" width="17" bestFit="1" customWidth="1"/>
    <col min="27" max="30" width="15.7109375" customWidth="1"/>
    <col min="31" max="31" width="20.5703125" bestFit="1" customWidth="1"/>
    <col min="32" max="50" width="15.7109375" customWidth="1"/>
    <col min="51" max="51" width="20.5703125" bestFit="1" customWidth="1"/>
    <col min="52" max="52" width="25.85546875" bestFit="1" customWidth="1"/>
  </cols>
  <sheetData>
    <row r="1" spans="1:147" ht="15.75" thickBot="1" x14ac:dyDescent="0.3">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row>
    <row r="2" spans="1:147" s="5" customFormat="1" ht="18" x14ac:dyDescent="0.25">
      <c r="A2" s="1"/>
      <c r="B2" s="2"/>
      <c r="C2" s="869"/>
      <c r="D2" s="869"/>
      <c r="E2" s="869"/>
      <c r="F2" s="869"/>
      <c r="G2" s="869"/>
      <c r="H2" s="869"/>
      <c r="I2" s="870"/>
      <c r="J2" s="870"/>
      <c r="K2" s="870"/>
      <c r="L2" s="870"/>
      <c r="M2" s="870"/>
      <c r="N2" s="195" t="s">
        <v>491</v>
      </c>
      <c r="O2" s="195"/>
      <c r="P2" s="195"/>
      <c r="Q2" s="3"/>
      <c r="R2" s="196"/>
      <c r="S2" s="196"/>
      <c r="T2" s="196"/>
      <c r="U2" s="196" t="s">
        <v>492</v>
      </c>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384" t="s">
        <v>0</v>
      </c>
    </row>
    <row r="3" spans="1:147" s="6" customFormat="1" ht="25.5" customHeight="1" x14ac:dyDescent="0.25">
      <c r="B3" s="7" t="s">
        <v>1</v>
      </c>
      <c r="C3" s="8" t="s">
        <v>4</v>
      </c>
      <c r="D3" s="8" t="s">
        <v>671</v>
      </c>
      <c r="E3" s="8" t="s">
        <v>5</v>
      </c>
      <c r="F3" s="8" t="s">
        <v>3</v>
      </c>
      <c r="G3" s="9" t="s">
        <v>6</v>
      </c>
      <c r="H3" s="191" t="s">
        <v>477</v>
      </c>
      <c r="I3" s="8" t="s">
        <v>7</v>
      </c>
      <c r="J3" s="8" t="s">
        <v>3</v>
      </c>
      <c r="K3" s="8" t="s">
        <v>872</v>
      </c>
      <c r="L3" s="8" t="s">
        <v>631</v>
      </c>
      <c r="M3" s="192" t="s">
        <v>8</v>
      </c>
      <c r="N3" s="9" t="s">
        <v>9</v>
      </c>
      <c r="O3" s="9" t="s">
        <v>916</v>
      </c>
      <c r="P3" s="8" t="s">
        <v>3</v>
      </c>
      <c r="Q3" s="193" t="s">
        <v>14</v>
      </c>
      <c r="R3" s="8" t="s">
        <v>10</v>
      </c>
      <c r="S3" s="8" t="s">
        <v>675</v>
      </c>
      <c r="T3" s="8" t="s">
        <v>676</v>
      </c>
      <c r="U3" s="8" t="s">
        <v>9</v>
      </c>
      <c r="V3" s="8" t="s">
        <v>15</v>
      </c>
      <c r="W3" s="8" t="s">
        <v>2</v>
      </c>
      <c r="X3" s="8" t="s">
        <v>16</v>
      </c>
      <c r="Y3" s="8" t="s">
        <v>686</v>
      </c>
      <c r="Z3" s="8" t="s">
        <v>3</v>
      </c>
      <c r="AA3" s="8" t="s">
        <v>866</v>
      </c>
      <c r="AB3" s="8" t="s">
        <v>18</v>
      </c>
      <c r="AC3" s="8" t="s">
        <v>890</v>
      </c>
      <c r="AD3" s="8" t="s">
        <v>20</v>
      </c>
      <c r="AE3" s="8" t="s">
        <v>21</v>
      </c>
      <c r="AF3" s="8" t="s">
        <v>632</v>
      </c>
      <c r="AG3" s="8" t="s">
        <v>634</v>
      </c>
      <c r="AH3" s="8" t="s">
        <v>22</v>
      </c>
      <c r="AI3" s="8" t="s">
        <v>23</v>
      </c>
      <c r="AJ3" s="8" t="s">
        <v>5</v>
      </c>
      <c r="AK3" s="8" t="s">
        <v>636</v>
      </c>
      <c r="AL3" s="8" t="s">
        <v>638</v>
      </c>
      <c r="AM3" s="8" t="s">
        <v>639</v>
      </c>
      <c r="AN3" s="8" t="s">
        <v>631</v>
      </c>
      <c r="AO3" s="8" t="s">
        <v>868</v>
      </c>
      <c r="AP3" s="8" t="s">
        <v>679</v>
      </c>
      <c r="AQ3" s="8" t="s">
        <v>681</v>
      </c>
      <c r="AR3" s="8" t="s">
        <v>5</v>
      </c>
      <c r="AS3" s="8" t="s">
        <v>11</v>
      </c>
      <c r="AT3" s="8" t="s">
        <v>12</v>
      </c>
      <c r="AU3" s="8" t="s">
        <v>13</v>
      </c>
      <c r="AV3" s="8" t="s">
        <v>645</v>
      </c>
      <c r="AW3" s="8" t="s">
        <v>24</v>
      </c>
      <c r="AX3" s="8" t="s">
        <v>25</v>
      </c>
      <c r="AY3" s="194" t="s">
        <v>26</v>
      </c>
      <c r="AZ3" s="385" t="s">
        <v>27</v>
      </c>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row>
    <row r="4" spans="1:147" s="5" customFormat="1" ht="75.75" customHeight="1" x14ac:dyDescent="0.25">
      <c r="A4" s="13" t="s">
        <v>28</v>
      </c>
      <c r="B4" s="14" t="s">
        <v>29</v>
      </c>
      <c r="C4" s="15" t="s">
        <v>32</v>
      </c>
      <c r="D4" s="15" t="s">
        <v>672</v>
      </c>
      <c r="E4" s="15" t="s">
        <v>673</v>
      </c>
      <c r="F4" s="15" t="s">
        <v>31</v>
      </c>
      <c r="G4" s="15" t="s">
        <v>33</v>
      </c>
      <c r="H4" s="191" t="s">
        <v>34</v>
      </c>
      <c r="I4" s="15" t="s">
        <v>35</v>
      </c>
      <c r="J4" s="15" t="s">
        <v>31</v>
      </c>
      <c r="K4" s="15" t="s">
        <v>873</v>
      </c>
      <c r="L4" s="15" t="s">
        <v>36</v>
      </c>
      <c r="M4" s="192" t="s">
        <v>34</v>
      </c>
      <c r="N4" s="15" t="s">
        <v>37</v>
      </c>
      <c r="O4" s="15" t="s">
        <v>917</v>
      </c>
      <c r="P4" s="15" t="s">
        <v>31</v>
      </c>
      <c r="Q4" s="193" t="s">
        <v>34</v>
      </c>
      <c r="R4" s="15" t="s">
        <v>38</v>
      </c>
      <c r="S4" s="15" t="s">
        <v>863</v>
      </c>
      <c r="T4" s="15" t="s">
        <v>864</v>
      </c>
      <c r="U4" s="15" t="s">
        <v>40</v>
      </c>
      <c r="V4" s="15" t="s">
        <v>41</v>
      </c>
      <c r="W4" s="15" t="s">
        <v>30</v>
      </c>
      <c r="X4" s="15" t="s">
        <v>42</v>
      </c>
      <c r="Y4" s="15" t="s">
        <v>687</v>
      </c>
      <c r="Z4" s="15" t="s">
        <v>31</v>
      </c>
      <c r="AA4" s="15" t="s">
        <v>867</v>
      </c>
      <c r="AB4" s="15" t="s">
        <v>44</v>
      </c>
      <c r="AC4" s="15" t="s">
        <v>45</v>
      </c>
      <c r="AD4" s="15" t="s">
        <v>46</v>
      </c>
      <c r="AE4" s="15" t="s">
        <v>47</v>
      </c>
      <c r="AF4" s="15" t="s">
        <v>633</v>
      </c>
      <c r="AG4" s="15" t="s">
        <v>635</v>
      </c>
      <c r="AH4" s="15" t="s">
        <v>48</v>
      </c>
      <c r="AI4" s="15" t="s">
        <v>49</v>
      </c>
      <c r="AJ4" s="15" t="s">
        <v>673</v>
      </c>
      <c r="AK4" s="15" t="s">
        <v>637</v>
      </c>
      <c r="AL4" s="15" t="s">
        <v>640</v>
      </c>
      <c r="AM4" s="15" t="s">
        <v>641</v>
      </c>
      <c r="AN4" s="15" t="s">
        <v>642</v>
      </c>
      <c r="AO4" s="15" t="s">
        <v>869</v>
      </c>
      <c r="AP4" s="15" t="s">
        <v>865</v>
      </c>
      <c r="AQ4" s="15" t="s">
        <v>682</v>
      </c>
      <c r="AR4" s="15" t="s">
        <v>1314</v>
      </c>
      <c r="AS4" s="15" t="s">
        <v>39</v>
      </c>
      <c r="AT4" s="15" t="s">
        <v>643</v>
      </c>
      <c r="AU4" s="15" t="s">
        <v>644</v>
      </c>
      <c r="AV4" s="15" t="s">
        <v>646</v>
      </c>
      <c r="AW4" s="15" t="s">
        <v>647</v>
      </c>
      <c r="AX4" s="15" t="s">
        <v>50</v>
      </c>
      <c r="AY4" s="16" t="s">
        <v>51</v>
      </c>
      <c r="AZ4" s="386" t="s">
        <v>52</v>
      </c>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row>
    <row r="5" spans="1:147" ht="31.5" x14ac:dyDescent="0.25">
      <c r="A5" s="19" t="s">
        <v>53</v>
      </c>
      <c r="B5" s="20" t="s">
        <v>54</v>
      </c>
      <c r="C5" s="199">
        <f t="shared" ref="C5:AY5" si="0">C6+C13+C14+C15+C16+C17</f>
        <v>0</v>
      </c>
      <c r="D5" s="199">
        <f t="shared" ref="D5:F5" si="1">D6+D13+D14+D15+D16+D17</f>
        <v>0</v>
      </c>
      <c r="E5" s="199">
        <f t="shared" si="1"/>
        <v>0</v>
      </c>
      <c r="F5" s="199">
        <f t="shared" si="1"/>
        <v>0</v>
      </c>
      <c r="G5" s="199">
        <f t="shared" si="0"/>
        <v>0</v>
      </c>
      <c r="H5" s="199">
        <f>H6+H13+H14+H15+H16+H17</f>
        <v>0</v>
      </c>
      <c r="I5" s="199">
        <f t="shared" si="0"/>
        <v>0</v>
      </c>
      <c r="J5" s="199">
        <f t="shared" ref="J5:K5" si="2">J6+J13+J14+J15+J16+J17</f>
        <v>0</v>
      </c>
      <c r="K5" s="319">
        <f t="shared" si="2"/>
        <v>0</v>
      </c>
      <c r="L5" s="199">
        <f t="shared" si="0"/>
        <v>0</v>
      </c>
      <c r="M5" s="199">
        <f t="shared" si="0"/>
        <v>0</v>
      </c>
      <c r="N5" s="199">
        <f t="shared" si="0"/>
        <v>0</v>
      </c>
      <c r="O5" s="199">
        <f t="shared" ref="O5:P5" si="3">O6+O13+O14+O15+O16+O17</f>
        <v>0</v>
      </c>
      <c r="P5" s="199">
        <f t="shared" si="3"/>
        <v>0</v>
      </c>
      <c r="Q5" s="199">
        <f>Q6+Q13+Q14+Q15+Q16+Q17</f>
        <v>0</v>
      </c>
      <c r="R5" s="325">
        <f t="shared" ref="R5:AX5" si="4">R6+R13+R14+R15+R16+R17</f>
        <v>0</v>
      </c>
      <c r="S5" s="199">
        <f t="shared" si="4"/>
        <v>0</v>
      </c>
      <c r="T5" s="199">
        <f t="shared" si="4"/>
        <v>0</v>
      </c>
      <c r="U5" s="199">
        <f t="shared" si="4"/>
        <v>0</v>
      </c>
      <c r="V5" s="199">
        <f t="shared" si="4"/>
        <v>0</v>
      </c>
      <c r="W5" s="199">
        <f t="shared" si="4"/>
        <v>0</v>
      </c>
      <c r="X5" s="199">
        <f t="shared" si="4"/>
        <v>214405155</v>
      </c>
      <c r="Y5" s="199">
        <f t="shared" si="4"/>
        <v>0</v>
      </c>
      <c r="Z5" s="199">
        <f t="shared" si="4"/>
        <v>0</v>
      </c>
      <c r="AA5" s="199">
        <f t="shared" si="4"/>
        <v>28238237</v>
      </c>
      <c r="AB5" s="199">
        <f t="shared" si="4"/>
        <v>0</v>
      </c>
      <c r="AC5" s="199">
        <f t="shared" si="4"/>
        <v>0</v>
      </c>
      <c r="AD5" s="199">
        <f t="shared" si="4"/>
        <v>0</v>
      </c>
      <c r="AE5" s="199">
        <f t="shared" si="4"/>
        <v>0</v>
      </c>
      <c r="AF5" s="199">
        <f t="shared" si="4"/>
        <v>0</v>
      </c>
      <c r="AG5" s="199">
        <f t="shared" si="4"/>
        <v>1774673</v>
      </c>
      <c r="AH5" s="199">
        <f t="shared" si="4"/>
        <v>9360000</v>
      </c>
      <c r="AI5" s="199">
        <f t="shared" si="4"/>
        <v>0</v>
      </c>
      <c r="AJ5" s="199">
        <f t="shared" si="4"/>
        <v>0</v>
      </c>
      <c r="AK5" s="199">
        <f t="shared" si="4"/>
        <v>0</v>
      </c>
      <c r="AL5" s="199">
        <f t="shared" si="4"/>
        <v>0</v>
      </c>
      <c r="AM5" s="199">
        <f t="shared" si="4"/>
        <v>0</v>
      </c>
      <c r="AN5" s="199">
        <f t="shared" si="4"/>
        <v>0</v>
      </c>
      <c r="AO5" s="199">
        <f t="shared" si="4"/>
        <v>0</v>
      </c>
      <c r="AP5" s="199">
        <f t="shared" si="4"/>
        <v>0</v>
      </c>
      <c r="AQ5" s="199">
        <f t="shared" si="4"/>
        <v>241900</v>
      </c>
      <c r="AR5" s="199">
        <f t="shared" si="4"/>
        <v>0</v>
      </c>
      <c r="AS5" s="199">
        <f t="shared" si="4"/>
        <v>0</v>
      </c>
      <c r="AT5" s="199">
        <f t="shared" si="4"/>
        <v>0</v>
      </c>
      <c r="AU5" s="199">
        <f t="shared" si="4"/>
        <v>0</v>
      </c>
      <c r="AV5" s="199">
        <f t="shared" si="4"/>
        <v>0</v>
      </c>
      <c r="AW5" s="199">
        <f t="shared" si="4"/>
        <v>0</v>
      </c>
      <c r="AX5" s="199">
        <f t="shared" si="4"/>
        <v>0</v>
      </c>
      <c r="AY5" s="319">
        <f t="shared" si="0"/>
        <v>254019965</v>
      </c>
      <c r="AZ5" s="382">
        <f t="shared" ref="AZ5:AZ36" si="5">AY5+Q5+M5+H5</f>
        <v>254019965</v>
      </c>
    </row>
    <row r="6" spans="1:147" ht="18" x14ac:dyDescent="0.25">
      <c r="A6" s="21" t="s">
        <v>55</v>
      </c>
      <c r="B6" s="22" t="s">
        <v>56</v>
      </c>
      <c r="C6" s="201">
        <f t="shared" ref="C6:N6" si="6">SUM(C7:C12)</f>
        <v>0</v>
      </c>
      <c r="D6" s="201">
        <f t="shared" ref="D6:F6" si="7">SUM(D7:D12)</f>
        <v>0</v>
      </c>
      <c r="E6" s="201">
        <f t="shared" si="7"/>
        <v>0</v>
      </c>
      <c r="F6" s="201">
        <f t="shared" si="7"/>
        <v>0</v>
      </c>
      <c r="G6" s="201">
        <f t="shared" si="6"/>
        <v>0</v>
      </c>
      <c r="H6" s="201">
        <f t="shared" si="6"/>
        <v>0</v>
      </c>
      <c r="I6" s="201">
        <f t="shared" si="6"/>
        <v>0</v>
      </c>
      <c r="J6" s="201">
        <f t="shared" ref="J6:K6" si="8">SUM(J7:J12)</f>
        <v>0</v>
      </c>
      <c r="K6" s="320">
        <f t="shared" si="8"/>
        <v>0</v>
      </c>
      <c r="L6" s="201">
        <f t="shared" si="6"/>
        <v>0</v>
      </c>
      <c r="M6" s="201">
        <f t="shared" si="6"/>
        <v>0</v>
      </c>
      <c r="N6" s="201">
        <f t="shared" si="6"/>
        <v>0</v>
      </c>
      <c r="O6" s="201">
        <f t="shared" ref="O6:P6" si="9">SUM(O7:O12)</f>
        <v>0</v>
      </c>
      <c r="P6" s="201">
        <f t="shared" si="9"/>
        <v>0</v>
      </c>
      <c r="Q6" s="201">
        <f>SUM(N6:P6)</f>
        <v>0</v>
      </c>
      <c r="R6" s="326">
        <f t="shared" ref="R6:AX6" si="10">SUM(R7:R12)</f>
        <v>0</v>
      </c>
      <c r="S6" s="201">
        <f t="shared" si="10"/>
        <v>0</v>
      </c>
      <c r="T6" s="201">
        <f t="shared" si="10"/>
        <v>0</v>
      </c>
      <c r="U6" s="201">
        <f t="shared" si="10"/>
        <v>0</v>
      </c>
      <c r="V6" s="201">
        <f t="shared" si="10"/>
        <v>0</v>
      </c>
      <c r="W6" s="201">
        <f t="shared" si="10"/>
        <v>0</v>
      </c>
      <c r="X6" s="201">
        <f t="shared" si="10"/>
        <v>214405155</v>
      </c>
      <c r="Y6" s="201">
        <f t="shared" si="10"/>
        <v>0</v>
      </c>
      <c r="Z6" s="201">
        <f t="shared" si="10"/>
        <v>0</v>
      </c>
      <c r="AA6" s="201">
        <f t="shared" si="10"/>
        <v>0</v>
      </c>
      <c r="AB6" s="201">
        <f t="shared" si="10"/>
        <v>0</v>
      </c>
      <c r="AC6" s="201">
        <f t="shared" si="10"/>
        <v>0</v>
      </c>
      <c r="AD6" s="201">
        <f t="shared" si="10"/>
        <v>0</v>
      </c>
      <c r="AE6" s="201">
        <f t="shared" si="10"/>
        <v>0</v>
      </c>
      <c r="AF6" s="201">
        <f t="shared" si="10"/>
        <v>0</v>
      </c>
      <c r="AG6" s="201">
        <f t="shared" si="10"/>
        <v>0</v>
      </c>
      <c r="AH6" s="201">
        <f t="shared" si="10"/>
        <v>0</v>
      </c>
      <c r="AI6" s="201">
        <f t="shared" si="10"/>
        <v>0</v>
      </c>
      <c r="AJ6" s="201">
        <f t="shared" si="10"/>
        <v>0</v>
      </c>
      <c r="AK6" s="201">
        <f t="shared" si="10"/>
        <v>0</v>
      </c>
      <c r="AL6" s="201">
        <f t="shared" si="10"/>
        <v>0</v>
      </c>
      <c r="AM6" s="201">
        <f t="shared" si="10"/>
        <v>0</v>
      </c>
      <c r="AN6" s="201">
        <f t="shared" si="10"/>
        <v>0</v>
      </c>
      <c r="AO6" s="201">
        <f t="shared" si="10"/>
        <v>0</v>
      </c>
      <c r="AP6" s="201">
        <f t="shared" si="10"/>
        <v>0</v>
      </c>
      <c r="AQ6" s="201">
        <f t="shared" si="10"/>
        <v>0</v>
      </c>
      <c r="AR6" s="201">
        <f t="shared" si="10"/>
        <v>0</v>
      </c>
      <c r="AS6" s="201">
        <f t="shared" si="10"/>
        <v>0</v>
      </c>
      <c r="AT6" s="201">
        <f t="shared" si="10"/>
        <v>0</v>
      </c>
      <c r="AU6" s="201">
        <f t="shared" si="10"/>
        <v>0</v>
      </c>
      <c r="AV6" s="201">
        <f t="shared" si="10"/>
        <v>0</v>
      </c>
      <c r="AW6" s="201">
        <f t="shared" si="10"/>
        <v>0</v>
      </c>
      <c r="AX6" s="201">
        <f t="shared" si="10"/>
        <v>0</v>
      </c>
      <c r="AY6" s="320">
        <f>SUM(AY7:AY12)</f>
        <v>214405155</v>
      </c>
      <c r="AZ6" s="382">
        <f t="shared" si="5"/>
        <v>214405155</v>
      </c>
    </row>
    <row r="7" spans="1:147" ht="30" x14ac:dyDescent="0.25">
      <c r="A7" s="23" t="s">
        <v>57</v>
      </c>
      <c r="B7" s="24" t="s">
        <v>58</v>
      </c>
      <c r="C7" s="202"/>
      <c r="D7" s="202"/>
      <c r="E7" s="202"/>
      <c r="F7" s="202"/>
      <c r="G7" s="202"/>
      <c r="H7" s="202">
        <f t="shared" ref="H7:H17" si="11">SUM(C7:G7)</f>
        <v>0</v>
      </c>
      <c r="I7" s="202"/>
      <c r="J7" s="202"/>
      <c r="K7" s="321"/>
      <c r="L7" s="202"/>
      <c r="M7" s="202">
        <f t="shared" ref="M7:M17" si="12">SUM(I7:L7)</f>
        <v>0</v>
      </c>
      <c r="N7" s="202"/>
      <c r="O7" s="202"/>
      <c r="P7" s="202"/>
      <c r="Q7" s="202">
        <f>SUM(N7:P7)</f>
        <v>0</v>
      </c>
      <c r="R7" s="327"/>
      <c r="S7" s="202">
        <v>0</v>
      </c>
      <c r="T7" s="202">
        <v>0</v>
      </c>
      <c r="U7" s="202">
        <v>0</v>
      </c>
      <c r="V7" s="202"/>
      <c r="W7" s="202"/>
      <c r="X7" s="202">
        <v>77617081</v>
      </c>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321">
        <f t="shared" ref="AY7:AY17" si="13">SUM(R7:AX7)</f>
        <v>77617081</v>
      </c>
      <c r="AZ7" s="382">
        <f t="shared" si="5"/>
        <v>77617081</v>
      </c>
    </row>
    <row r="8" spans="1:147" ht="30" x14ac:dyDescent="0.25">
      <c r="A8" s="23" t="s">
        <v>59</v>
      </c>
      <c r="B8" s="24" t="s">
        <v>60</v>
      </c>
      <c r="C8" s="202"/>
      <c r="D8" s="202"/>
      <c r="E8" s="202"/>
      <c r="F8" s="202"/>
      <c r="G8" s="202"/>
      <c r="H8" s="202">
        <f t="shared" si="11"/>
        <v>0</v>
      </c>
      <c r="I8" s="202"/>
      <c r="J8" s="202"/>
      <c r="K8" s="321"/>
      <c r="L8" s="202"/>
      <c r="M8" s="202">
        <f t="shared" si="12"/>
        <v>0</v>
      </c>
      <c r="N8" s="202"/>
      <c r="O8" s="202"/>
      <c r="P8" s="202"/>
      <c r="Q8" s="202">
        <f t="shared" ref="Q8:Q71" si="14">SUM(N8:P8)</f>
        <v>0</v>
      </c>
      <c r="R8" s="327"/>
      <c r="S8" s="202">
        <v>0</v>
      </c>
      <c r="T8" s="202">
        <v>0</v>
      </c>
      <c r="U8" s="202">
        <v>0</v>
      </c>
      <c r="V8" s="202"/>
      <c r="W8" s="202"/>
      <c r="X8" s="202">
        <v>76600457</v>
      </c>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321">
        <f t="shared" si="13"/>
        <v>76600457</v>
      </c>
      <c r="AZ8" s="382">
        <f t="shared" si="5"/>
        <v>76600457</v>
      </c>
    </row>
    <row r="9" spans="1:147" ht="30" x14ac:dyDescent="0.25">
      <c r="A9" s="23" t="s">
        <v>61</v>
      </c>
      <c r="B9" s="24" t="s">
        <v>62</v>
      </c>
      <c r="C9" s="202"/>
      <c r="D9" s="202"/>
      <c r="E9" s="202"/>
      <c r="F9" s="202"/>
      <c r="G9" s="202"/>
      <c r="H9" s="202">
        <f t="shared" si="11"/>
        <v>0</v>
      </c>
      <c r="I9" s="202"/>
      <c r="J9" s="202"/>
      <c r="K9" s="321"/>
      <c r="L9" s="202"/>
      <c r="M9" s="202">
        <f t="shared" si="12"/>
        <v>0</v>
      </c>
      <c r="N9" s="202"/>
      <c r="O9" s="202"/>
      <c r="P9" s="202"/>
      <c r="Q9" s="202">
        <f t="shared" si="14"/>
        <v>0</v>
      </c>
      <c r="R9" s="327"/>
      <c r="S9" s="202">
        <v>0</v>
      </c>
      <c r="T9" s="202">
        <v>0</v>
      </c>
      <c r="U9" s="202">
        <v>0</v>
      </c>
      <c r="V9" s="202"/>
      <c r="W9" s="202"/>
      <c r="X9" s="202">
        <v>49329086</v>
      </c>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321">
        <f t="shared" si="13"/>
        <v>49329086</v>
      </c>
      <c r="AZ9" s="382">
        <f t="shared" si="5"/>
        <v>49329086</v>
      </c>
    </row>
    <row r="10" spans="1:147" ht="30" x14ac:dyDescent="0.25">
      <c r="A10" s="23" t="s">
        <v>63</v>
      </c>
      <c r="B10" s="24" t="s">
        <v>64</v>
      </c>
      <c r="C10" s="202"/>
      <c r="D10" s="202"/>
      <c r="E10" s="202"/>
      <c r="F10" s="202"/>
      <c r="G10" s="202"/>
      <c r="H10" s="202">
        <f t="shared" si="11"/>
        <v>0</v>
      </c>
      <c r="I10" s="202"/>
      <c r="J10" s="202"/>
      <c r="K10" s="321"/>
      <c r="L10" s="202"/>
      <c r="M10" s="202">
        <f t="shared" si="12"/>
        <v>0</v>
      </c>
      <c r="N10" s="202"/>
      <c r="O10" s="202"/>
      <c r="P10" s="202"/>
      <c r="Q10" s="202">
        <f t="shared" si="14"/>
        <v>0</v>
      </c>
      <c r="R10" s="327"/>
      <c r="S10" s="202">
        <v>0</v>
      </c>
      <c r="T10" s="202">
        <v>0</v>
      </c>
      <c r="U10" s="202">
        <v>0</v>
      </c>
      <c r="V10" s="202"/>
      <c r="W10" s="202"/>
      <c r="X10" s="202">
        <v>4373040</v>
      </c>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321">
        <f t="shared" si="13"/>
        <v>4373040</v>
      </c>
      <c r="AZ10" s="382">
        <f t="shared" si="5"/>
        <v>4373040</v>
      </c>
    </row>
    <row r="11" spans="1:147" ht="18" x14ac:dyDescent="0.25">
      <c r="A11" s="23" t="s">
        <v>65</v>
      </c>
      <c r="B11" s="24" t="s">
        <v>66</v>
      </c>
      <c r="C11" s="202"/>
      <c r="D11" s="202"/>
      <c r="E11" s="202"/>
      <c r="F11" s="202"/>
      <c r="G11" s="202"/>
      <c r="H11" s="202">
        <f t="shared" si="11"/>
        <v>0</v>
      </c>
      <c r="I11" s="202"/>
      <c r="J11" s="202"/>
      <c r="K11" s="321"/>
      <c r="L11" s="202"/>
      <c r="M11" s="202">
        <f t="shared" si="12"/>
        <v>0</v>
      </c>
      <c r="N11" s="202"/>
      <c r="O11" s="202"/>
      <c r="P11" s="202"/>
      <c r="Q11" s="202">
        <f t="shared" si="14"/>
        <v>0</v>
      </c>
      <c r="R11" s="327"/>
      <c r="S11" s="202"/>
      <c r="T11" s="202"/>
      <c r="U11" s="202"/>
      <c r="V11" s="202"/>
      <c r="W11" s="202"/>
      <c r="X11" s="202">
        <v>6485491</v>
      </c>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321">
        <f t="shared" si="13"/>
        <v>6485491</v>
      </c>
      <c r="AZ11" s="382">
        <f t="shared" si="5"/>
        <v>6485491</v>
      </c>
    </row>
    <row r="12" spans="1:147" ht="18" x14ac:dyDescent="0.25">
      <c r="A12" s="23" t="s">
        <v>67</v>
      </c>
      <c r="B12" s="24" t="s">
        <v>68</v>
      </c>
      <c r="C12" s="202"/>
      <c r="D12" s="202"/>
      <c r="E12" s="202"/>
      <c r="F12" s="202"/>
      <c r="G12" s="202"/>
      <c r="H12" s="202">
        <f t="shared" si="11"/>
        <v>0</v>
      </c>
      <c r="I12" s="202"/>
      <c r="J12" s="202"/>
      <c r="K12" s="321"/>
      <c r="L12" s="202"/>
      <c r="M12" s="202">
        <f t="shared" si="12"/>
        <v>0</v>
      </c>
      <c r="N12" s="202"/>
      <c r="O12" s="202"/>
      <c r="P12" s="202"/>
      <c r="Q12" s="202">
        <f t="shared" si="14"/>
        <v>0</v>
      </c>
      <c r="R12" s="327"/>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321">
        <f t="shared" si="13"/>
        <v>0</v>
      </c>
      <c r="AZ12" s="382">
        <f t="shared" si="5"/>
        <v>0</v>
      </c>
    </row>
    <row r="13" spans="1:147" ht="18" x14ac:dyDescent="0.25">
      <c r="A13" s="21" t="s">
        <v>69</v>
      </c>
      <c r="B13" s="22" t="s">
        <v>70</v>
      </c>
      <c r="C13" s="201"/>
      <c r="D13" s="201"/>
      <c r="E13" s="201"/>
      <c r="F13" s="201"/>
      <c r="G13" s="201"/>
      <c r="H13" s="201">
        <f t="shared" si="11"/>
        <v>0</v>
      </c>
      <c r="I13" s="201"/>
      <c r="J13" s="201"/>
      <c r="K13" s="320"/>
      <c r="L13" s="201"/>
      <c r="M13" s="201">
        <f t="shared" si="12"/>
        <v>0</v>
      </c>
      <c r="N13" s="201"/>
      <c r="O13" s="201"/>
      <c r="P13" s="201"/>
      <c r="Q13" s="201">
        <f t="shared" si="14"/>
        <v>0</v>
      </c>
      <c r="R13" s="326"/>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320">
        <f t="shared" si="13"/>
        <v>0</v>
      </c>
      <c r="AZ13" s="382">
        <f t="shared" si="5"/>
        <v>0</v>
      </c>
    </row>
    <row r="14" spans="1:147" ht="31.5" x14ac:dyDescent="0.25">
      <c r="A14" s="21" t="s">
        <v>71</v>
      </c>
      <c r="B14" s="22" t="s">
        <v>72</v>
      </c>
      <c r="C14" s="201"/>
      <c r="D14" s="201"/>
      <c r="E14" s="201"/>
      <c r="F14" s="201"/>
      <c r="G14" s="201"/>
      <c r="H14" s="201">
        <f t="shared" si="11"/>
        <v>0</v>
      </c>
      <c r="I14" s="201"/>
      <c r="J14" s="201"/>
      <c r="K14" s="320"/>
      <c r="L14" s="201"/>
      <c r="M14" s="201">
        <f t="shared" si="12"/>
        <v>0</v>
      </c>
      <c r="N14" s="201"/>
      <c r="O14" s="201"/>
      <c r="P14" s="201"/>
      <c r="Q14" s="201">
        <f t="shared" si="14"/>
        <v>0</v>
      </c>
      <c r="R14" s="326"/>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320">
        <f t="shared" si="13"/>
        <v>0</v>
      </c>
      <c r="AZ14" s="382">
        <f t="shared" si="5"/>
        <v>0</v>
      </c>
    </row>
    <row r="15" spans="1:147" ht="47.25" x14ac:dyDescent="0.25">
      <c r="A15" s="21" t="s">
        <v>73</v>
      </c>
      <c r="B15" s="22" t="s">
        <v>74</v>
      </c>
      <c r="C15" s="201"/>
      <c r="D15" s="201"/>
      <c r="E15" s="201"/>
      <c r="F15" s="201"/>
      <c r="G15" s="201"/>
      <c r="H15" s="201">
        <f t="shared" si="11"/>
        <v>0</v>
      </c>
      <c r="I15" s="201"/>
      <c r="J15" s="201"/>
      <c r="K15" s="320"/>
      <c r="L15" s="201"/>
      <c r="M15" s="201">
        <f t="shared" si="12"/>
        <v>0</v>
      </c>
      <c r="N15" s="201"/>
      <c r="O15" s="201"/>
      <c r="P15" s="201"/>
      <c r="Q15" s="201">
        <f t="shared" si="14"/>
        <v>0</v>
      </c>
      <c r="R15" s="326"/>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320">
        <f t="shared" si="13"/>
        <v>0</v>
      </c>
      <c r="AZ15" s="382">
        <f t="shared" si="5"/>
        <v>0</v>
      </c>
    </row>
    <row r="16" spans="1:147" ht="31.5" x14ac:dyDescent="0.25">
      <c r="A16" s="21" t="s">
        <v>75</v>
      </c>
      <c r="B16" s="22" t="s">
        <v>76</v>
      </c>
      <c r="C16" s="201"/>
      <c r="D16" s="201"/>
      <c r="E16" s="201"/>
      <c r="F16" s="201"/>
      <c r="G16" s="201"/>
      <c r="H16" s="201">
        <f t="shared" si="11"/>
        <v>0</v>
      </c>
      <c r="I16" s="201"/>
      <c r="J16" s="201"/>
      <c r="K16" s="320"/>
      <c r="L16" s="201"/>
      <c r="M16" s="201">
        <f t="shared" si="12"/>
        <v>0</v>
      </c>
      <c r="N16" s="201"/>
      <c r="O16" s="201"/>
      <c r="P16" s="201"/>
      <c r="Q16" s="201">
        <f t="shared" si="14"/>
        <v>0</v>
      </c>
      <c r="R16" s="326"/>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320">
        <f t="shared" si="13"/>
        <v>0</v>
      </c>
      <c r="AZ16" s="382">
        <f t="shared" si="5"/>
        <v>0</v>
      </c>
    </row>
    <row r="17" spans="1:52" ht="31.5" x14ac:dyDescent="0.25">
      <c r="A17" s="21" t="s">
        <v>77</v>
      </c>
      <c r="B17" s="22" t="s">
        <v>78</v>
      </c>
      <c r="C17" s="201"/>
      <c r="D17" s="201"/>
      <c r="E17" s="201"/>
      <c r="F17" s="201"/>
      <c r="G17" s="201"/>
      <c r="H17" s="201">
        <f t="shared" si="11"/>
        <v>0</v>
      </c>
      <c r="I17" s="201"/>
      <c r="J17" s="201"/>
      <c r="K17" s="320"/>
      <c r="L17" s="201"/>
      <c r="M17" s="201">
        <f t="shared" si="12"/>
        <v>0</v>
      </c>
      <c r="N17" s="201"/>
      <c r="O17" s="201">
        <v>0</v>
      </c>
      <c r="P17" s="201"/>
      <c r="Q17" s="201">
        <f t="shared" si="14"/>
        <v>0</v>
      </c>
      <c r="R17" s="326"/>
      <c r="S17" s="201"/>
      <c r="T17" s="201"/>
      <c r="U17" s="201"/>
      <c r="V17" s="201"/>
      <c r="W17" s="201"/>
      <c r="X17" s="201"/>
      <c r="Y17" s="201"/>
      <c r="Z17" s="201"/>
      <c r="AA17" s="201">
        <v>28238237</v>
      </c>
      <c r="AB17" s="201"/>
      <c r="AC17" s="201"/>
      <c r="AD17" s="201"/>
      <c r="AE17" s="201"/>
      <c r="AF17" s="201"/>
      <c r="AG17" s="201">
        <v>1774673</v>
      </c>
      <c r="AH17" s="201">
        <v>9360000</v>
      </c>
      <c r="AI17" s="201"/>
      <c r="AJ17" s="201"/>
      <c r="AK17" s="201"/>
      <c r="AL17" s="201"/>
      <c r="AM17" s="201"/>
      <c r="AN17" s="201"/>
      <c r="AO17" s="201"/>
      <c r="AP17" s="201"/>
      <c r="AQ17" s="201">
        <v>241900</v>
      </c>
      <c r="AR17" s="201"/>
      <c r="AS17" s="201"/>
      <c r="AT17" s="201"/>
      <c r="AU17" s="201"/>
      <c r="AV17" s="201"/>
      <c r="AW17" s="201"/>
      <c r="AX17" s="201"/>
      <c r="AY17" s="320">
        <f t="shared" si="13"/>
        <v>39614810</v>
      </c>
      <c r="AZ17" s="382">
        <f t="shared" si="5"/>
        <v>39614810</v>
      </c>
    </row>
    <row r="18" spans="1:52" ht="31.5" x14ac:dyDescent="0.25">
      <c r="A18" s="19" t="s">
        <v>79</v>
      </c>
      <c r="B18" s="20" t="s">
        <v>80</v>
      </c>
      <c r="C18" s="199">
        <f t="shared" ref="C18:AY18" si="15">SUM(C19:C23)</f>
        <v>0</v>
      </c>
      <c r="D18" s="199">
        <f t="shared" ref="D18:F18" si="16">SUM(D19:D23)</f>
        <v>0</v>
      </c>
      <c r="E18" s="199">
        <f t="shared" si="16"/>
        <v>0</v>
      </c>
      <c r="F18" s="199">
        <f t="shared" si="16"/>
        <v>0</v>
      </c>
      <c r="G18" s="199">
        <f t="shared" si="15"/>
        <v>0</v>
      </c>
      <c r="H18" s="199">
        <f t="shared" si="15"/>
        <v>0</v>
      </c>
      <c r="I18" s="199">
        <f t="shared" si="15"/>
        <v>0</v>
      </c>
      <c r="J18" s="199">
        <f t="shared" ref="J18:K18" si="17">SUM(J19:J23)</f>
        <v>0</v>
      </c>
      <c r="K18" s="319">
        <f t="shared" si="17"/>
        <v>0</v>
      </c>
      <c r="L18" s="199">
        <f t="shared" si="15"/>
        <v>0</v>
      </c>
      <c r="M18" s="199">
        <f t="shared" si="15"/>
        <v>0</v>
      </c>
      <c r="N18" s="199">
        <f t="shared" si="15"/>
        <v>0</v>
      </c>
      <c r="O18" s="199"/>
      <c r="P18" s="199">
        <f t="shared" ref="P18" si="18">SUM(P19:P23)</f>
        <v>0</v>
      </c>
      <c r="Q18" s="199">
        <f t="shared" si="14"/>
        <v>0</v>
      </c>
      <c r="R18" s="325">
        <f t="shared" ref="R18:AX18" si="19">SUM(R19:R23)</f>
        <v>0</v>
      </c>
      <c r="S18" s="199">
        <f t="shared" si="19"/>
        <v>0</v>
      </c>
      <c r="T18" s="199">
        <f t="shared" si="19"/>
        <v>0</v>
      </c>
      <c r="U18" s="199">
        <f t="shared" si="19"/>
        <v>0</v>
      </c>
      <c r="V18" s="199">
        <f t="shared" si="19"/>
        <v>0</v>
      </c>
      <c r="W18" s="199">
        <f t="shared" si="19"/>
        <v>0</v>
      </c>
      <c r="X18" s="199">
        <f t="shared" si="19"/>
        <v>0</v>
      </c>
      <c r="Y18" s="199">
        <f t="shared" si="19"/>
        <v>0</v>
      </c>
      <c r="Z18" s="199">
        <f t="shared" si="19"/>
        <v>82195387</v>
      </c>
      <c r="AA18" s="199">
        <f t="shared" si="19"/>
        <v>0</v>
      </c>
      <c r="AB18" s="199">
        <f t="shared" si="19"/>
        <v>0</v>
      </c>
      <c r="AC18" s="199">
        <f t="shared" si="19"/>
        <v>0</v>
      </c>
      <c r="AD18" s="199">
        <f t="shared" si="19"/>
        <v>0</v>
      </c>
      <c r="AE18" s="199">
        <f t="shared" si="19"/>
        <v>0</v>
      </c>
      <c r="AF18" s="199">
        <f t="shared" si="19"/>
        <v>0</v>
      </c>
      <c r="AG18" s="199">
        <f t="shared" si="19"/>
        <v>0</v>
      </c>
      <c r="AH18" s="199">
        <f t="shared" si="19"/>
        <v>0</v>
      </c>
      <c r="AI18" s="199">
        <f t="shared" si="19"/>
        <v>0</v>
      </c>
      <c r="AJ18" s="199">
        <f t="shared" si="19"/>
        <v>0</v>
      </c>
      <c r="AK18" s="199">
        <f t="shared" si="19"/>
        <v>0</v>
      </c>
      <c r="AL18" s="199">
        <f t="shared" si="19"/>
        <v>0</v>
      </c>
      <c r="AM18" s="199">
        <f t="shared" si="19"/>
        <v>0</v>
      </c>
      <c r="AN18" s="199">
        <f t="shared" si="19"/>
        <v>0</v>
      </c>
      <c r="AO18" s="199">
        <f t="shared" si="19"/>
        <v>0</v>
      </c>
      <c r="AP18" s="199">
        <f t="shared" si="19"/>
        <v>0</v>
      </c>
      <c r="AQ18" s="199">
        <f t="shared" si="19"/>
        <v>0</v>
      </c>
      <c r="AR18" s="199">
        <f t="shared" si="19"/>
        <v>0</v>
      </c>
      <c r="AS18" s="199">
        <f t="shared" si="19"/>
        <v>0</v>
      </c>
      <c r="AT18" s="199">
        <f t="shared" si="19"/>
        <v>0</v>
      </c>
      <c r="AU18" s="199">
        <f t="shared" si="19"/>
        <v>0</v>
      </c>
      <c r="AV18" s="199">
        <f t="shared" si="19"/>
        <v>0</v>
      </c>
      <c r="AW18" s="199">
        <f t="shared" si="19"/>
        <v>0</v>
      </c>
      <c r="AX18" s="199">
        <f t="shared" si="19"/>
        <v>0</v>
      </c>
      <c r="AY18" s="319">
        <f t="shared" si="15"/>
        <v>82195387</v>
      </c>
      <c r="AZ18" s="382">
        <f t="shared" si="5"/>
        <v>82195387</v>
      </c>
    </row>
    <row r="19" spans="1:52" ht="18" x14ac:dyDescent="0.25">
      <c r="A19" s="21" t="s">
        <v>81</v>
      </c>
      <c r="B19" s="22" t="s">
        <v>82</v>
      </c>
      <c r="C19" s="201"/>
      <c r="D19" s="201"/>
      <c r="E19" s="201"/>
      <c r="F19" s="201"/>
      <c r="G19" s="201"/>
      <c r="H19" s="201">
        <f>SUM(C19:G19)</f>
        <v>0</v>
      </c>
      <c r="I19" s="201"/>
      <c r="J19" s="201"/>
      <c r="K19" s="320"/>
      <c r="L19" s="201"/>
      <c r="M19" s="201">
        <f>SUM(I19:L19)</f>
        <v>0</v>
      </c>
      <c r="N19" s="201"/>
      <c r="O19" s="201"/>
      <c r="P19" s="201"/>
      <c r="Q19" s="201">
        <f t="shared" si="14"/>
        <v>0</v>
      </c>
      <c r="R19" s="326"/>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320">
        <f>SUM(R19:AX19)</f>
        <v>0</v>
      </c>
      <c r="AZ19" s="382">
        <f t="shared" si="5"/>
        <v>0</v>
      </c>
    </row>
    <row r="20" spans="1:52" ht="31.5" x14ac:dyDescent="0.25">
      <c r="A20" s="21" t="s">
        <v>83</v>
      </c>
      <c r="B20" s="22" t="s">
        <v>84</v>
      </c>
      <c r="C20" s="201"/>
      <c r="D20" s="201"/>
      <c r="E20" s="201"/>
      <c r="F20" s="201"/>
      <c r="G20" s="201"/>
      <c r="H20" s="201">
        <f>SUM(C20:G20)</f>
        <v>0</v>
      </c>
      <c r="I20" s="201"/>
      <c r="J20" s="201"/>
      <c r="K20" s="320"/>
      <c r="L20" s="201"/>
      <c r="M20" s="201">
        <f>SUM(I20:L20)</f>
        <v>0</v>
      </c>
      <c r="N20" s="201"/>
      <c r="O20" s="201"/>
      <c r="P20" s="201"/>
      <c r="Q20" s="201">
        <f t="shared" si="14"/>
        <v>0</v>
      </c>
      <c r="R20" s="326"/>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320">
        <f>SUM(R20:AX20)</f>
        <v>0</v>
      </c>
      <c r="AZ20" s="382">
        <f t="shared" si="5"/>
        <v>0</v>
      </c>
    </row>
    <row r="21" spans="1:52" ht="47.25" x14ac:dyDescent="0.25">
      <c r="A21" s="21" t="s">
        <v>85</v>
      </c>
      <c r="B21" s="22" t="s">
        <v>86</v>
      </c>
      <c r="C21" s="201"/>
      <c r="D21" s="201"/>
      <c r="E21" s="201"/>
      <c r="F21" s="201"/>
      <c r="G21" s="201"/>
      <c r="H21" s="201">
        <f>SUM(C21:G21)</f>
        <v>0</v>
      </c>
      <c r="I21" s="201"/>
      <c r="J21" s="201"/>
      <c r="K21" s="320"/>
      <c r="L21" s="201"/>
      <c r="M21" s="201">
        <f>SUM(I21:L21)</f>
        <v>0</v>
      </c>
      <c r="N21" s="201"/>
      <c r="O21" s="201"/>
      <c r="P21" s="201"/>
      <c r="Q21" s="201">
        <f t="shared" si="14"/>
        <v>0</v>
      </c>
      <c r="R21" s="326"/>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320">
        <f>SUM(R21:AX21)</f>
        <v>0</v>
      </c>
      <c r="AZ21" s="382">
        <f t="shared" si="5"/>
        <v>0</v>
      </c>
    </row>
    <row r="22" spans="1:52" ht="31.5" x14ac:dyDescent="0.25">
      <c r="A22" s="21" t="s">
        <v>87</v>
      </c>
      <c r="B22" s="22" t="s">
        <v>88</v>
      </c>
      <c r="C22" s="201"/>
      <c r="D22" s="201"/>
      <c r="E22" s="201"/>
      <c r="F22" s="201"/>
      <c r="G22" s="201"/>
      <c r="H22" s="201">
        <f>SUM(C22:G22)</f>
        <v>0</v>
      </c>
      <c r="I22" s="201"/>
      <c r="J22" s="201"/>
      <c r="K22" s="320"/>
      <c r="L22" s="201"/>
      <c r="M22" s="201">
        <f>SUM(I22:L22)</f>
        <v>0</v>
      </c>
      <c r="N22" s="201"/>
      <c r="O22" s="201"/>
      <c r="P22" s="201"/>
      <c r="Q22" s="201">
        <f t="shared" si="14"/>
        <v>0</v>
      </c>
      <c r="R22" s="326"/>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320">
        <f>SUM(R22:AX22)</f>
        <v>0</v>
      </c>
      <c r="AZ22" s="382">
        <f t="shared" si="5"/>
        <v>0</v>
      </c>
    </row>
    <row r="23" spans="1:52" ht="31.5" x14ac:dyDescent="0.25">
      <c r="A23" s="21" t="s">
        <v>89</v>
      </c>
      <c r="B23" s="22" t="s">
        <v>90</v>
      </c>
      <c r="C23" s="201"/>
      <c r="D23" s="201"/>
      <c r="E23" s="201"/>
      <c r="F23" s="201"/>
      <c r="G23" s="201"/>
      <c r="H23" s="201">
        <f>SUM(C23:G23)</f>
        <v>0</v>
      </c>
      <c r="I23" s="201"/>
      <c r="J23" s="201"/>
      <c r="K23" s="320"/>
      <c r="L23" s="201"/>
      <c r="M23" s="201">
        <f>SUM(I23:L23)</f>
        <v>0</v>
      </c>
      <c r="N23" s="201"/>
      <c r="O23" s="201"/>
      <c r="P23" s="201"/>
      <c r="Q23" s="201">
        <f t="shared" si="14"/>
        <v>0</v>
      </c>
      <c r="R23" s="326"/>
      <c r="S23" s="201">
        <v>0</v>
      </c>
      <c r="T23" s="201">
        <v>0</v>
      </c>
      <c r="U23" s="201">
        <v>0</v>
      </c>
      <c r="V23" s="201"/>
      <c r="W23" s="201"/>
      <c r="X23" s="201"/>
      <c r="Y23" s="201"/>
      <c r="Z23" s="201">
        <v>82195387</v>
      </c>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320">
        <f>SUM(R23:AX23)</f>
        <v>82195387</v>
      </c>
      <c r="AZ23" s="382">
        <f t="shared" si="5"/>
        <v>82195387</v>
      </c>
    </row>
    <row r="24" spans="1:52" ht="18" x14ac:dyDescent="0.25">
      <c r="A24" s="19" t="s">
        <v>91</v>
      </c>
      <c r="B24" s="20" t="s">
        <v>92</v>
      </c>
      <c r="C24" s="199">
        <f t="shared" ref="C24:AY24" si="20">C25+C28+C29+C30+C33+C46</f>
        <v>0</v>
      </c>
      <c r="D24" s="199">
        <f t="shared" ref="D24:F24" si="21">D25+D28+D29+D30+D33+D46</f>
        <v>0</v>
      </c>
      <c r="E24" s="199">
        <f t="shared" si="21"/>
        <v>0</v>
      </c>
      <c r="F24" s="199">
        <f t="shared" si="21"/>
        <v>0</v>
      </c>
      <c r="G24" s="199">
        <f t="shared" si="20"/>
        <v>0</v>
      </c>
      <c r="H24" s="199">
        <f t="shared" si="20"/>
        <v>0</v>
      </c>
      <c r="I24" s="199">
        <f t="shared" si="20"/>
        <v>0</v>
      </c>
      <c r="J24" s="199">
        <f t="shared" ref="J24:K24" si="22">J25+J28+J29+J30+J33+J46</f>
        <v>0</v>
      </c>
      <c r="K24" s="319">
        <f t="shared" si="22"/>
        <v>0</v>
      </c>
      <c r="L24" s="199">
        <f t="shared" si="20"/>
        <v>0</v>
      </c>
      <c r="M24" s="199">
        <f t="shared" si="20"/>
        <v>0</v>
      </c>
      <c r="N24" s="199">
        <f t="shared" si="20"/>
        <v>0</v>
      </c>
      <c r="O24" s="199"/>
      <c r="P24" s="199">
        <f t="shared" ref="P24" si="23">P25+P28+P29+P30+P33+P46</f>
        <v>0</v>
      </c>
      <c r="Q24" s="199">
        <f t="shared" si="14"/>
        <v>0</v>
      </c>
      <c r="R24" s="325">
        <f t="shared" ref="R24:AX24" si="24">R25+R28+R29+R30+R33+R46</f>
        <v>0</v>
      </c>
      <c r="S24" s="199">
        <f t="shared" si="24"/>
        <v>10300000</v>
      </c>
      <c r="T24" s="199">
        <f t="shared" si="24"/>
        <v>65900000</v>
      </c>
      <c r="U24" s="199">
        <f t="shared" si="24"/>
        <v>0</v>
      </c>
      <c r="V24" s="199">
        <f t="shared" si="24"/>
        <v>0</v>
      </c>
      <c r="W24" s="199">
        <f t="shared" si="24"/>
        <v>0</v>
      </c>
      <c r="X24" s="199">
        <f t="shared" si="24"/>
        <v>0</v>
      </c>
      <c r="Y24" s="199">
        <f t="shared" si="24"/>
        <v>0</v>
      </c>
      <c r="Z24" s="199">
        <f t="shared" si="24"/>
        <v>0</v>
      </c>
      <c r="AA24" s="199">
        <f t="shared" si="24"/>
        <v>0</v>
      </c>
      <c r="AB24" s="199">
        <f t="shared" si="24"/>
        <v>0</v>
      </c>
      <c r="AC24" s="199">
        <f t="shared" si="24"/>
        <v>0</v>
      </c>
      <c r="AD24" s="199">
        <f t="shared" si="24"/>
        <v>0</v>
      </c>
      <c r="AE24" s="199">
        <f t="shared" si="24"/>
        <v>0</v>
      </c>
      <c r="AF24" s="199">
        <f t="shared" si="24"/>
        <v>0</v>
      </c>
      <c r="AG24" s="199">
        <f t="shared" si="24"/>
        <v>0</v>
      </c>
      <c r="AH24" s="199">
        <f t="shared" si="24"/>
        <v>0</v>
      </c>
      <c r="AI24" s="199">
        <f t="shared" si="24"/>
        <v>0</v>
      </c>
      <c r="AJ24" s="199">
        <f t="shared" si="24"/>
        <v>0</v>
      </c>
      <c r="AK24" s="199">
        <f t="shared" si="24"/>
        <v>0</v>
      </c>
      <c r="AL24" s="199">
        <f t="shared" si="24"/>
        <v>0</v>
      </c>
      <c r="AM24" s="199">
        <f t="shared" si="24"/>
        <v>0</v>
      </c>
      <c r="AN24" s="199">
        <f t="shared" si="24"/>
        <v>0</v>
      </c>
      <c r="AO24" s="199">
        <f t="shared" si="24"/>
        <v>0</v>
      </c>
      <c r="AP24" s="199">
        <f t="shared" si="24"/>
        <v>0</v>
      </c>
      <c r="AQ24" s="199">
        <f t="shared" si="24"/>
        <v>0</v>
      </c>
      <c r="AR24" s="199">
        <f t="shared" si="24"/>
        <v>0</v>
      </c>
      <c r="AS24" s="199">
        <f t="shared" si="24"/>
        <v>0</v>
      </c>
      <c r="AT24" s="199">
        <f t="shared" si="24"/>
        <v>0</v>
      </c>
      <c r="AU24" s="199">
        <f t="shared" si="24"/>
        <v>0</v>
      </c>
      <c r="AV24" s="199">
        <f t="shared" si="24"/>
        <v>0</v>
      </c>
      <c r="AW24" s="199">
        <f t="shared" si="24"/>
        <v>0</v>
      </c>
      <c r="AX24" s="199">
        <f t="shared" si="24"/>
        <v>0</v>
      </c>
      <c r="AY24" s="319">
        <f t="shared" si="20"/>
        <v>76200000</v>
      </c>
      <c r="AZ24" s="382">
        <f t="shared" si="5"/>
        <v>76200000</v>
      </c>
    </row>
    <row r="25" spans="1:52" ht="18" x14ac:dyDescent="0.25">
      <c r="A25" s="21" t="s">
        <v>93</v>
      </c>
      <c r="B25" s="22" t="s">
        <v>94</v>
      </c>
      <c r="C25" s="201">
        <f t="shared" ref="C25:AY25" si="25">SUM(C26:C27)</f>
        <v>0</v>
      </c>
      <c r="D25" s="201">
        <f t="shared" ref="D25:F25" si="26">SUM(D26:D27)</f>
        <v>0</v>
      </c>
      <c r="E25" s="201">
        <f t="shared" si="26"/>
        <v>0</v>
      </c>
      <c r="F25" s="201">
        <f t="shared" si="26"/>
        <v>0</v>
      </c>
      <c r="G25" s="201">
        <f t="shared" si="25"/>
        <v>0</v>
      </c>
      <c r="H25" s="201">
        <f t="shared" si="25"/>
        <v>0</v>
      </c>
      <c r="I25" s="201">
        <f t="shared" si="25"/>
        <v>0</v>
      </c>
      <c r="J25" s="201">
        <f t="shared" ref="J25" si="27">SUM(J26:J27)</f>
        <v>0</v>
      </c>
      <c r="K25" s="320">
        <f t="shared" ref="K25" si="28">SUM(K26:K27)</f>
        <v>0</v>
      </c>
      <c r="L25" s="201">
        <f t="shared" si="25"/>
        <v>0</v>
      </c>
      <c r="M25" s="201">
        <f t="shared" si="25"/>
        <v>0</v>
      </c>
      <c r="N25" s="201">
        <f t="shared" si="25"/>
        <v>0</v>
      </c>
      <c r="O25" s="201"/>
      <c r="P25" s="201">
        <f t="shared" ref="P25" si="29">SUM(P26:P27)</f>
        <v>0</v>
      </c>
      <c r="Q25" s="201">
        <f t="shared" si="14"/>
        <v>0</v>
      </c>
      <c r="R25" s="326">
        <f t="shared" ref="R25:AX25" si="30">SUM(R26:R27)</f>
        <v>0</v>
      </c>
      <c r="S25" s="201">
        <f t="shared" ref="S25:T25" si="31">SUM(S26:S27)</f>
        <v>0</v>
      </c>
      <c r="T25" s="201">
        <f t="shared" si="31"/>
        <v>0</v>
      </c>
      <c r="U25" s="201">
        <f t="shared" si="30"/>
        <v>0</v>
      </c>
      <c r="V25" s="201">
        <f t="shared" si="30"/>
        <v>0</v>
      </c>
      <c r="W25" s="201">
        <f t="shared" si="30"/>
        <v>0</v>
      </c>
      <c r="X25" s="201">
        <f t="shared" si="30"/>
        <v>0</v>
      </c>
      <c r="Y25" s="201">
        <f t="shared" ref="Y25" si="32">SUM(Y26:Y27)</f>
        <v>0</v>
      </c>
      <c r="Z25" s="201">
        <f t="shared" si="30"/>
        <v>0</v>
      </c>
      <c r="AA25" s="201">
        <f t="shared" si="30"/>
        <v>0</v>
      </c>
      <c r="AB25" s="201">
        <f t="shared" si="30"/>
        <v>0</v>
      </c>
      <c r="AC25" s="201">
        <f t="shared" si="30"/>
        <v>0</v>
      </c>
      <c r="AD25" s="201">
        <f t="shared" si="30"/>
        <v>0</v>
      </c>
      <c r="AE25" s="201">
        <f t="shared" si="30"/>
        <v>0</v>
      </c>
      <c r="AF25" s="201">
        <f t="shared" si="30"/>
        <v>0</v>
      </c>
      <c r="AG25" s="201">
        <f t="shared" si="30"/>
        <v>0</v>
      </c>
      <c r="AH25" s="201">
        <f t="shared" si="30"/>
        <v>0</v>
      </c>
      <c r="AI25" s="201">
        <f t="shared" si="30"/>
        <v>0</v>
      </c>
      <c r="AJ25" s="201">
        <f t="shared" ref="AJ25" si="33">SUM(AJ26:AJ27)</f>
        <v>0</v>
      </c>
      <c r="AK25" s="201">
        <f t="shared" si="30"/>
        <v>0</v>
      </c>
      <c r="AL25" s="201">
        <f t="shared" ref="AL25" si="34">SUM(AL26:AL27)</f>
        <v>0</v>
      </c>
      <c r="AM25" s="201">
        <f t="shared" si="30"/>
        <v>0</v>
      </c>
      <c r="AN25" s="201">
        <f t="shared" si="30"/>
        <v>0</v>
      </c>
      <c r="AO25" s="201">
        <f t="shared" ref="AO25:AR25" si="35">SUM(AO26:AO27)</f>
        <v>0</v>
      </c>
      <c r="AP25" s="201">
        <f t="shared" si="35"/>
        <v>0</v>
      </c>
      <c r="AQ25" s="201">
        <f t="shared" si="35"/>
        <v>0</v>
      </c>
      <c r="AR25" s="201">
        <f t="shared" si="35"/>
        <v>0</v>
      </c>
      <c r="AS25" s="201">
        <f t="shared" si="30"/>
        <v>0</v>
      </c>
      <c r="AT25" s="201">
        <f t="shared" si="30"/>
        <v>0</v>
      </c>
      <c r="AU25" s="201">
        <f t="shared" si="30"/>
        <v>0</v>
      </c>
      <c r="AV25" s="201">
        <f t="shared" si="30"/>
        <v>0</v>
      </c>
      <c r="AW25" s="201">
        <f t="shared" ref="AW25" si="36">SUM(AW26:AW27)</f>
        <v>0</v>
      </c>
      <c r="AX25" s="201">
        <f t="shared" si="30"/>
        <v>0</v>
      </c>
      <c r="AY25" s="320">
        <f t="shared" si="25"/>
        <v>0</v>
      </c>
      <c r="AZ25" s="382">
        <f t="shared" si="5"/>
        <v>0</v>
      </c>
    </row>
    <row r="26" spans="1:52" ht="18" x14ac:dyDescent="0.25">
      <c r="A26" s="23" t="s">
        <v>95</v>
      </c>
      <c r="B26" s="24" t="s">
        <v>96</v>
      </c>
      <c r="C26" s="202"/>
      <c r="D26" s="202"/>
      <c r="E26" s="202"/>
      <c r="F26" s="202"/>
      <c r="G26" s="202"/>
      <c r="H26" s="202">
        <f>SUM(C26:G26)</f>
        <v>0</v>
      </c>
      <c r="I26" s="202"/>
      <c r="J26" s="202"/>
      <c r="K26" s="321"/>
      <c r="L26" s="202"/>
      <c r="M26" s="202">
        <f>SUM(I26:L26)</f>
        <v>0</v>
      </c>
      <c r="N26" s="202"/>
      <c r="O26" s="202"/>
      <c r="P26" s="202"/>
      <c r="Q26" s="202">
        <f t="shared" si="14"/>
        <v>0</v>
      </c>
      <c r="R26" s="327"/>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321">
        <f>SUM(R26:AX26)</f>
        <v>0</v>
      </c>
      <c r="AZ26" s="382">
        <f t="shared" si="5"/>
        <v>0</v>
      </c>
    </row>
    <row r="27" spans="1:52" ht="18" x14ac:dyDescent="0.25">
      <c r="A27" s="23" t="s">
        <v>97</v>
      </c>
      <c r="B27" s="24" t="s">
        <v>98</v>
      </c>
      <c r="C27" s="202"/>
      <c r="D27" s="202"/>
      <c r="E27" s="202"/>
      <c r="F27" s="202"/>
      <c r="G27" s="202"/>
      <c r="H27" s="202">
        <f>SUM(C27:G27)</f>
        <v>0</v>
      </c>
      <c r="I27" s="202"/>
      <c r="J27" s="202"/>
      <c r="K27" s="321"/>
      <c r="L27" s="202"/>
      <c r="M27" s="202">
        <f>SUM(I27:L27)</f>
        <v>0</v>
      </c>
      <c r="N27" s="202"/>
      <c r="O27" s="202"/>
      <c r="P27" s="202"/>
      <c r="Q27" s="202">
        <f t="shared" si="14"/>
        <v>0</v>
      </c>
      <c r="R27" s="327"/>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321">
        <f>SUM(R27:AX27)</f>
        <v>0</v>
      </c>
      <c r="AZ27" s="382">
        <f t="shared" si="5"/>
        <v>0</v>
      </c>
    </row>
    <row r="28" spans="1:52" ht="18" x14ac:dyDescent="0.25">
      <c r="A28" s="21" t="s">
        <v>99</v>
      </c>
      <c r="B28" s="22" t="s">
        <v>100</v>
      </c>
      <c r="C28" s="201"/>
      <c r="D28" s="201"/>
      <c r="E28" s="201"/>
      <c r="F28" s="201"/>
      <c r="G28" s="201"/>
      <c r="H28" s="201">
        <f>SUM(C28:G28)</f>
        <v>0</v>
      </c>
      <c r="I28" s="201"/>
      <c r="J28" s="201"/>
      <c r="K28" s="320"/>
      <c r="L28" s="201"/>
      <c r="M28" s="201">
        <f>SUM(I28:L28)</f>
        <v>0</v>
      </c>
      <c r="N28" s="201"/>
      <c r="O28" s="201"/>
      <c r="P28" s="201"/>
      <c r="Q28" s="201">
        <f t="shared" si="14"/>
        <v>0</v>
      </c>
      <c r="R28" s="326"/>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c r="AY28" s="320">
        <f>SUM(R28:AX28)</f>
        <v>0</v>
      </c>
      <c r="AZ28" s="382">
        <f t="shared" si="5"/>
        <v>0</v>
      </c>
    </row>
    <row r="29" spans="1:52" ht="18" x14ac:dyDescent="0.25">
      <c r="A29" s="21" t="s">
        <v>101</v>
      </c>
      <c r="B29" s="22" t="s">
        <v>102</v>
      </c>
      <c r="C29" s="201"/>
      <c r="D29" s="201"/>
      <c r="E29" s="201"/>
      <c r="F29" s="201"/>
      <c r="G29" s="201"/>
      <c r="H29" s="201">
        <f>SUM(C29:G29)</f>
        <v>0</v>
      </c>
      <c r="I29" s="201"/>
      <c r="J29" s="201"/>
      <c r="K29" s="320"/>
      <c r="L29" s="201"/>
      <c r="M29" s="201">
        <f>SUM(I29:L29)</f>
        <v>0</v>
      </c>
      <c r="N29" s="201"/>
      <c r="O29" s="201"/>
      <c r="P29" s="201"/>
      <c r="Q29" s="201">
        <f t="shared" si="14"/>
        <v>0</v>
      </c>
      <c r="R29" s="326"/>
      <c r="S29" s="201"/>
      <c r="T29" s="201"/>
      <c r="U29" s="201"/>
      <c r="V29" s="201"/>
      <c r="W29" s="201"/>
      <c r="X29" s="201"/>
      <c r="Y29" s="201"/>
      <c r="Z29" s="201"/>
      <c r="AA29" s="201"/>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c r="AY29" s="320">
        <f>SUM(R29:AX29)</f>
        <v>0</v>
      </c>
      <c r="AZ29" s="382">
        <f t="shared" si="5"/>
        <v>0</v>
      </c>
    </row>
    <row r="30" spans="1:52" ht="18" x14ac:dyDescent="0.25">
      <c r="A30" s="21" t="s">
        <v>103</v>
      </c>
      <c r="B30" s="22" t="s">
        <v>104</v>
      </c>
      <c r="C30" s="201">
        <f t="shared" ref="C30:AY30" si="37">SUM(C31:C32)</f>
        <v>0</v>
      </c>
      <c r="D30" s="201">
        <f t="shared" ref="D30:F30" si="38">SUM(D31:D32)</f>
        <v>0</v>
      </c>
      <c r="E30" s="201">
        <f t="shared" si="38"/>
        <v>0</v>
      </c>
      <c r="F30" s="201">
        <f t="shared" si="38"/>
        <v>0</v>
      </c>
      <c r="G30" s="201">
        <f t="shared" si="37"/>
        <v>0</v>
      </c>
      <c r="H30" s="201">
        <f t="shared" si="37"/>
        <v>0</v>
      </c>
      <c r="I30" s="201">
        <f t="shared" si="37"/>
        <v>0</v>
      </c>
      <c r="J30" s="201">
        <f t="shared" ref="J30:K30" si="39">SUM(J31:J32)</f>
        <v>0</v>
      </c>
      <c r="K30" s="320">
        <f t="shared" si="39"/>
        <v>0</v>
      </c>
      <c r="L30" s="201">
        <f t="shared" si="37"/>
        <v>0</v>
      </c>
      <c r="M30" s="201">
        <f t="shared" si="37"/>
        <v>0</v>
      </c>
      <c r="N30" s="201">
        <f t="shared" si="37"/>
        <v>0</v>
      </c>
      <c r="O30" s="201"/>
      <c r="P30" s="201">
        <f t="shared" ref="P30" si="40">SUM(P31:P32)</f>
        <v>0</v>
      </c>
      <c r="Q30" s="201">
        <f t="shared" si="14"/>
        <v>0</v>
      </c>
      <c r="R30" s="326">
        <f t="shared" ref="R30:AX30" si="41">SUM(R31:R32)</f>
        <v>0</v>
      </c>
      <c r="S30" s="201">
        <f t="shared" si="41"/>
        <v>0</v>
      </c>
      <c r="T30" s="201">
        <f t="shared" si="41"/>
        <v>0</v>
      </c>
      <c r="U30" s="201">
        <f t="shared" si="41"/>
        <v>0</v>
      </c>
      <c r="V30" s="201">
        <f t="shared" si="41"/>
        <v>0</v>
      </c>
      <c r="W30" s="201">
        <f t="shared" si="41"/>
        <v>0</v>
      </c>
      <c r="X30" s="201">
        <f t="shared" si="41"/>
        <v>0</v>
      </c>
      <c r="Y30" s="201">
        <f t="shared" si="41"/>
        <v>0</v>
      </c>
      <c r="Z30" s="201">
        <f t="shared" si="41"/>
        <v>0</v>
      </c>
      <c r="AA30" s="201">
        <f t="shared" si="41"/>
        <v>0</v>
      </c>
      <c r="AB30" s="201">
        <f t="shared" si="41"/>
        <v>0</v>
      </c>
      <c r="AC30" s="201">
        <f t="shared" si="41"/>
        <v>0</v>
      </c>
      <c r="AD30" s="201">
        <f t="shared" si="41"/>
        <v>0</v>
      </c>
      <c r="AE30" s="201">
        <f t="shared" si="41"/>
        <v>0</v>
      </c>
      <c r="AF30" s="201">
        <f t="shared" si="41"/>
        <v>0</v>
      </c>
      <c r="AG30" s="201">
        <f t="shared" si="41"/>
        <v>0</v>
      </c>
      <c r="AH30" s="201">
        <f t="shared" si="41"/>
        <v>0</v>
      </c>
      <c r="AI30" s="201">
        <f t="shared" si="41"/>
        <v>0</v>
      </c>
      <c r="AJ30" s="201">
        <f t="shared" si="41"/>
        <v>0</v>
      </c>
      <c r="AK30" s="201">
        <f t="shared" si="41"/>
        <v>0</v>
      </c>
      <c r="AL30" s="201">
        <f t="shared" si="41"/>
        <v>0</v>
      </c>
      <c r="AM30" s="201">
        <f t="shared" si="41"/>
        <v>0</v>
      </c>
      <c r="AN30" s="201">
        <f t="shared" si="41"/>
        <v>0</v>
      </c>
      <c r="AO30" s="201">
        <f t="shared" si="41"/>
        <v>0</v>
      </c>
      <c r="AP30" s="201">
        <f t="shared" si="41"/>
        <v>0</v>
      </c>
      <c r="AQ30" s="201">
        <f t="shared" si="41"/>
        <v>0</v>
      </c>
      <c r="AR30" s="201">
        <f t="shared" si="41"/>
        <v>0</v>
      </c>
      <c r="AS30" s="201">
        <f t="shared" si="41"/>
        <v>0</v>
      </c>
      <c r="AT30" s="201">
        <f t="shared" si="41"/>
        <v>0</v>
      </c>
      <c r="AU30" s="201">
        <f t="shared" si="41"/>
        <v>0</v>
      </c>
      <c r="AV30" s="201">
        <f t="shared" si="41"/>
        <v>0</v>
      </c>
      <c r="AW30" s="201">
        <f t="shared" si="41"/>
        <v>0</v>
      </c>
      <c r="AX30" s="201">
        <f t="shared" si="41"/>
        <v>0</v>
      </c>
      <c r="AY30" s="320">
        <f t="shared" si="37"/>
        <v>0</v>
      </c>
      <c r="AZ30" s="382">
        <f t="shared" si="5"/>
        <v>0</v>
      </c>
    </row>
    <row r="31" spans="1:52" ht="18" x14ac:dyDescent="0.25">
      <c r="A31" s="25"/>
      <c r="B31" s="26" t="s">
        <v>105</v>
      </c>
      <c r="C31" s="202"/>
      <c r="D31" s="202"/>
      <c r="E31" s="202"/>
      <c r="F31" s="202"/>
      <c r="G31" s="202"/>
      <c r="H31" s="202">
        <f>SUM(C31:G31)</f>
        <v>0</v>
      </c>
      <c r="I31" s="202"/>
      <c r="J31" s="202"/>
      <c r="K31" s="321"/>
      <c r="L31" s="202"/>
      <c r="M31" s="202">
        <f>SUM(I31:L31)</f>
        <v>0</v>
      </c>
      <c r="N31" s="202"/>
      <c r="O31" s="202"/>
      <c r="P31" s="202"/>
      <c r="Q31" s="202">
        <f t="shared" si="14"/>
        <v>0</v>
      </c>
      <c r="R31" s="327"/>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321">
        <f>SUM(R31:AX31)</f>
        <v>0</v>
      </c>
      <c r="AZ31" s="382">
        <f t="shared" si="5"/>
        <v>0</v>
      </c>
    </row>
    <row r="32" spans="1:52" ht="18" x14ac:dyDescent="0.25">
      <c r="A32" s="25"/>
      <c r="B32" s="26" t="s">
        <v>106</v>
      </c>
      <c r="C32" s="202"/>
      <c r="D32" s="202"/>
      <c r="E32" s="202"/>
      <c r="F32" s="202"/>
      <c r="G32" s="202"/>
      <c r="H32" s="202">
        <f>SUM(C32:G32)</f>
        <v>0</v>
      </c>
      <c r="I32" s="202"/>
      <c r="J32" s="202"/>
      <c r="K32" s="321"/>
      <c r="L32" s="202"/>
      <c r="M32" s="202">
        <f>SUM(I32:L32)</f>
        <v>0</v>
      </c>
      <c r="N32" s="202"/>
      <c r="O32" s="202"/>
      <c r="P32" s="202"/>
      <c r="Q32" s="202">
        <f t="shared" si="14"/>
        <v>0</v>
      </c>
      <c r="R32" s="327"/>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321">
        <f>SUM(R32:AX32)</f>
        <v>0</v>
      </c>
      <c r="AZ32" s="382">
        <f t="shared" si="5"/>
        <v>0</v>
      </c>
    </row>
    <row r="33" spans="1:52" ht="18" x14ac:dyDescent="0.25">
      <c r="A33" s="21" t="s">
        <v>107</v>
      </c>
      <c r="B33" s="22" t="s">
        <v>108</v>
      </c>
      <c r="C33" s="201">
        <f t="shared" ref="C33:AY33" si="42">C34+C37+C38+C39+C43</f>
        <v>0</v>
      </c>
      <c r="D33" s="201">
        <f t="shared" ref="D33:F33" si="43">D34+D37+D38+D39+D43</f>
        <v>0</v>
      </c>
      <c r="E33" s="201">
        <f t="shared" si="43"/>
        <v>0</v>
      </c>
      <c r="F33" s="201">
        <f t="shared" si="43"/>
        <v>0</v>
      </c>
      <c r="G33" s="201">
        <f t="shared" si="42"/>
        <v>0</v>
      </c>
      <c r="H33" s="201">
        <f t="shared" si="42"/>
        <v>0</v>
      </c>
      <c r="I33" s="201">
        <f t="shared" si="42"/>
        <v>0</v>
      </c>
      <c r="J33" s="201">
        <f t="shared" ref="J33:K33" si="44">J34+J37+J38+J39+J43</f>
        <v>0</v>
      </c>
      <c r="K33" s="320">
        <f t="shared" si="44"/>
        <v>0</v>
      </c>
      <c r="L33" s="201">
        <f t="shared" si="42"/>
        <v>0</v>
      </c>
      <c r="M33" s="201">
        <f t="shared" si="42"/>
        <v>0</v>
      </c>
      <c r="N33" s="201">
        <f t="shared" si="42"/>
        <v>0</v>
      </c>
      <c r="O33" s="201"/>
      <c r="P33" s="201">
        <f t="shared" ref="P33" si="45">P34+P37+P38+P39+P43</f>
        <v>0</v>
      </c>
      <c r="Q33" s="201">
        <f t="shared" si="14"/>
        <v>0</v>
      </c>
      <c r="R33" s="326">
        <f t="shared" ref="R33:AX33" si="46">R34+R37+R38+R39+R43</f>
        <v>0</v>
      </c>
      <c r="S33" s="201">
        <f t="shared" si="46"/>
        <v>8000000</v>
      </c>
      <c r="T33" s="201">
        <f t="shared" si="46"/>
        <v>65900000</v>
      </c>
      <c r="U33" s="201">
        <f t="shared" si="46"/>
        <v>0</v>
      </c>
      <c r="V33" s="201">
        <f t="shared" si="46"/>
        <v>0</v>
      </c>
      <c r="W33" s="201">
        <f t="shared" si="46"/>
        <v>0</v>
      </c>
      <c r="X33" s="201">
        <f t="shared" si="46"/>
        <v>0</v>
      </c>
      <c r="Y33" s="201">
        <f t="shared" si="46"/>
        <v>0</v>
      </c>
      <c r="Z33" s="201">
        <f t="shared" si="46"/>
        <v>0</v>
      </c>
      <c r="AA33" s="201">
        <f t="shared" si="46"/>
        <v>0</v>
      </c>
      <c r="AB33" s="201">
        <f t="shared" si="46"/>
        <v>0</v>
      </c>
      <c r="AC33" s="201">
        <f t="shared" si="46"/>
        <v>0</v>
      </c>
      <c r="AD33" s="201">
        <f t="shared" si="46"/>
        <v>0</v>
      </c>
      <c r="AE33" s="201">
        <f t="shared" si="46"/>
        <v>0</v>
      </c>
      <c r="AF33" s="201">
        <f t="shared" si="46"/>
        <v>0</v>
      </c>
      <c r="AG33" s="201">
        <f t="shared" si="46"/>
        <v>0</v>
      </c>
      <c r="AH33" s="201">
        <f t="shared" si="46"/>
        <v>0</v>
      </c>
      <c r="AI33" s="201">
        <f t="shared" si="46"/>
        <v>0</v>
      </c>
      <c r="AJ33" s="201">
        <f t="shared" si="46"/>
        <v>0</v>
      </c>
      <c r="AK33" s="201">
        <f t="shared" si="46"/>
        <v>0</v>
      </c>
      <c r="AL33" s="201">
        <f t="shared" si="46"/>
        <v>0</v>
      </c>
      <c r="AM33" s="201">
        <f t="shared" si="46"/>
        <v>0</v>
      </c>
      <c r="AN33" s="201">
        <f t="shared" si="46"/>
        <v>0</v>
      </c>
      <c r="AO33" s="201">
        <f t="shared" si="46"/>
        <v>0</v>
      </c>
      <c r="AP33" s="201">
        <f t="shared" si="46"/>
        <v>0</v>
      </c>
      <c r="AQ33" s="201">
        <f t="shared" si="46"/>
        <v>0</v>
      </c>
      <c r="AR33" s="201">
        <f t="shared" si="46"/>
        <v>0</v>
      </c>
      <c r="AS33" s="201">
        <f t="shared" si="46"/>
        <v>0</v>
      </c>
      <c r="AT33" s="201">
        <f t="shared" si="46"/>
        <v>0</v>
      </c>
      <c r="AU33" s="201">
        <f t="shared" si="46"/>
        <v>0</v>
      </c>
      <c r="AV33" s="201">
        <f t="shared" si="46"/>
        <v>0</v>
      </c>
      <c r="AW33" s="201">
        <f t="shared" si="46"/>
        <v>0</v>
      </c>
      <c r="AX33" s="201">
        <f t="shared" si="46"/>
        <v>0</v>
      </c>
      <c r="AY33" s="320">
        <f t="shared" si="42"/>
        <v>73900000</v>
      </c>
      <c r="AZ33" s="382">
        <f t="shared" si="5"/>
        <v>73900000</v>
      </c>
    </row>
    <row r="34" spans="1:52" ht="18" x14ac:dyDescent="0.25">
      <c r="A34" s="23" t="s">
        <v>109</v>
      </c>
      <c r="B34" s="24" t="s">
        <v>110</v>
      </c>
      <c r="C34" s="202">
        <f t="shared" ref="C34:AY34" si="47">SUM(C35:C36)</f>
        <v>0</v>
      </c>
      <c r="D34" s="202">
        <f t="shared" ref="D34:F34" si="48">SUM(D35:D36)</f>
        <v>0</v>
      </c>
      <c r="E34" s="202">
        <f t="shared" si="48"/>
        <v>0</v>
      </c>
      <c r="F34" s="202">
        <f t="shared" si="48"/>
        <v>0</v>
      </c>
      <c r="G34" s="202">
        <f t="shared" si="47"/>
        <v>0</v>
      </c>
      <c r="H34" s="202">
        <f t="shared" si="47"/>
        <v>0</v>
      </c>
      <c r="I34" s="202">
        <f t="shared" si="47"/>
        <v>0</v>
      </c>
      <c r="J34" s="202">
        <f t="shared" ref="J34" si="49">SUM(J35:J36)</f>
        <v>0</v>
      </c>
      <c r="K34" s="321">
        <f t="shared" ref="K34" si="50">SUM(K35:K36)</f>
        <v>0</v>
      </c>
      <c r="L34" s="202">
        <f t="shared" si="47"/>
        <v>0</v>
      </c>
      <c r="M34" s="202">
        <f t="shared" si="47"/>
        <v>0</v>
      </c>
      <c r="N34" s="202">
        <f t="shared" si="47"/>
        <v>0</v>
      </c>
      <c r="O34" s="202"/>
      <c r="P34" s="202">
        <f t="shared" ref="P34" si="51">SUM(P35:P36)</f>
        <v>0</v>
      </c>
      <c r="Q34" s="202">
        <f t="shared" si="14"/>
        <v>0</v>
      </c>
      <c r="R34" s="327">
        <f t="shared" ref="R34:AX34" si="52">SUM(R35:R36)</f>
        <v>0</v>
      </c>
      <c r="S34" s="202">
        <f t="shared" ref="S34:T34" si="53">SUM(S35:S36)</f>
        <v>0</v>
      </c>
      <c r="T34" s="202">
        <f t="shared" si="53"/>
        <v>55000000</v>
      </c>
      <c r="U34" s="202">
        <f t="shared" si="52"/>
        <v>0</v>
      </c>
      <c r="V34" s="202">
        <f t="shared" si="52"/>
        <v>0</v>
      </c>
      <c r="W34" s="202">
        <f t="shared" si="52"/>
        <v>0</v>
      </c>
      <c r="X34" s="202">
        <f t="shared" si="52"/>
        <v>0</v>
      </c>
      <c r="Y34" s="202">
        <f t="shared" ref="Y34" si="54">SUM(Y35:Y36)</f>
        <v>0</v>
      </c>
      <c r="Z34" s="202">
        <f t="shared" si="52"/>
        <v>0</v>
      </c>
      <c r="AA34" s="202">
        <f t="shared" si="52"/>
        <v>0</v>
      </c>
      <c r="AB34" s="202">
        <f t="shared" si="52"/>
        <v>0</v>
      </c>
      <c r="AC34" s="202">
        <f t="shared" si="52"/>
        <v>0</v>
      </c>
      <c r="AD34" s="202">
        <f t="shared" si="52"/>
        <v>0</v>
      </c>
      <c r="AE34" s="202">
        <f t="shared" si="52"/>
        <v>0</v>
      </c>
      <c r="AF34" s="202">
        <f t="shared" si="52"/>
        <v>0</v>
      </c>
      <c r="AG34" s="202">
        <f t="shared" si="52"/>
        <v>0</v>
      </c>
      <c r="AH34" s="202">
        <f t="shared" si="52"/>
        <v>0</v>
      </c>
      <c r="AI34" s="202">
        <f t="shared" si="52"/>
        <v>0</v>
      </c>
      <c r="AJ34" s="202">
        <f t="shared" ref="AJ34" si="55">SUM(AJ35:AJ36)</f>
        <v>0</v>
      </c>
      <c r="AK34" s="202">
        <f t="shared" si="52"/>
        <v>0</v>
      </c>
      <c r="AL34" s="202">
        <f t="shared" ref="AL34" si="56">SUM(AL35:AL36)</f>
        <v>0</v>
      </c>
      <c r="AM34" s="202">
        <f t="shared" si="52"/>
        <v>0</v>
      </c>
      <c r="AN34" s="202">
        <f t="shared" si="52"/>
        <v>0</v>
      </c>
      <c r="AO34" s="202">
        <f t="shared" ref="AO34:AR34" si="57">SUM(AO35:AO36)</f>
        <v>0</v>
      </c>
      <c r="AP34" s="202">
        <f t="shared" si="57"/>
        <v>0</v>
      </c>
      <c r="AQ34" s="202">
        <f t="shared" si="57"/>
        <v>0</v>
      </c>
      <c r="AR34" s="202">
        <f t="shared" si="57"/>
        <v>0</v>
      </c>
      <c r="AS34" s="202">
        <f t="shared" si="52"/>
        <v>0</v>
      </c>
      <c r="AT34" s="202">
        <f t="shared" si="52"/>
        <v>0</v>
      </c>
      <c r="AU34" s="202">
        <f t="shared" si="52"/>
        <v>0</v>
      </c>
      <c r="AV34" s="202">
        <f t="shared" si="52"/>
        <v>0</v>
      </c>
      <c r="AW34" s="202">
        <f t="shared" ref="AW34" si="58">SUM(AW35:AW36)</f>
        <v>0</v>
      </c>
      <c r="AX34" s="202">
        <f t="shared" si="52"/>
        <v>0</v>
      </c>
      <c r="AY34" s="321">
        <f t="shared" si="47"/>
        <v>55000000</v>
      </c>
      <c r="AZ34" s="382">
        <f t="shared" si="5"/>
        <v>55000000</v>
      </c>
    </row>
    <row r="35" spans="1:52" ht="30" x14ac:dyDescent="0.25">
      <c r="A35" s="23"/>
      <c r="B35" s="26" t="s">
        <v>111</v>
      </c>
      <c r="C35" s="202"/>
      <c r="D35" s="202"/>
      <c r="E35" s="202"/>
      <c r="F35" s="202"/>
      <c r="G35" s="202"/>
      <c r="H35" s="202">
        <f>SUM(C35:G35)</f>
        <v>0</v>
      </c>
      <c r="I35" s="202"/>
      <c r="J35" s="202"/>
      <c r="K35" s="321"/>
      <c r="L35" s="202"/>
      <c r="M35" s="202">
        <f>SUM(I35:L35)</f>
        <v>0</v>
      </c>
      <c r="N35" s="202"/>
      <c r="O35" s="202"/>
      <c r="P35" s="202"/>
      <c r="Q35" s="202">
        <f t="shared" si="14"/>
        <v>0</v>
      </c>
      <c r="R35" s="327">
        <v>0</v>
      </c>
      <c r="S35" s="202">
        <v>0</v>
      </c>
      <c r="T35" s="202">
        <v>55000000</v>
      </c>
      <c r="U35" s="202">
        <v>0</v>
      </c>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321">
        <f>SUM(R35:AX35)</f>
        <v>55000000</v>
      </c>
      <c r="AZ35" s="382">
        <f t="shared" si="5"/>
        <v>55000000</v>
      </c>
    </row>
    <row r="36" spans="1:52" ht="30" x14ac:dyDescent="0.25">
      <c r="A36" s="23"/>
      <c r="B36" s="26" t="s">
        <v>112</v>
      </c>
      <c r="C36" s="202"/>
      <c r="D36" s="202"/>
      <c r="E36" s="202"/>
      <c r="F36" s="202"/>
      <c r="G36" s="202"/>
      <c r="H36" s="202">
        <f>SUM(C36:G36)</f>
        <v>0</v>
      </c>
      <c r="I36" s="202"/>
      <c r="J36" s="202"/>
      <c r="K36" s="321"/>
      <c r="L36" s="202"/>
      <c r="M36" s="202">
        <f>SUM(I36:L36)</f>
        <v>0</v>
      </c>
      <c r="N36" s="202"/>
      <c r="O36" s="202"/>
      <c r="P36" s="202"/>
      <c r="Q36" s="202">
        <f t="shared" si="14"/>
        <v>0</v>
      </c>
      <c r="R36" s="327"/>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321">
        <f>SUM(R36:AX36)</f>
        <v>0</v>
      </c>
      <c r="AZ36" s="382">
        <f t="shared" si="5"/>
        <v>0</v>
      </c>
    </row>
    <row r="37" spans="1:52" ht="18" x14ac:dyDescent="0.25">
      <c r="A37" s="23" t="s">
        <v>113</v>
      </c>
      <c r="B37" s="24" t="s">
        <v>114</v>
      </c>
      <c r="C37" s="202"/>
      <c r="D37" s="202"/>
      <c r="E37" s="202"/>
      <c r="F37" s="202"/>
      <c r="G37" s="202"/>
      <c r="H37" s="202">
        <f>SUM(C37:G37)</f>
        <v>0</v>
      </c>
      <c r="I37" s="202"/>
      <c r="J37" s="202"/>
      <c r="K37" s="321"/>
      <c r="L37" s="202"/>
      <c r="M37" s="202">
        <f>SUM(I37:L37)</f>
        <v>0</v>
      </c>
      <c r="N37" s="202"/>
      <c r="O37" s="202"/>
      <c r="P37" s="202"/>
      <c r="Q37" s="202">
        <f t="shared" si="14"/>
        <v>0</v>
      </c>
      <c r="R37" s="327"/>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321">
        <f>SUM(R37:AX37)</f>
        <v>0</v>
      </c>
      <c r="AZ37" s="382">
        <f t="shared" ref="AZ37:AZ68" si="59">AY37+Q37+M37+H37</f>
        <v>0</v>
      </c>
    </row>
    <row r="38" spans="1:52" ht="18" x14ac:dyDescent="0.25">
      <c r="A38" s="23" t="s">
        <v>115</v>
      </c>
      <c r="B38" s="24" t="s">
        <v>116</v>
      </c>
      <c r="C38" s="202"/>
      <c r="D38" s="202"/>
      <c r="E38" s="202"/>
      <c r="F38" s="202"/>
      <c r="G38" s="202"/>
      <c r="H38" s="202">
        <f>SUM(C38:G38)</f>
        <v>0</v>
      </c>
      <c r="I38" s="202"/>
      <c r="J38" s="202"/>
      <c r="K38" s="321"/>
      <c r="L38" s="202"/>
      <c r="M38" s="202">
        <f>SUM(I38:L38)</f>
        <v>0</v>
      </c>
      <c r="N38" s="202"/>
      <c r="O38" s="202"/>
      <c r="P38" s="202"/>
      <c r="Q38" s="202">
        <f t="shared" si="14"/>
        <v>0</v>
      </c>
      <c r="R38" s="327"/>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321">
        <f>SUM(R38:AX38)</f>
        <v>0</v>
      </c>
      <c r="AZ38" s="382">
        <f t="shared" si="59"/>
        <v>0</v>
      </c>
    </row>
    <row r="39" spans="1:52" ht="18" x14ac:dyDescent="0.25">
      <c r="A39" s="23" t="s">
        <v>117</v>
      </c>
      <c r="B39" s="24" t="s">
        <v>118</v>
      </c>
      <c r="C39" s="202">
        <f t="shared" ref="C39:AY39" si="60">SUM(C40:C42)</f>
        <v>0</v>
      </c>
      <c r="D39" s="202">
        <f t="shared" ref="D39:F39" si="61">SUM(D40:D42)</f>
        <v>0</v>
      </c>
      <c r="E39" s="202">
        <f t="shared" si="61"/>
        <v>0</v>
      </c>
      <c r="F39" s="202">
        <f t="shared" si="61"/>
        <v>0</v>
      </c>
      <c r="G39" s="202">
        <f t="shared" si="60"/>
        <v>0</v>
      </c>
      <c r="H39" s="202">
        <f t="shared" si="60"/>
        <v>0</v>
      </c>
      <c r="I39" s="202">
        <f t="shared" si="60"/>
        <v>0</v>
      </c>
      <c r="J39" s="202">
        <f t="shared" ref="J39:K39" si="62">SUM(J40:J42)</f>
        <v>0</v>
      </c>
      <c r="K39" s="321">
        <f t="shared" si="62"/>
        <v>0</v>
      </c>
      <c r="L39" s="202">
        <f t="shared" si="60"/>
        <v>0</v>
      </c>
      <c r="M39" s="202">
        <f t="shared" si="60"/>
        <v>0</v>
      </c>
      <c r="N39" s="202">
        <f t="shared" si="60"/>
        <v>0</v>
      </c>
      <c r="O39" s="202"/>
      <c r="P39" s="202">
        <f t="shared" ref="P39" si="63">SUM(P40:P42)</f>
        <v>0</v>
      </c>
      <c r="Q39" s="202">
        <f t="shared" si="14"/>
        <v>0</v>
      </c>
      <c r="R39" s="327">
        <f t="shared" ref="R39:AX39" si="64">SUM(R40:R42)</f>
        <v>0</v>
      </c>
      <c r="S39" s="202">
        <f t="shared" si="64"/>
        <v>0</v>
      </c>
      <c r="T39" s="202">
        <f t="shared" si="64"/>
        <v>10900000</v>
      </c>
      <c r="U39" s="202">
        <f t="shared" si="64"/>
        <v>0</v>
      </c>
      <c r="V39" s="202">
        <f t="shared" si="64"/>
        <v>0</v>
      </c>
      <c r="W39" s="202">
        <f t="shared" si="64"/>
        <v>0</v>
      </c>
      <c r="X39" s="202">
        <f t="shared" si="64"/>
        <v>0</v>
      </c>
      <c r="Y39" s="202">
        <f t="shared" si="64"/>
        <v>0</v>
      </c>
      <c r="Z39" s="202">
        <f t="shared" si="64"/>
        <v>0</v>
      </c>
      <c r="AA39" s="202">
        <f t="shared" si="64"/>
        <v>0</v>
      </c>
      <c r="AB39" s="202">
        <f t="shared" si="64"/>
        <v>0</v>
      </c>
      <c r="AC39" s="202">
        <f t="shared" si="64"/>
        <v>0</v>
      </c>
      <c r="AD39" s="202">
        <f t="shared" si="64"/>
        <v>0</v>
      </c>
      <c r="AE39" s="202">
        <f t="shared" si="64"/>
        <v>0</v>
      </c>
      <c r="AF39" s="202">
        <f t="shared" si="64"/>
        <v>0</v>
      </c>
      <c r="AG39" s="202">
        <f t="shared" si="64"/>
        <v>0</v>
      </c>
      <c r="AH39" s="202">
        <f t="shared" si="64"/>
        <v>0</v>
      </c>
      <c r="AI39" s="202">
        <f t="shared" si="64"/>
        <v>0</v>
      </c>
      <c r="AJ39" s="202">
        <f t="shared" si="64"/>
        <v>0</v>
      </c>
      <c r="AK39" s="202">
        <f t="shared" si="64"/>
        <v>0</v>
      </c>
      <c r="AL39" s="202">
        <f t="shared" si="64"/>
        <v>0</v>
      </c>
      <c r="AM39" s="202">
        <f t="shared" si="64"/>
        <v>0</v>
      </c>
      <c r="AN39" s="202">
        <f t="shared" si="64"/>
        <v>0</v>
      </c>
      <c r="AO39" s="202">
        <f t="shared" si="64"/>
        <v>0</v>
      </c>
      <c r="AP39" s="202">
        <f t="shared" si="64"/>
        <v>0</v>
      </c>
      <c r="AQ39" s="202">
        <f t="shared" si="64"/>
        <v>0</v>
      </c>
      <c r="AR39" s="202">
        <f t="shared" si="64"/>
        <v>0</v>
      </c>
      <c r="AS39" s="202">
        <f t="shared" si="64"/>
        <v>0</v>
      </c>
      <c r="AT39" s="202">
        <f t="shared" si="64"/>
        <v>0</v>
      </c>
      <c r="AU39" s="202">
        <f t="shared" si="64"/>
        <v>0</v>
      </c>
      <c r="AV39" s="202">
        <f t="shared" si="64"/>
        <v>0</v>
      </c>
      <c r="AW39" s="202">
        <f t="shared" si="64"/>
        <v>0</v>
      </c>
      <c r="AX39" s="202">
        <f t="shared" si="64"/>
        <v>0</v>
      </c>
      <c r="AY39" s="321">
        <f t="shared" si="60"/>
        <v>10900000</v>
      </c>
      <c r="AZ39" s="382">
        <f t="shared" si="59"/>
        <v>10900000</v>
      </c>
    </row>
    <row r="40" spans="1:52" ht="30" x14ac:dyDescent="0.25">
      <c r="A40" s="27"/>
      <c r="B40" s="26" t="s">
        <v>119</v>
      </c>
      <c r="C40" s="202"/>
      <c r="D40" s="202"/>
      <c r="E40" s="202"/>
      <c r="F40" s="202"/>
      <c r="G40" s="202"/>
      <c r="H40" s="202">
        <f>SUM(C40:G40)</f>
        <v>0</v>
      </c>
      <c r="I40" s="202"/>
      <c r="J40" s="202"/>
      <c r="K40" s="321"/>
      <c r="L40" s="202"/>
      <c r="M40" s="202">
        <f>SUM(I40:L40)</f>
        <v>0</v>
      </c>
      <c r="N40" s="202"/>
      <c r="O40" s="202"/>
      <c r="P40" s="202"/>
      <c r="Q40" s="202">
        <f t="shared" si="14"/>
        <v>0</v>
      </c>
      <c r="R40" s="327"/>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321">
        <f>SUM(R40:AX40)</f>
        <v>0</v>
      </c>
      <c r="AZ40" s="382">
        <f t="shared" si="59"/>
        <v>0</v>
      </c>
    </row>
    <row r="41" spans="1:52" ht="30" x14ac:dyDescent="0.25">
      <c r="A41" s="27"/>
      <c r="B41" s="26" t="s">
        <v>120</v>
      </c>
      <c r="C41" s="202"/>
      <c r="D41" s="202"/>
      <c r="E41" s="202"/>
      <c r="F41" s="202"/>
      <c r="G41" s="202"/>
      <c r="H41" s="202">
        <f>SUM(C41:G41)</f>
        <v>0</v>
      </c>
      <c r="I41" s="202"/>
      <c r="J41" s="202"/>
      <c r="K41" s="321"/>
      <c r="L41" s="202"/>
      <c r="M41" s="202">
        <f>SUM(I41:L41)</f>
        <v>0</v>
      </c>
      <c r="N41" s="202"/>
      <c r="O41" s="202"/>
      <c r="P41" s="202"/>
      <c r="Q41" s="202">
        <f t="shared" si="14"/>
        <v>0</v>
      </c>
      <c r="R41" s="327"/>
      <c r="S41" s="202">
        <v>0</v>
      </c>
      <c r="T41" s="202">
        <v>10900000</v>
      </c>
      <c r="U41" s="202">
        <v>0</v>
      </c>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321">
        <f>SUM(R41:AX41)</f>
        <v>10900000</v>
      </c>
      <c r="AZ41" s="382">
        <f t="shared" si="59"/>
        <v>10900000</v>
      </c>
    </row>
    <row r="42" spans="1:52" ht="18" x14ac:dyDescent="0.25">
      <c r="A42" s="27"/>
      <c r="B42" s="26" t="s">
        <v>121</v>
      </c>
      <c r="C42" s="202"/>
      <c r="D42" s="202"/>
      <c r="E42" s="202"/>
      <c r="F42" s="202"/>
      <c r="G42" s="202"/>
      <c r="H42" s="202">
        <f>SUM(C42:G42)</f>
        <v>0</v>
      </c>
      <c r="I42" s="202"/>
      <c r="J42" s="202"/>
      <c r="K42" s="321"/>
      <c r="L42" s="202"/>
      <c r="M42" s="202">
        <f>SUM(I42:L42)</f>
        <v>0</v>
      </c>
      <c r="N42" s="202"/>
      <c r="O42" s="202"/>
      <c r="P42" s="202"/>
      <c r="Q42" s="202">
        <f t="shared" si="14"/>
        <v>0</v>
      </c>
      <c r="R42" s="327"/>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321">
        <f>SUM(R42:AX42)</f>
        <v>0</v>
      </c>
      <c r="AZ42" s="382">
        <f t="shared" si="59"/>
        <v>0</v>
      </c>
    </row>
    <row r="43" spans="1:52" ht="18" x14ac:dyDescent="0.25">
      <c r="A43" s="23" t="s">
        <v>122</v>
      </c>
      <c r="B43" s="24" t="s">
        <v>123</v>
      </c>
      <c r="C43" s="202">
        <f t="shared" ref="C43:AY43" si="65">SUM(C44:C45)</f>
        <v>0</v>
      </c>
      <c r="D43" s="202">
        <f t="shared" ref="D43:F43" si="66">SUM(D44:D45)</f>
        <v>0</v>
      </c>
      <c r="E43" s="202">
        <f t="shared" si="66"/>
        <v>0</v>
      </c>
      <c r="F43" s="202">
        <f t="shared" si="66"/>
        <v>0</v>
      </c>
      <c r="G43" s="202">
        <f t="shared" si="65"/>
        <v>0</v>
      </c>
      <c r="H43" s="202">
        <f t="shared" si="65"/>
        <v>0</v>
      </c>
      <c r="I43" s="202">
        <f t="shared" si="65"/>
        <v>0</v>
      </c>
      <c r="J43" s="202">
        <f t="shared" ref="J43:K43" si="67">SUM(J44:J45)</f>
        <v>0</v>
      </c>
      <c r="K43" s="321">
        <f t="shared" si="67"/>
        <v>0</v>
      </c>
      <c r="L43" s="202">
        <f t="shared" si="65"/>
        <v>0</v>
      </c>
      <c r="M43" s="202">
        <f t="shared" si="65"/>
        <v>0</v>
      </c>
      <c r="N43" s="202">
        <f t="shared" si="65"/>
        <v>0</v>
      </c>
      <c r="O43" s="202"/>
      <c r="P43" s="202">
        <f t="shared" ref="P43" si="68">SUM(P44:P45)</f>
        <v>0</v>
      </c>
      <c r="Q43" s="202">
        <f t="shared" si="14"/>
        <v>0</v>
      </c>
      <c r="R43" s="327">
        <f t="shared" ref="R43:AX43" si="69">SUM(R44:R45)</f>
        <v>0</v>
      </c>
      <c r="S43" s="202">
        <f t="shared" si="69"/>
        <v>8000000</v>
      </c>
      <c r="T43" s="202">
        <f t="shared" si="69"/>
        <v>0</v>
      </c>
      <c r="U43" s="202">
        <f t="shared" si="69"/>
        <v>0</v>
      </c>
      <c r="V43" s="202">
        <f t="shared" si="69"/>
        <v>0</v>
      </c>
      <c r="W43" s="202">
        <f t="shared" si="69"/>
        <v>0</v>
      </c>
      <c r="X43" s="202">
        <f t="shared" si="69"/>
        <v>0</v>
      </c>
      <c r="Y43" s="202">
        <f t="shared" si="69"/>
        <v>0</v>
      </c>
      <c r="Z43" s="202">
        <f t="shared" si="69"/>
        <v>0</v>
      </c>
      <c r="AA43" s="202">
        <f t="shared" si="69"/>
        <v>0</v>
      </c>
      <c r="AB43" s="202">
        <f t="shared" si="69"/>
        <v>0</v>
      </c>
      <c r="AC43" s="202">
        <f t="shared" si="69"/>
        <v>0</v>
      </c>
      <c r="AD43" s="202">
        <f t="shared" si="69"/>
        <v>0</v>
      </c>
      <c r="AE43" s="202">
        <f t="shared" si="69"/>
        <v>0</v>
      </c>
      <c r="AF43" s="202">
        <f t="shared" si="69"/>
        <v>0</v>
      </c>
      <c r="AG43" s="202">
        <f t="shared" si="69"/>
        <v>0</v>
      </c>
      <c r="AH43" s="202">
        <f t="shared" si="69"/>
        <v>0</v>
      </c>
      <c r="AI43" s="202">
        <f t="shared" si="69"/>
        <v>0</v>
      </c>
      <c r="AJ43" s="202">
        <f t="shared" si="69"/>
        <v>0</v>
      </c>
      <c r="AK43" s="202">
        <f t="shared" si="69"/>
        <v>0</v>
      </c>
      <c r="AL43" s="202">
        <f t="shared" si="69"/>
        <v>0</v>
      </c>
      <c r="AM43" s="202">
        <f t="shared" si="69"/>
        <v>0</v>
      </c>
      <c r="AN43" s="202">
        <f t="shared" si="69"/>
        <v>0</v>
      </c>
      <c r="AO43" s="202">
        <f t="shared" si="69"/>
        <v>0</v>
      </c>
      <c r="AP43" s="202">
        <f t="shared" si="69"/>
        <v>0</v>
      </c>
      <c r="AQ43" s="202">
        <f t="shared" si="69"/>
        <v>0</v>
      </c>
      <c r="AR43" s="202">
        <f t="shared" si="69"/>
        <v>0</v>
      </c>
      <c r="AS43" s="202">
        <f t="shared" si="69"/>
        <v>0</v>
      </c>
      <c r="AT43" s="202">
        <f t="shared" si="69"/>
        <v>0</v>
      </c>
      <c r="AU43" s="202">
        <f t="shared" si="69"/>
        <v>0</v>
      </c>
      <c r="AV43" s="202">
        <f t="shared" si="69"/>
        <v>0</v>
      </c>
      <c r="AW43" s="202">
        <f t="shared" si="69"/>
        <v>0</v>
      </c>
      <c r="AX43" s="202">
        <f t="shared" si="69"/>
        <v>0</v>
      </c>
      <c r="AY43" s="321">
        <f t="shared" si="65"/>
        <v>8000000</v>
      </c>
      <c r="AZ43" s="382">
        <f t="shared" si="59"/>
        <v>8000000</v>
      </c>
    </row>
    <row r="44" spans="1:52" ht="18" x14ac:dyDescent="0.25">
      <c r="A44" s="27"/>
      <c r="B44" s="26" t="s">
        <v>124</v>
      </c>
      <c r="C44" s="202"/>
      <c r="D44" s="202"/>
      <c r="E44" s="202"/>
      <c r="F44" s="202"/>
      <c r="G44" s="202"/>
      <c r="H44" s="202">
        <f>SUM(C44:G44)</f>
        <v>0</v>
      </c>
      <c r="I44" s="202"/>
      <c r="J44" s="202"/>
      <c r="K44" s="321"/>
      <c r="L44" s="202"/>
      <c r="M44" s="202">
        <f>SUM(I44:L44)</f>
        <v>0</v>
      </c>
      <c r="N44" s="202"/>
      <c r="O44" s="202"/>
      <c r="P44" s="202"/>
      <c r="Q44" s="202">
        <f t="shared" si="14"/>
        <v>0</v>
      </c>
      <c r="R44" s="327"/>
      <c r="S44" s="202">
        <v>8000000</v>
      </c>
      <c r="T44" s="202">
        <v>0</v>
      </c>
      <c r="U44" s="202">
        <v>0</v>
      </c>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321">
        <f>SUM(R44:AX44)</f>
        <v>8000000</v>
      </c>
      <c r="AZ44" s="382">
        <f t="shared" si="59"/>
        <v>8000000</v>
      </c>
    </row>
    <row r="45" spans="1:52" ht="45" x14ac:dyDescent="0.25">
      <c r="A45" s="27"/>
      <c r="B45" s="26" t="s">
        <v>125</v>
      </c>
      <c r="C45" s="202"/>
      <c r="D45" s="202"/>
      <c r="E45" s="202"/>
      <c r="F45" s="202"/>
      <c r="G45" s="202"/>
      <c r="H45" s="202">
        <f>SUM(C45:G45)</f>
        <v>0</v>
      </c>
      <c r="I45" s="202"/>
      <c r="J45" s="202"/>
      <c r="K45" s="321"/>
      <c r="L45" s="202"/>
      <c r="M45" s="202">
        <f>SUM(I45:L45)</f>
        <v>0</v>
      </c>
      <c r="N45" s="202"/>
      <c r="O45" s="202"/>
      <c r="P45" s="202"/>
      <c r="Q45" s="202">
        <f t="shared" si="14"/>
        <v>0</v>
      </c>
      <c r="R45" s="327"/>
      <c r="S45" s="202"/>
      <c r="T45" s="202"/>
      <c r="U45" s="202"/>
      <c r="V45" s="202"/>
      <c r="W45" s="202"/>
      <c r="X45" s="202"/>
      <c r="Y45" s="202"/>
      <c r="Z45" s="202"/>
      <c r="AA45" s="202"/>
      <c r="AB45" s="202"/>
      <c r="AC45" s="202"/>
      <c r="AD45" s="202"/>
      <c r="AE45" s="202"/>
      <c r="AF45" s="202"/>
      <c r="AG45" s="202"/>
      <c r="AH45" s="202"/>
      <c r="AI45" s="202"/>
      <c r="AJ45" s="202"/>
      <c r="AK45" s="202"/>
      <c r="AL45" s="202"/>
      <c r="AM45" s="202"/>
      <c r="AN45" s="202"/>
      <c r="AO45" s="202"/>
      <c r="AP45" s="202"/>
      <c r="AQ45" s="202"/>
      <c r="AR45" s="202"/>
      <c r="AS45" s="202"/>
      <c r="AT45" s="202"/>
      <c r="AU45" s="202"/>
      <c r="AV45" s="202"/>
      <c r="AW45" s="202"/>
      <c r="AX45" s="202"/>
      <c r="AY45" s="321">
        <f>SUM(R45:AX45)</f>
        <v>0</v>
      </c>
      <c r="AZ45" s="382">
        <f t="shared" si="59"/>
        <v>0</v>
      </c>
    </row>
    <row r="46" spans="1:52" ht="18" x14ac:dyDescent="0.25">
      <c r="A46" s="21" t="s">
        <v>126</v>
      </c>
      <c r="B46" s="22" t="s">
        <v>127</v>
      </c>
      <c r="C46" s="201">
        <f t="shared" ref="C46:AY46" si="70">SUM(C47:C50)</f>
        <v>0</v>
      </c>
      <c r="D46" s="201">
        <f t="shared" ref="D46:F46" si="71">SUM(D47:D50)</f>
        <v>0</v>
      </c>
      <c r="E46" s="201">
        <f t="shared" si="71"/>
        <v>0</v>
      </c>
      <c r="F46" s="201">
        <f t="shared" si="71"/>
        <v>0</v>
      </c>
      <c r="G46" s="201">
        <f t="shared" si="70"/>
        <v>0</v>
      </c>
      <c r="H46" s="201">
        <f t="shared" si="70"/>
        <v>0</v>
      </c>
      <c r="I46" s="201">
        <f t="shared" si="70"/>
        <v>0</v>
      </c>
      <c r="J46" s="201">
        <f t="shared" ref="J46:K46" si="72">SUM(J47:J50)</f>
        <v>0</v>
      </c>
      <c r="K46" s="320">
        <f t="shared" si="72"/>
        <v>0</v>
      </c>
      <c r="L46" s="201">
        <f t="shared" si="70"/>
        <v>0</v>
      </c>
      <c r="M46" s="201">
        <f t="shared" si="70"/>
        <v>0</v>
      </c>
      <c r="N46" s="201">
        <f t="shared" si="70"/>
        <v>0</v>
      </c>
      <c r="O46" s="201"/>
      <c r="P46" s="201">
        <f t="shared" ref="P46" si="73">SUM(P47:P50)</f>
        <v>0</v>
      </c>
      <c r="Q46" s="201">
        <f t="shared" si="14"/>
        <v>0</v>
      </c>
      <c r="R46" s="326">
        <f t="shared" ref="R46:AX46" si="74">SUM(R47:R50)</f>
        <v>0</v>
      </c>
      <c r="S46" s="201">
        <f t="shared" si="74"/>
        <v>2300000</v>
      </c>
      <c r="T46" s="201">
        <f t="shared" si="74"/>
        <v>0</v>
      </c>
      <c r="U46" s="201">
        <f t="shared" si="74"/>
        <v>0</v>
      </c>
      <c r="V46" s="201">
        <f t="shared" si="74"/>
        <v>0</v>
      </c>
      <c r="W46" s="201">
        <f t="shared" si="74"/>
        <v>0</v>
      </c>
      <c r="X46" s="201">
        <f t="shared" si="74"/>
        <v>0</v>
      </c>
      <c r="Y46" s="201">
        <f t="shared" si="74"/>
        <v>0</v>
      </c>
      <c r="Z46" s="201">
        <f t="shared" si="74"/>
        <v>0</v>
      </c>
      <c r="AA46" s="201">
        <f t="shared" si="74"/>
        <v>0</v>
      </c>
      <c r="AB46" s="201">
        <f t="shared" si="74"/>
        <v>0</v>
      </c>
      <c r="AC46" s="201">
        <f t="shared" si="74"/>
        <v>0</v>
      </c>
      <c r="AD46" s="201">
        <f t="shared" si="74"/>
        <v>0</v>
      </c>
      <c r="AE46" s="201">
        <f t="shared" si="74"/>
        <v>0</v>
      </c>
      <c r="AF46" s="201">
        <f t="shared" si="74"/>
        <v>0</v>
      </c>
      <c r="AG46" s="201">
        <f t="shared" si="74"/>
        <v>0</v>
      </c>
      <c r="AH46" s="201">
        <f t="shared" si="74"/>
        <v>0</v>
      </c>
      <c r="AI46" s="201">
        <f t="shared" si="74"/>
        <v>0</v>
      </c>
      <c r="AJ46" s="201">
        <f t="shared" si="74"/>
        <v>0</v>
      </c>
      <c r="AK46" s="201">
        <f t="shared" si="74"/>
        <v>0</v>
      </c>
      <c r="AL46" s="201">
        <f t="shared" si="74"/>
        <v>0</v>
      </c>
      <c r="AM46" s="201">
        <f t="shared" si="74"/>
        <v>0</v>
      </c>
      <c r="AN46" s="201">
        <f t="shared" si="74"/>
        <v>0</v>
      </c>
      <c r="AO46" s="201">
        <f t="shared" si="74"/>
        <v>0</v>
      </c>
      <c r="AP46" s="201">
        <f t="shared" si="74"/>
        <v>0</v>
      </c>
      <c r="AQ46" s="201">
        <f t="shared" si="74"/>
        <v>0</v>
      </c>
      <c r="AR46" s="201">
        <f t="shared" si="74"/>
        <v>0</v>
      </c>
      <c r="AS46" s="201">
        <f t="shared" si="74"/>
        <v>0</v>
      </c>
      <c r="AT46" s="201">
        <f t="shared" si="74"/>
        <v>0</v>
      </c>
      <c r="AU46" s="201">
        <f t="shared" si="74"/>
        <v>0</v>
      </c>
      <c r="AV46" s="201">
        <f t="shared" si="74"/>
        <v>0</v>
      </c>
      <c r="AW46" s="201">
        <f t="shared" si="74"/>
        <v>0</v>
      </c>
      <c r="AX46" s="201">
        <f t="shared" si="74"/>
        <v>0</v>
      </c>
      <c r="AY46" s="320">
        <f t="shared" si="70"/>
        <v>2300000</v>
      </c>
      <c r="AZ46" s="382">
        <f t="shared" si="59"/>
        <v>2300000</v>
      </c>
    </row>
    <row r="47" spans="1:52" ht="18" x14ac:dyDescent="0.25">
      <c r="A47" s="27"/>
      <c r="B47" s="26" t="s">
        <v>128</v>
      </c>
      <c r="C47" s="202"/>
      <c r="D47" s="202"/>
      <c r="E47" s="202"/>
      <c r="F47" s="202"/>
      <c r="G47" s="202"/>
      <c r="H47" s="202">
        <f>SUM(C47:G47)</f>
        <v>0</v>
      </c>
      <c r="I47" s="202"/>
      <c r="J47" s="202"/>
      <c r="K47" s="321"/>
      <c r="L47" s="202"/>
      <c r="M47" s="202">
        <f>SUM(I47:L47)</f>
        <v>0</v>
      </c>
      <c r="N47" s="202"/>
      <c r="O47" s="202"/>
      <c r="P47" s="202"/>
      <c r="Q47" s="202">
        <f t="shared" si="14"/>
        <v>0</v>
      </c>
      <c r="R47" s="327"/>
      <c r="S47" s="202">
        <v>0</v>
      </c>
      <c r="T47" s="202">
        <v>0</v>
      </c>
      <c r="U47" s="202">
        <v>0</v>
      </c>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321">
        <f>SUM(R47:AX47)</f>
        <v>0</v>
      </c>
      <c r="AZ47" s="382">
        <f t="shared" si="59"/>
        <v>0</v>
      </c>
    </row>
    <row r="48" spans="1:52" ht="60" x14ac:dyDescent="0.25">
      <c r="A48" s="27"/>
      <c r="B48" s="26" t="s">
        <v>129</v>
      </c>
      <c r="C48" s="202"/>
      <c r="D48" s="202"/>
      <c r="E48" s="202"/>
      <c r="F48" s="202"/>
      <c r="G48" s="202"/>
      <c r="H48" s="202">
        <f>SUM(C48:G48)</f>
        <v>0</v>
      </c>
      <c r="I48" s="202"/>
      <c r="J48" s="202"/>
      <c r="K48" s="321"/>
      <c r="L48" s="202"/>
      <c r="M48" s="202">
        <f>SUM(I48:L48)</f>
        <v>0</v>
      </c>
      <c r="N48" s="202"/>
      <c r="O48" s="202"/>
      <c r="P48" s="202"/>
      <c r="Q48" s="202">
        <f t="shared" si="14"/>
        <v>0</v>
      </c>
      <c r="R48" s="327">
        <v>0</v>
      </c>
      <c r="S48" s="202">
        <v>2300000</v>
      </c>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2"/>
      <c r="AT48" s="202"/>
      <c r="AU48" s="202"/>
      <c r="AV48" s="202"/>
      <c r="AW48" s="202"/>
      <c r="AX48" s="202"/>
      <c r="AY48" s="321">
        <f>SUM(R48:AX48)</f>
        <v>2300000</v>
      </c>
      <c r="AZ48" s="382">
        <f t="shared" si="59"/>
        <v>2300000</v>
      </c>
    </row>
    <row r="49" spans="1:52" ht="18" x14ac:dyDescent="0.25">
      <c r="A49" s="27"/>
      <c r="B49" s="26" t="s">
        <v>130</v>
      </c>
      <c r="C49" s="202"/>
      <c r="D49" s="202"/>
      <c r="E49" s="202"/>
      <c r="F49" s="202"/>
      <c r="G49" s="202"/>
      <c r="H49" s="202">
        <f>SUM(C49:G49)</f>
        <v>0</v>
      </c>
      <c r="I49" s="202"/>
      <c r="J49" s="202"/>
      <c r="K49" s="321"/>
      <c r="L49" s="202"/>
      <c r="M49" s="202">
        <f>SUM(I49:L49)</f>
        <v>0</v>
      </c>
      <c r="N49" s="202"/>
      <c r="O49" s="202"/>
      <c r="P49" s="202"/>
      <c r="Q49" s="202">
        <f t="shared" si="14"/>
        <v>0</v>
      </c>
      <c r="R49" s="327"/>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321">
        <f>SUM(R49:AX49)</f>
        <v>0</v>
      </c>
      <c r="AZ49" s="382">
        <f t="shared" si="59"/>
        <v>0</v>
      </c>
    </row>
    <row r="50" spans="1:52" ht="18" x14ac:dyDescent="0.25">
      <c r="A50" s="27"/>
      <c r="B50" s="26" t="s">
        <v>131</v>
      </c>
      <c r="C50" s="202"/>
      <c r="D50" s="202"/>
      <c r="E50" s="202"/>
      <c r="F50" s="202"/>
      <c r="G50" s="202"/>
      <c r="H50" s="202">
        <f>SUM(C50:G50)</f>
        <v>0</v>
      </c>
      <c r="I50" s="202"/>
      <c r="J50" s="202"/>
      <c r="K50" s="321"/>
      <c r="L50" s="202"/>
      <c r="M50" s="202">
        <f>SUM(I50:L50)</f>
        <v>0</v>
      </c>
      <c r="N50" s="202"/>
      <c r="O50" s="202"/>
      <c r="P50" s="202"/>
      <c r="Q50" s="202">
        <f t="shared" si="14"/>
        <v>0</v>
      </c>
      <c r="R50" s="327"/>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321">
        <f>SUM(R50:AX50)</f>
        <v>0</v>
      </c>
      <c r="AZ50" s="382">
        <f t="shared" si="59"/>
        <v>0</v>
      </c>
    </row>
    <row r="51" spans="1:52" ht="18" x14ac:dyDescent="0.25">
      <c r="A51" s="19" t="s">
        <v>132</v>
      </c>
      <c r="B51" s="20" t="s">
        <v>133</v>
      </c>
      <c r="C51" s="199">
        <f t="shared" ref="C51:AY51" si="75">SUM(C52:C61)</f>
        <v>19050</v>
      </c>
      <c r="D51" s="199">
        <f t="shared" ref="D51:F51" si="76">SUM(D52:D61)</f>
        <v>0</v>
      </c>
      <c r="E51" s="199">
        <f t="shared" si="76"/>
        <v>1750000</v>
      </c>
      <c r="F51" s="199">
        <f t="shared" si="76"/>
        <v>0</v>
      </c>
      <c r="G51" s="199">
        <f t="shared" si="75"/>
        <v>0</v>
      </c>
      <c r="H51" s="199">
        <f t="shared" si="75"/>
        <v>1769050</v>
      </c>
      <c r="I51" s="199">
        <f t="shared" si="75"/>
        <v>0</v>
      </c>
      <c r="J51" s="199">
        <f t="shared" ref="J51:K51" si="77">SUM(J52:J61)</f>
        <v>0</v>
      </c>
      <c r="K51" s="319">
        <f t="shared" si="77"/>
        <v>0</v>
      </c>
      <c r="L51" s="199">
        <f t="shared" si="75"/>
        <v>0</v>
      </c>
      <c r="M51" s="199">
        <f t="shared" si="75"/>
        <v>0</v>
      </c>
      <c r="N51" s="199">
        <f t="shared" si="75"/>
        <v>190000</v>
      </c>
      <c r="O51" s="199"/>
      <c r="P51" s="199">
        <f t="shared" ref="P51" si="78">SUM(P52:P61)</f>
        <v>0</v>
      </c>
      <c r="Q51" s="199">
        <f t="shared" si="14"/>
        <v>190000</v>
      </c>
      <c r="R51" s="325">
        <f t="shared" ref="R51:AX51" si="79">SUM(R52:R61)</f>
        <v>0</v>
      </c>
      <c r="S51" s="199">
        <f t="shared" si="79"/>
        <v>0</v>
      </c>
      <c r="T51" s="199">
        <f t="shared" si="79"/>
        <v>0</v>
      </c>
      <c r="U51" s="199">
        <f t="shared" si="79"/>
        <v>0</v>
      </c>
      <c r="V51" s="199">
        <f t="shared" si="79"/>
        <v>1724000</v>
      </c>
      <c r="W51" s="199">
        <f t="shared" si="79"/>
        <v>8200000</v>
      </c>
      <c r="X51" s="199">
        <f t="shared" si="79"/>
        <v>0</v>
      </c>
      <c r="Y51" s="199">
        <f t="shared" si="79"/>
        <v>0</v>
      </c>
      <c r="Z51" s="199">
        <f t="shared" si="79"/>
        <v>0</v>
      </c>
      <c r="AA51" s="199">
        <f t="shared" si="79"/>
        <v>0</v>
      </c>
      <c r="AB51" s="199">
        <f t="shared" si="79"/>
        <v>0</v>
      </c>
      <c r="AC51" s="199">
        <f t="shared" si="79"/>
        <v>127000</v>
      </c>
      <c r="AD51" s="199">
        <f t="shared" si="79"/>
        <v>0</v>
      </c>
      <c r="AE51" s="199">
        <f t="shared" si="79"/>
        <v>200000</v>
      </c>
      <c r="AF51" s="199">
        <f t="shared" si="79"/>
        <v>0</v>
      </c>
      <c r="AG51" s="199">
        <f t="shared" si="79"/>
        <v>0</v>
      </c>
      <c r="AH51" s="199">
        <f t="shared" si="79"/>
        <v>0</v>
      </c>
      <c r="AI51" s="199">
        <f t="shared" si="79"/>
        <v>2350000</v>
      </c>
      <c r="AJ51" s="199">
        <f t="shared" si="79"/>
        <v>0</v>
      </c>
      <c r="AK51" s="199">
        <f t="shared" si="79"/>
        <v>0</v>
      </c>
      <c r="AL51" s="199">
        <f t="shared" si="79"/>
        <v>0</v>
      </c>
      <c r="AM51" s="199">
        <f t="shared" si="79"/>
        <v>0</v>
      </c>
      <c r="AN51" s="199">
        <f t="shared" si="79"/>
        <v>1270000</v>
      </c>
      <c r="AO51" s="199">
        <f t="shared" si="79"/>
        <v>0</v>
      </c>
      <c r="AP51" s="199">
        <f t="shared" si="79"/>
        <v>0</v>
      </c>
      <c r="AQ51" s="199">
        <f t="shared" si="79"/>
        <v>0</v>
      </c>
      <c r="AR51" s="199">
        <f t="shared" si="79"/>
        <v>0</v>
      </c>
      <c r="AS51" s="199">
        <f t="shared" si="79"/>
        <v>0</v>
      </c>
      <c r="AT51" s="199">
        <f t="shared" si="79"/>
        <v>0</v>
      </c>
      <c r="AU51" s="199">
        <f t="shared" si="79"/>
        <v>0</v>
      </c>
      <c r="AV51" s="199">
        <f t="shared" si="79"/>
        <v>0</v>
      </c>
      <c r="AW51" s="199">
        <f t="shared" si="79"/>
        <v>0</v>
      </c>
      <c r="AX51" s="199">
        <f t="shared" si="79"/>
        <v>0</v>
      </c>
      <c r="AY51" s="319">
        <f t="shared" si="75"/>
        <v>13871000</v>
      </c>
      <c r="AZ51" s="382">
        <f t="shared" si="59"/>
        <v>15830050</v>
      </c>
    </row>
    <row r="52" spans="1:52" ht="18" x14ac:dyDescent="0.25">
      <c r="A52" s="23" t="s">
        <v>134</v>
      </c>
      <c r="B52" s="24" t="s">
        <v>135</v>
      </c>
      <c r="C52" s="202"/>
      <c r="D52" s="202"/>
      <c r="E52" s="202"/>
      <c r="F52" s="202"/>
      <c r="G52" s="202"/>
      <c r="H52" s="202">
        <f t="shared" ref="H52:H61" si="80">SUM(C52:G52)</f>
        <v>0</v>
      </c>
      <c r="I52" s="202"/>
      <c r="J52" s="202"/>
      <c r="K52" s="321"/>
      <c r="L52" s="202"/>
      <c r="M52" s="202">
        <f t="shared" ref="M52:M61" si="81">SUM(I52:L52)</f>
        <v>0</v>
      </c>
      <c r="N52" s="202"/>
      <c r="O52" s="202"/>
      <c r="P52" s="202"/>
      <c r="Q52" s="202">
        <f t="shared" si="14"/>
        <v>0</v>
      </c>
      <c r="R52" s="327"/>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321">
        <f t="shared" ref="AY52:AY61" si="82">SUM(R52:AX52)</f>
        <v>0</v>
      </c>
      <c r="AZ52" s="382">
        <f t="shared" si="59"/>
        <v>0</v>
      </c>
    </row>
    <row r="53" spans="1:52" ht="18" x14ac:dyDescent="0.25">
      <c r="A53" s="23" t="s">
        <v>136</v>
      </c>
      <c r="B53" s="24" t="s">
        <v>137</v>
      </c>
      <c r="C53" s="202">
        <v>15000</v>
      </c>
      <c r="D53" s="202"/>
      <c r="E53" s="202">
        <v>1500000</v>
      </c>
      <c r="F53" s="202">
        <v>0</v>
      </c>
      <c r="G53" s="202"/>
      <c r="H53" s="202">
        <f t="shared" si="80"/>
        <v>1515000</v>
      </c>
      <c r="I53" s="202"/>
      <c r="J53" s="202"/>
      <c r="K53" s="321"/>
      <c r="L53" s="202"/>
      <c r="M53" s="202">
        <f t="shared" si="81"/>
        <v>0</v>
      </c>
      <c r="N53" s="202">
        <v>150000</v>
      </c>
      <c r="O53" s="202"/>
      <c r="P53" s="202">
        <v>0</v>
      </c>
      <c r="Q53" s="202">
        <f t="shared" si="14"/>
        <v>150000</v>
      </c>
      <c r="R53" s="327"/>
      <c r="S53" s="202"/>
      <c r="T53" s="202"/>
      <c r="U53" s="202"/>
      <c r="V53" s="202">
        <v>1400000</v>
      </c>
      <c r="W53" s="202">
        <v>3000000</v>
      </c>
      <c r="X53" s="202"/>
      <c r="Y53" s="202"/>
      <c r="Z53" s="202"/>
      <c r="AA53" s="202"/>
      <c r="AB53" s="202"/>
      <c r="AC53" s="202"/>
      <c r="AD53" s="202"/>
      <c r="AE53" s="202">
        <v>200000</v>
      </c>
      <c r="AF53" s="202"/>
      <c r="AG53" s="202"/>
      <c r="AH53" s="202"/>
      <c r="AI53" s="202">
        <v>2200000</v>
      </c>
      <c r="AJ53" s="202"/>
      <c r="AK53" s="202"/>
      <c r="AL53" s="202">
        <v>0</v>
      </c>
      <c r="AM53" s="202"/>
      <c r="AN53" s="202"/>
      <c r="AO53" s="202"/>
      <c r="AP53" s="202"/>
      <c r="AQ53" s="202"/>
      <c r="AR53" s="202"/>
      <c r="AS53" s="202"/>
      <c r="AT53" s="202"/>
      <c r="AU53" s="202"/>
      <c r="AV53" s="202"/>
      <c r="AW53" s="202"/>
      <c r="AX53" s="202"/>
      <c r="AY53" s="321">
        <f t="shared" si="82"/>
        <v>6800000</v>
      </c>
      <c r="AZ53" s="382">
        <f t="shared" si="59"/>
        <v>8465000</v>
      </c>
    </row>
    <row r="54" spans="1:52" ht="18" x14ac:dyDescent="0.25">
      <c r="A54" s="23" t="s">
        <v>138</v>
      </c>
      <c r="B54" s="24" t="s">
        <v>139</v>
      </c>
      <c r="C54" s="202"/>
      <c r="D54" s="202"/>
      <c r="E54" s="202"/>
      <c r="F54" s="202"/>
      <c r="G54" s="202"/>
      <c r="H54" s="202">
        <f t="shared" si="80"/>
        <v>0</v>
      </c>
      <c r="I54" s="202"/>
      <c r="J54" s="202"/>
      <c r="K54" s="321">
        <v>0</v>
      </c>
      <c r="L54" s="202"/>
      <c r="M54" s="202">
        <f t="shared" si="81"/>
        <v>0</v>
      </c>
      <c r="N54" s="202"/>
      <c r="O54" s="202"/>
      <c r="P54" s="202"/>
      <c r="Q54" s="202">
        <f t="shared" si="14"/>
        <v>0</v>
      </c>
      <c r="R54" s="327"/>
      <c r="S54" s="202"/>
      <c r="T54" s="202"/>
      <c r="U54" s="202"/>
      <c r="V54" s="202"/>
      <c r="W54" s="202">
        <v>1200000</v>
      </c>
      <c r="X54" s="202"/>
      <c r="Y54" s="202"/>
      <c r="Z54" s="202"/>
      <c r="AA54" s="202"/>
      <c r="AB54" s="202"/>
      <c r="AC54" s="202">
        <v>100000</v>
      </c>
      <c r="AD54" s="202"/>
      <c r="AE54" s="202"/>
      <c r="AF54" s="202"/>
      <c r="AG54" s="202"/>
      <c r="AH54" s="202"/>
      <c r="AI54" s="202">
        <v>0</v>
      </c>
      <c r="AJ54" s="202"/>
      <c r="AK54" s="202"/>
      <c r="AL54" s="202"/>
      <c r="AM54" s="202"/>
      <c r="AN54" s="202"/>
      <c r="AO54" s="202"/>
      <c r="AP54" s="202"/>
      <c r="AQ54" s="202"/>
      <c r="AR54" s="202"/>
      <c r="AS54" s="202"/>
      <c r="AT54" s="202"/>
      <c r="AU54" s="202"/>
      <c r="AV54" s="202"/>
      <c r="AW54" s="202"/>
      <c r="AX54" s="202"/>
      <c r="AY54" s="321">
        <f t="shared" si="82"/>
        <v>1300000</v>
      </c>
      <c r="AZ54" s="382">
        <f t="shared" si="59"/>
        <v>1300000</v>
      </c>
    </row>
    <row r="55" spans="1:52" ht="18" x14ac:dyDescent="0.25">
      <c r="A55" s="23" t="s">
        <v>140</v>
      </c>
      <c r="B55" s="24" t="s">
        <v>141</v>
      </c>
      <c r="C55" s="202"/>
      <c r="D55" s="202"/>
      <c r="E55" s="202"/>
      <c r="F55" s="202"/>
      <c r="G55" s="202"/>
      <c r="H55" s="202">
        <f t="shared" si="80"/>
        <v>0</v>
      </c>
      <c r="I55" s="202"/>
      <c r="J55" s="202"/>
      <c r="K55" s="321"/>
      <c r="L55" s="202"/>
      <c r="M55" s="202">
        <f t="shared" si="81"/>
        <v>0</v>
      </c>
      <c r="N55" s="202"/>
      <c r="O55" s="202"/>
      <c r="P55" s="202"/>
      <c r="Q55" s="202">
        <f t="shared" si="14"/>
        <v>0</v>
      </c>
      <c r="R55" s="327"/>
      <c r="S55" s="202"/>
      <c r="T55" s="202"/>
      <c r="U55" s="202"/>
      <c r="V55" s="202"/>
      <c r="W55" s="202">
        <v>3500000</v>
      </c>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321">
        <f t="shared" si="82"/>
        <v>3500000</v>
      </c>
      <c r="AZ55" s="382">
        <f t="shared" si="59"/>
        <v>3500000</v>
      </c>
    </row>
    <row r="56" spans="1:52" ht="18" x14ac:dyDescent="0.25">
      <c r="A56" s="23" t="s">
        <v>142</v>
      </c>
      <c r="B56" s="24" t="s">
        <v>143</v>
      </c>
      <c r="C56" s="202"/>
      <c r="D56" s="202"/>
      <c r="E56" s="202"/>
      <c r="F56" s="202"/>
      <c r="G56" s="202"/>
      <c r="H56" s="202">
        <f t="shared" si="80"/>
        <v>0</v>
      </c>
      <c r="I56" s="202"/>
      <c r="J56" s="202"/>
      <c r="K56" s="321"/>
      <c r="L56" s="202"/>
      <c r="M56" s="202">
        <f t="shared" si="81"/>
        <v>0</v>
      </c>
      <c r="N56" s="202"/>
      <c r="O56" s="202"/>
      <c r="P56" s="202"/>
      <c r="Q56" s="202">
        <f t="shared" si="14"/>
        <v>0</v>
      </c>
      <c r="R56" s="327"/>
      <c r="S56" s="202"/>
      <c r="T56" s="202"/>
      <c r="U56" s="202"/>
      <c r="V56" s="202"/>
      <c r="W56" s="202"/>
      <c r="X56" s="202"/>
      <c r="Y56" s="202"/>
      <c r="Z56" s="202"/>
      <c r="AA56" s="202"/>
      <c r="AB56" s="202"/>
      <c r="AC56" s="202"/>
      <c r="AD56" s="202"/>
      <c r="AE56" s="202"/>
      <c r="AF56" s="202"/>
      <c r="AG56" s="202"/>
      <c r="AH56" s="202"/>
      <c r="AI56" s="202"/>
      <c r="AJ56" s="202"/>
      <c r="AK56" s="202"/>
      <c r="AL56" s="202"/>
      <c r="AM56" s="202"/>
      <c r="AN56" s="202">
        <v>1000000</v>
      </c>
      <c r="AO56" s="202"/>
      <c r="AP56" s="202"/>
      <c r="AQ56" s="202"/>
      <c r="AR56" s="202"/>
      <c r="AS56" s="202"/>
      <c r="AT56" s="202"/>
      <c r="AU56" s="202"/>
      <c r="AV56" s="202"/>
      <c r="AW56" s="202"/>
      <c r="AX56" s="202"/>
      <c r="AY56" s="321">
        <f t="shared" si="82"/>
        <v>1000000</v>
      </c>
      <c r="AZ56" s="382">
        <f t="shared" si="59"/>
        <v>1000000</v>
      </c>
    </row>
    <row r="57" spans="1:52" ht="18" x14ac:dyDescent="0.25">
      <c r="A57" s="23" t="s">
        <v>144</v>
      </c>
      <c r="B57" s="24" t="s">
        <v>145</v>
      </c>
      <c r="C57" s="202">
        <v>4050</v>
      </c>
      <c r="D57" s="202"/>
      <c r="E57" s="202">
        <v>250000</v>
      </c>
      <c r="F57" s="202"/>
      <c r="G57" s="202"/>
      <c r="H57" s="202">
        <f t="shared" si="80"/>
        <v>254050</v>
      </c>
      <c r="I57" s="202"/>
      <c r="J57" s="202"/>
      <c r="K57" s="321"/>
      <c r="L57" s="202"/>
      <c r="M57" s="202">
        <f t="shared" si="81"/>
        <v>0</v>
      </c>
      <c r="N57" s="202">
        <v>40000</v>
      </c>
      <c r="O57" s="202"/>
      <c r="P57" s="202"/>
      <c r="Q57" s="202">
        <f t="shared" si="14"/>
        <v>40000</v>
      </c>
      <c r="R57" s="327"/>
      <c r="S57" s="202"/>
      <c r="T57" s="202"/>
      <c r="U57" s="202"/>
      <c r="V57" s="202">
        <v>324000</v>
      </c>
      <c r="W57" s="202">
        <v>500000</v>
      </c>
      <c r="X57" s="202"/>
      <c r="Y57" s="202"/>
      <c r="Z57" s="202"/>
      <c r="AA57" s="202"/>
      <c r="AB57" s="202"/>
      <c r="AC57" s="202">
        <v>27000</v>
      </c>
      <c r="AD57" s="202"/>
      <c r="AE57" s="202"/>
      <c r="AF57" s="202"/>
      <c r="AG57" s="202"/>
      <c r="AH57" s="202"/>
      <c r="AI57" s="202">
        <v>150000</v>
      </c>
      <c r="AJ57" s="202"/>
      <c r="AK57" s="202"/>
      <c r="AL57" s="202"/>
      <c r="AM57" s="202"/>
      <c r="AN57" s="202">
        <v>270000</v>
      </c>
      <c r="AO57" s="202"/>
      <c r="AP57" s="202"/>
      <c r="AQ57" s="202"/>
      <c r="AR57" s="202"/>
      <c r="AS57" s="202"/>
      <c r="AT57" s="202"/>
      <c r="AU57" s="202"/>
      <c r="AV57" s="202"/>
      <c r="AW57" s="202"/>
      <c r="AX57" s="202"/>
      <c r="AY57" s="321">
        <f t="shared" si="82"/>
        <v>1271000</v>
      </c>
      <c r="AZ57" s="382">
        <f t="shared" si="59"/>
        <v>1565050</v>
      </c>
    </row>
    <row r="58" spans="1:52" ht="18" x14ac:dyDescent="0.25">
      <c r="A58" s="23" t="s">
        <v>146</v>
      </c>
      <c r="B58" s="24" t="s">
        <v>147</v>
      </c>
      <c r="C58" s="202"/>
      <c r="D58" s="202"/>
      <c r="E58" s="202"/>
      <c r="F58" s="202"/>
      <c r="G58" s="202"/>
      <c r="H58" s="202">
        <f t="shared" si="80"/>
        <v>0</v>
      </c>
      <c r="I58" s="202"/>
      <c r="J58" s="202"/>
      <c r="K58" s="321"/>
      <c r="L58" s="202"/>
      <c r="M58" s="202">
        <f t="shared" si="81"/>
        <v>0</v>
      </c>
      <c r="N58" s="202"/>
      <c r="O58" s="202"/>
      <c r="P58" s="202"/>
      <c r="Q58" s="202">
        <f t="shared" si="14"/>
        <v>0</v>
      </c>
      <c r="R58" s="327"/>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321">
        <f t="shared" si="82"/>
        <v>0</v>
      </c>
      <c r="AZ58" s="382">
        <f t="shared" si="59"/>
        <v>0</v>
      </c>
    </row>
    <row r="59" spans="1:52" ht="18" x14ac:dyDescent="0.25">
      <c r="A59" s="23" t="s">
        <v>148</v>
      </c>
      <c r="B59" s="24" t="s">
        <v>149</v>
      </c>
      <c r="C59" s="202"/>
      <c r="D59" s="202"/>
      <c r="E59" s="202"/>
      <c r="F59" s="202"/>
      <c r="G59" s="202"/>
      <c r="H59" s="202">
        <f t="shared" si="80"/>
        <v>0</v>
      </c>
      <c r="I59" s="202"/>
      <c r="J59" s="202"/>
      <c r="K59" s="321"/>
      <c r="L59" s="202"/>
      <c r="M59" s="202">
        <f t="shared" si="81"/>
        <v>0</v>
      </c>
      <c r="N59" s="202"/>
      <c r="O59" s="202"/>
      <c r="P59" s="202"/>
      <c r="Q59" s="202">
        <f t="shared" si="14"/>
        <v>0</v>
      </c>
      <c r="R59" s="327"/>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321">
        <f t="shared" si="82"/>
        <v>0</v>
      </c>
      <c r="AZ59" s="382">
        <f t="shared" si="59"/>
        <v>0</v>
      </c>
    </row>
    <row r="60" spans="1:52" ht="18" x14ac:dyDescent="0.25">
      <c r="A60" s="23" t="s">
        <v>150</v>
      </c>
      <c r="B60" s="24" t="s">
        <v>151</v>
      </c>
      <c r="C60" s="202"/>
      <c r="D60" s="202"/>
      <c r="E60" s="202"/>
      <c r="F60" s="202"/>
      <c r="G60" s="202"/>
      <c r="H60" s="202">
        <f t="shared" si="80"/>
        <v>0</v>
      </c>
      <c r="I60" s="202"/>
      <c r="J60" s="202"/>
      <c r="K60" s="321"/>
      <c r="L60" s="202"/>
      <c r="M60" s="202">
        <f t="shared" si="81"/>
        <v>0</v>
      </c>
      <c r="N60" s="202"/>
      <c r="O60" s="202"/>
      <c r="P60" s="202"/>
      <c r="Q60" s="202">
        <f t="shared" si="14"/>
        <v>0</v>
      </c>
      <c r="R60" s="327"/>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321">
        <f t="shared" si="82"/>
        <v>0</v>
      </c>
      <c r="AZ60" s="382">
        <f t="shared" si="59"/>
        <v>0</v>
      </c>
    </row>
    <row r="61" spans="1:52" ht="18" x14ac:dyDescent="0.25">
      <c r="A61" s="23" t="s">
        <v>152</v>
      </c>
      <c r="B61" s="24" t="s">
        <v>153</v>
      </c>
      <c r="C61" s="202"/>
      <c r="D61" s="202"/>
      <c r="E61" s="202"/>
      <c r="F61" s="202"/>
      <c r="G61" s="202"/>
      <c r="H61" s="202">
        <f t="shared" si="80"/>
        <v>0</v>
      </c>
      <c r="I61" s="202">
        <v>0</v>
      </c>
      <c r="J61" s="202"/>
      <c r="K61" s="321"/>
      <c r="L61" s="202"/>
      <c r="M61" s="202">
        <f t="shared" si="81"/>
        <v>0</v>
      </c>
      <c r="N61" s="202"/>
      <c r="O61" s="202"/>
      <c r="P61" s="202"/>
      <c r="Q61" s="202">
        <f t="shared" si="14"/>
        <v>0</v>
      </c>
      <c r="R61" s="327"/>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321">
        <f t="shared" si="82"/>
        <v>0</v>
      </c>
      <c r="AZ61" s="382">
        <f t="shared" si="59"/>
        <v>0</v>
      </c>
    </row>
    <row r="62" spans="1:52" ht="18" x14ac:dyDescent="0.25">
      <c r="A62" s="19" t="s">
        <v>154</v>
      </c>
      <c r="B62" s="20" t="s">
        <v>155</v>
      </c>
      <c r="C62" s="199">
        <f t="shared" ref="C62:AY62" si="83">SUM(C63:C67)</f>
        <v>0</v>
      </c>
      <c r="D62" s="199">
        <f t="shared" ref="D62:F62" si="84">SUM(D63:D67)</f>
        <v>0</v>
      </c>
      <c r="E62" s="199">
        <f t="shared" si="84"/>
        <v>0</v>
      </c>
      <c r="F62" s="199">
        <f t="shared" si="84"/>
        <v>0</v>
      </c>
      <c r="G62" s="199">
        <f t="shared" si="83"/>
        <v>0</v>
      </c>
      <c r="H62" s="199">
        <f t="shared" si="83"/>
        <v>0</v>
      </c>
      <c r="I62" s="199">
        <f t="shared" si="83"/>
        <v>0</v>
      </c>
      <c r="J62" s="199">
        <f t="shared" ref="J62:K62" si="85">SUM(J63:J67)</f>
        <v>0</v>
      </c>
      <c r="K62" s="319">
        <f t="shared" si="85"/>
        <v>0</v>
      </c>
      <c r="L62" s="199">
        <f t="shared" si="83"/>
        <v>0</v>
      </c>
      <c r="M62" s="199">
        <f t="shared" si="83"/>
        <v>0</v>
      </c>
      <c r="N62" s="199">
        <f t="shared" si="83"/>
        <v>0</v>
      </c>
      <c r="O62" s="199"/>
      <c r="P62" s="199">
        <f t="shared" ref="P62" si="86">SUM(P63:P67)</f>
        <v>0</v>
      </c>
      <c r="Q62" s="199">
        <f t="shared" si="14"/>
        <v>0</v>
      </c>
      <c r="R62" s="325">
        <f t="shared" ref="R62:AX62" si="87">SUM(R63:R67)</f>
        <v>0</v>
      </c>
      <c r="S62" s="199">
        <f t="shared" si="87"/>
        <v>0</v>
      </c>
      <c r="T62" s="199">
        <f t="shared" si="87"/>
        <v>0</v>
      </c>
      <c r="U62" s="199">
        <f t="shared" si="87"/>
        <v>0</v>
      </c>
      <c r="V62" s="199">
        <f t="shared" si="87"/>
        <v>0</v>
      </c>
      <c r="W62" s="199">
        <f t="shared" si="87"/>
        <v>4000000</v>
      </c>
      <c r="X62" s="199">
        <f t="shared" si="87"/>
        <v>0</v>
      </c>
      <c r="Y62" s="199">
        <f t="shared" si="87"/>
        <v>0</v>
      </c>
      <c r="Z62" s="199">
        <f t="shared" si="87"/>
        <v>0</v>
      </c>
      <c r="AA62" s="199">
        <f t="shared" si="87"/>
        <v>0</v>
      </c>
      <c r="AB62" s="199">
        <f t="shared" si="87"/>
        <v>0</v>
      </c>
      <c r="AC62" s="199">
        <f t="shared" si="87"/>
        <v>0</v>
      </c>
      <c r="AD62" s="199">
        <f t="shared" si="87"/>
        <v>0</v>
      </c>
      <c r="AE62" s="199">
        <f t="shared" si="87"/>
        <v>0</v>
      </c>
      <c r="AF62" s="199">
        <f t="shared" si="87"/>
        <v>0</v>
      </c>
      <c r="AG62" s="199">
        <f t="shared" si="87"/>
        <v>0</v>
      </c>
      <c r="AH62" s="199">
        <f t="shared" si="87"/>
        <v>0</v>
      </c>
      <c r="AI62" s="199">
        <f t="shared" si="87"/>
        <v>0</v>
      </c>
      <c r="AJ62" s="199">
        <f t="shared" si="87"/>
        <v>0</v>
      </c>
      <c r="AK62" s="199">
        <f t="shared" si="87"/>
        <v>0</v>
      </c>
      <c r="AL62" s="199">
        <f t="shared" si="87"/>
        <v>0</v>
      </c>
      <c r="AM62" s="199">
        <f t="shared" si="87"/>
        <v>0</v>
      </c>
      <c r="AN62" s="199">
        <f t="shared" si="87"/>
        <v>0</v>
      </c>
      <c r="AO62" s="199">
        <f t="shared" si="87"/>
        <v>0</v>
      </c>
      <c r="AP62" s="199">
        <f t="shared" si="87"/>
        <v>0</v>
      </c>
      <c r="AQ62" s="199">
        <f t="shared" si="87"/>
        <v>0</v>
      </c>
      <c r="AR62" s="199">
        <f t="shared" si="87"/>
        <v>0</v>
      </c>
      <c r="AS62" s="199">
        <f t="shared" si="87"/>
        <v>0</v>
      </c>
      <c r="AT62" s="199">
        <f t="shared" si="87"/>
        <v>0</v>
      </c>
      <c r="AU62" s="199">
        <f t="shared" si="87"/>
        <v>0</v>
      </c>
      <c r="AV62" s="199">
        <f t="shared" si="87"/>
        <v>0</v>
      </c>
      <c r="AW62" s="199">
        <f t="shared" si="87"/>
        <v>0</v>
      </c>
      <c r="AX62" s="199">
        <f t="shared" si="87"/>
        <v>0</v>
      </c>
      <c r="AY62" s="319">
        <f t="shared" si="83"/>
        <v>4000000</v>
      </c>
      <c r="AZ62" s="382">
        <f t="shared" si="59"/>
        <v>4000000</v>
      </c>
    </row>
    <row r="63" spans="1:52" ht="18" x14ac:dyDescent="0.25">
      <c r="A63" s="21" t="s">
        <v>156</v>
      </c>
      <c r="B63" s="22" t="s">
        <v>157</v>
      </c>
      <c r="C63" s="201"/>
      <c r="D63" s="201"/>
      <c r="E63" s="201"/>
      <c r="F63" s="201"/>
      <c r="G63" s="201"/>
      <c r="H63" s="201">
        <f>SUM(C63:G63)</f>
        <v>0</v>
      </c>
      <c r="I63" s="201"/>
      <c r="J63" s="201"/>
      <c r="K63" s="320"/>
      <c r="L63" s="201"/>
      <c r="M63" s="201">
        <f>SUM(I63:L63)</f>
        <v>0</v>
      </c>
      <c r="N63" s="201"/>
      <c r="O63" s="201"/>
      <c r="P63" s="201"/>
      <c r="Q63" s="201">
        <f t="shared" si="14"/>
        <v>0</v>
      </c>
      <c r="R63" s="326"/>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320">
        <f>SUM(R63:AX63)</f>
        <v>0</v>
      </c>
      <c r="AZ63" s="382">
        <f t="shared" si="59"/>
        <v>0</v>
      </c>
    </row>
    <row r="64" spans="1:52" ht="18" x14ac:dyDescent="0.25">
      <c r="A64" s="21" t="s">
        <v>158</v>
      </c>
      <c r="B64" s="22" t="s">
        <v>159</v>
      </c>
      <c r="C64" s="201"/>
      <c r="D64" s="201"/>
      <c r="E64" s="201"/>
      <c r="F64" s="201"/>
      <c r="G64" s="201"/>
      <c r="H64" s="201">
        <f>SUM(C64:G64)</f>
        <v>0</v>
      </c>
      <c r="I64" s="201"/>
      <c r="J64" s="201"/>
      <c r="K64" s="320"/>
      <c r="L64" s="201"/>
      <c r="M64" s="201">
        <f>SUM(I64:L64)</f>
        <v>0</v>
      </c>
      <c r="N64" s="201"/>
      <c r="O64" s="201"/>
      <c r="P64" s="201"/>
      <c r="Q64" s="201">
        <f t="shared" si="14"/>
        <v>0</v>
      </c>
      <c r="R64" s="326"/>
      <c r="S64" s="201"/>
      <c r="T64" s="201"/>
      <c r="U64" s="201"/>
      <c r="V64" s="201"/>
      <c r="W64" s="201">
        <v>4000000</v>
      </c>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320">
        <f>SUM(R64:AX64)</f>
        <v>4000000</v>
      </c>
      <c r="AZ64" s="382">
        <f t="shared" si="59"/>
        <v>4000000</v>
      </c>
    </row>
    <row r="65" spans="1:52" ht="18" x14ac:dyDescent="0.25">
      <c r="A65" s="21" t="s">
        <v>160</v>
      </c>
      <c r="B65" s="22" t="s">
        <v>161</v>
      </c>
      <c r="C65" s="201"/>
      <c r="D65" s="201"/>
      <c r="E65" s="201"/>
      <c r="F65" s="201"/>
      <c r="G65" s="201"/>
      <c r="H65" s="201">
        <f>SUM(C65:G65)</f>
        <v>0</v>
      </c>
      <c r="I65" s="201"/>
      <c r="J65" s="201"/>
      <c r="K65" s="320"/>
      <c r="L65" s="201"/>
      <c r="M65" s="201">
        <f>SUM(I65:L65)</f>
        <v>0</v>
      </c>
      <c r="N65" s="201"/>
      <c r="O65" s="201"/>
      <c r="P65" s="201"/>
      <c r="Q65" s="201">
        <f t="shared" si="14"/>
        <v>0</v>
      </c>
      <c r="R65" s="326"/>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320">
        <f>SUM(R65:AX65)</f>
        <v>0</v>
      </c>
      <c r="AZ65" s="382">
        <f t="shared" si="59"/>
        <v>0</v>
      </c>
    </row>
    <row r="66" spans="1:52" ht="18" x14ac:dyDescent="0.25">
      <c r="A66" s="21" t="s">
        <v>162</v>
      </c>
      <c r="B66" s="22" t="s">
        <v>163</v>
      </c>
      <c r="C66" s="201"/>
      <c r="D66" s="201"/>
      <c r="E66" s="201"/>
      <c r="F66" s="201"/>
      <c r="G66" s="201"/>
      <c r="H66" s="201">
        <f>SUM(C66:G66)</f>
        <v>0</v>
      </c>
      <c r="I66" s="201"/>
      <c r="J66" s="201"/>
      <c r="K66" s="320"/>
      <c r="L66" s="201"/>
      <c r="M66" s="201">
        <f>SUM(I66:L66)</f>
        <v>0</v>
      </c>
      <c r="N66" s="201"/>
      <c r="O66" s="201"/>
      <c r="P66" s="201"/>
      <c r="Q66" s="201">
        <f t="shared" si="14"/>
        <v>0</v>
      </c>
      <c r="R66" s="326"/>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c r="AS66" s="201"/>
      <c r="AT66" s="201"/>
      <c r="AU66" s="201"/>
      <c r="AV66" s="201"/>
      <c r="AW66" s="201"/>
      <c r="AX66" s="201"/>
      <c r="AY66" s="320">
        <f>SUM(R66:AX66)</f>
        <v>0</v>
      </c>
      <c r="AZ66" s="382">
        <f t="shared" si="59"/>
        <v>0</v>
      </c>
    </row>
    <row r="67" spans="1:52" ht="31.5" x14ac:dyDescent="0.25">
      <c r="A67" s="21" t="s">
        <v>164</v>
      </c>
      <c r="B67" s="22" t="s">
        <v>165</v>
      </c>
      <c r="C67" s="201"/>
      <c r="D67" s="201"/>
      <c r="E67" s="201"/>
      <c r="F67" s="201"/>
      <c r="G67" s="201"/>
      <c r="H67" s="201">
        <f>SUM(C67:G67)</f>
        <v>0</v>
      </c>
      <c r="I67" s="201"/>
      <c r="J67" s="201"/>
      <c r="K67" s="320"/>
      <c r="L67" s="201"/>
      <c r="M67" s="201">
        <f>SUM(I67:L67)</f>
        <v>0</v>
      </c>
      <c r="N67" s="201"/>
      <c r="O67" s="201"/>
      <c r="P67" s="201"/>
      <c r="Q67" s="201">
        <f t="shared" si="14"/>
        <v>0</v>
      </c>
      <c r="R67" s="326"/>
      <c r="S67" s="201"/>
      <c r="T67" s="201"/>
      <c r="U67" s="201"/>
      <c r="V67" s="201"/>
      <c r="W67" s="201"/>
      <c r="X67" s="201"/>
      <c r="Y67" s="201"/>
      <c r="Z67" s="201"/>
      <c r="AA67" s="201"/>
      <c r="AB67" s="201"/>
      <c r="AC67" s="201"/>
      <c r="AD67" s="201"/>
      <c r="AE67" s="201"/>
      <c r="AF67" s="201"/>
      <c r="AG67" s="201"/>
      <c r="AH67" s="201"/>
      <c r="AI67" s="201"/>
      <c r="AJ67" s="201"/>
      <c r="AK67" s="201"/>
      <c r="AL67" s="201"/>
      <c r="AM67" s="201"/>
      <c r="AN67" s="201"/>
      <c r="AO67" s="201"/>
      <c r="AP67" s="201"/>
      <c r="AQ67" s="201"/>
      <c r="AR67" s="201"/>
      <c r="AS67" s="201"/>
      <c r="AT67" s="201"/>
      <c r="AU67" s="201"/>
      <c r="AV67" s="201"/>
      <c r="AW67" s="201"/>
      <c r="AX67" s="201"/>
      <c r="AY67" s="320">
        <f>SUM(R67:AX67)</f>
        <v>0</v>
      </c>
      <c r="AZ67" s="382">
        <f t="shared" si="59"/>
        <v>0</v>
      </c>
    </row>
    <row r="68" spans="1:52" ht="18" x14ac:dyDescent="0.25">
      <c r="A68" s="19" t="s">
        <v>166</v>
      </c>
      <c r="B68" s="20" t="s">
        <v>167</v>
      </c>
      <c r="C68" s="199">
        <f t="shared" ref="C68:AY68" si="88">SUM(C69:C71)</f>
        <v>0</v>
      </c>
      <c r="D68" s="199">
        <f t="shared" ref="D68:F68" si="89">SUM(D69:D71)</f>
        <v>0</v>
      </c>
      <c r="E68" s="199">
        <f t="shared" si="89"/>
        <v>0</v>
      </c>
      <c r="F68" s="199">
        <f t="shared" si="89"/>
        <v>0</v>
      </c>
      <c r="G68" s="199">
        <f t="shared" si="88"/>
        <v>0</v>
      </c>
      <c r="H68" s="199">
        <f t="shared" si="88"/>
        <v>0</v>
      </c>
      <c r="I68" s="199">
        <f t="shared" si="88"/>
        <v>0</v>
      </c>
      <c r="J68" s="199">
        <f t="shared" ref="J68:K68" si="90">SUM(J69:J71)</f>
        <v>0</v>
      </c>
      <c r="K68" s="319">
        <f t="shared" si="90"/>
        <v>0</v>
      </c>
      <c r="L68" s="199">
        <f t="shared" si="88"/>
        <v>0</v>
      </c>
      <c r="M68" s="199">
        <f t="shared" si="88"/>
        <v>0</v>
      </c>
      <c r="N68" s="199">
        <f t="shared" si="88"/>
        <v>0</v>
      </c>
      <c r="O68" s="199"/>
      <c r="P68" s="199">
        <f t="shared" ref="P68" si="91">SUM(P69:P71)</f>
        <v>0</v>
      </c>
      <c r="Q68" s="199">
        <f t="shared" si="14"/>
        <v>0</v>
      </c>
      <c r="R68" s="325">
        <f t="shared" ref="R68:AX68" si="92">SUM(R69:R71)</f>
        <v>0</v>
      </c>
      <c r="S68" s="199">
        <f t="shared" si="92"/>
        <v>0</v>
      </c>
      <c r="T68" s="199">
        <f t="shared" si="92"/>
        <v>0</v>
      </c>
      <c r="U68" s="199">
        <f t="shared" si="92"/>
        <v>0</v>
      </c>
      <c r="V68" s="199">
        <f t="shared" si="92"/>
        <v>0</v>
      </c>
      <c r="W68" s="199">
        <f t="shared" si="92"/>
        <v>0</v>
      </c>
      <c r="X68" s="199">
        <f t="shared" si="92"/>
        <v>0</v>
      </c>
      <c r="Y68" s="199">
        <f t="shared" si="92"/>
        <v>0</v>
      </c>
      <c r="Z68" s="199">
        <f t="shared" si="92"/>
        <v>0</v>
      </c>
      <c r="AA68" s="199">
        <f t="shared" si="92"/>
        <v>0</v>
      </c>
      <c r="AB68" s="199">
        <f t="shared" si="92"/>
        <v>0</v>
      </c>
      <c r="AC68" s="199">
        <f t="shared" si="92"/>
        <v>0</v>
      </c>
      <c r="AD68" s="199">
        <f t="shared" si="92"/>
        <v>0</v>
      </c>
      <c r="AE68" s="199">
        <f t="shared" si="92"/>
        <v>0</v>
      </c>
      <c r="AF68" s="199">
        <f t="shared" si="92"/>
        <v>0</v>
      </c>
      <c r="AG68" s="199">
        <f t="shared" si="92"/>
        <v>0</v>
      </c>
      <c r="AH68" s="199">
        <f t="shared" si="92"/>
        <v>0</v>
      </c>
      <c r="AI68" s="199">
        <f t="shared" si="92"/>
        <v>0</v>
      </c>
      <c r="AJ68" s="199">
        <f t="shared" si="92"/>
        <v>0</v>
      </c>
      <c r="AK68" s="199">
        <f t="shared" si="92"/>
        <v>0</v>
      </c>
      <c r="AL68" s="199">
        <f t="shared" si="92"/>
        <v>0</v>
      </c>
      <c r="AM68" s="199">
        <f t="shared" si="92"/>
        <v>0</v>
      </c>
      <c r="AN68" s="199">
        <f t="shared" si="92"/>
        <v>0</v>
      </c>
      <c r="AO68" s="199">
        <f t="shared" si="92"/>
        <v>0</v>
      </c>
      <c r="AP68" s="199">
        <f t="shared" si="92"/>
        <v>0</v>
      </c>
      <c r="AQ68" s="199">
        <f t="shared" si="92"/>
        <v>0</v>
      </c>
      <c r="AR68" s="199">
        <f t="shared" si="92"/>
        <v>0</v>
      </c>
      <c r="AS68" s="199">
        <f t="shared" si="92"/>
        <v>0</v>
      </c>
      <c r="AT68" s="199">
        <f t="shared" si="92"/>
        <v>0</v>
      </c>
      <c r="AU68" s="199">
        <f t="shared" si="92"/>
        <v>0</v>
      </c>
      <c r="AV68" s="199">
        <f t="shared" si="92"/>
        <v>0</v>
      </c>
      <c r="AW68" s="199">
        <f t="shared" si="92"/>
        <v>0</v>
      </c>
      <c r="AX68" s="199">
        <f t="shared" si="92"/>
        <v>0</v>
      </c>
      <c r="AY68" s="319">
        <f t="shared" si="88"/>
        <v>0</v>
      </c>
      <c r="AZ68" s="382">
        <f t="shared" si="59"/>
        <v>0</v>
      </c>
    </row>
    <row r="69" spans="1:52" ht="31.5" x14ac:dyDescent="0.25">
      <c r="A69" s="21" t="s">
        <v>168</v>
      </c>
      <c r="B69" s="22" t="s">
        <v>169</v>
      </c>
      <c r="C69" s="201"/>
      <c r="D69" s="201"/>
      <c r="E69" s="201"/>
      <c r="F69" s="201"/>
      <c r="G69" s="201"/>
      <c r="H69" s="201">
        <f>SUM(C69:G69)</f>
        <v>0</v>
      </c>
      <c r="I69" s="201"/>
      <c r="J69" s="201"/>
      <c r="K69" s="320"/>
      <c r="L69" s="201"/>
      <c r="M69" s="201">
        <f>SUM(I69:L69)</f>
        <v>0</v>
      </c>
      <c r="N69" s="201"/>
      <c r="O69" s="201"/>
      <c r="P69" s="201"/>
      <c r="Q69" s="201">
        <f t="shared" si="14"/>
        <v>0</v>
      </c>
      <c r="R69" s="326"/>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320">
        <f>SUM(R69:AX69)</f>
        <v>0</v>
      </c>
      <c r="AZ69" s="382">
        <f t="shared" ref="AZ69:AZ100" si="93">AY69+Q69+M69+H69</f>
        <v>0</v>
      </c>
    </row>
    <row r="70" spans="1:52" ht="31.5" x14ac:dyDescent="0.25">
      <c r="A70" s="21" t="s">
        <v>170</v>
      </c>
      <c r="B70" s="22" t="s">
        <v>171</v>
      </c>
      <c r="C70" s="201"/>
      <c r="D70" s="201"/>
      <c r="E70" s="201"/>
      <c r="F70" s="201"/>
      <c r="G70" s="201"/>
      <c r="H70" s="201">
        <f>SUM(C70:G70)</f>
        <v>0</v>
      </c>
      <c r="I70" s="201"/>
      <c r="J70" s="201"/>
      <c r="K70" s="320"/>
      <c r="L70" s="201"/>
      <c r="M70" s="201">
        <f>SUM(I70:L70)</f>
        <v>0</v>
      </c>
      <c r="N70" s="201"/>
      <c r="O70" s="201"/>
      <c r="P70" s="201"/>
      <c r="Q70" s="201">
        <f t="shared" si="14"/>
        <v>0</v>
      </c>
      <c r="R70" s="326"/>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201"/>
      <c r="AS70" s="201"/>
      <c r="AT70" s="201"/>
      <c r="AU70" s="201"/>
      <c r="AV70" s="201"/>
      <c r="AW70" s="201"/>
      <c r="AX70" s="201"/>
      <c r="AY70" s="320">
        <f>SUM(R70:AX70)</f>
        <v>0</v>
      </c>
      <c r="AZ70" s="382">
        <f t="shared" si="93"/>
        <v>0</v>
      </c>
    </row>
    <row r="71" spans="1:52" ht="18" x14ac:dyDescent="0.25">
      <c r="A71" s="21" t="s">
        <v>172</v>
      </c>
      <c r="B71" s="22" t="s">
        <v>173</v>
      </c>
      <c r="C71" s="201"/>
      <c r="D71" s="201"/>
      <c r="E71" s="201"/>
      <c r="F71" s="201"/>
      <c r="G71" s="201"/>
      <c r="H71" s="201">
        <f>SUM(C71:G71)</f>
        <v>0</v>
      </c>
      <c r="I71" s="201"/>
      <c r="J71" s="201"/>
      <c r="K71" s="320"/>
      <c r="L71" s="201"/>
      <c r="M71" s="201">
        <f>SUM(I71:L71)</f>
        <v>0</v>
      </c>
      <c r="N71" s="201"/>
      <c r="O71" s="201"/>
      <c r="P71" s="201"/>
      <c r="Q71" s="201">
        <f t="shared" si="14"/>
        <v>0</v>
      </c>
      <c r="R71" s="326"/>
      <c r="S71" s="201">
        <v>0</v>
      </c>
      <c r="T71" s="201">
        <v>0</v>
      </c>
      <c r="U71" s="201">
        <v>0</v>
      </c>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320">
        <f>SUM(R71:AX71)</f>
        <v>0</v>
      </c>
      <c r="AZ71" s="382">
        <f t="shared" si="93"/>
        <v>0</v>
      </c>
    </row>
    <row r="72" spans="1:52" ht="18" x14ac:dyDescent="0.25">
      <c r="A72" s="19" t="s">
        <v>174</v>
      </c>
      <c r="B72" s="20" t="s">
        <v>175</v>
      </c>
      <c r="C72" s="199">
        <f t="shared" ref="C72:AY72" si="94">SUM(C73:C75)</f>
        <v>0</v>
      </c>
      <c r="D72" s="199">
        <f t="shared" ref="D72:F72" si="95">SUM(D73:D75)</f>
        <v>0</v>
      </c>
      <c r="E72" s="199">
        <f t="shared" si="95"/>
        <v>0</v>
      </c>
      <c r="F72" s="199">
        <f t="shared" si="95"/>
        <v>0</v>
      </c>
      <c r="G72" s="199">
        <f t="shared" si="94"/>
        <v>0</v>
      </c>
      <c r="H72" s="199">
        <f t="shared" si="94"/>
        <v>0</v>
      </c>
      <c r="I72" s="199">
        <f t="shared" si="94"/>
        <v>0</v>
      </c>
      <c r="J72" s="199">
        <f t="shared" ref="J72:K72" si="96">SUM(J73:J75)</f>
        <v>0</v>
      </c>
      <c r="K72" s="319">
        <f t="shared" si="96"/>
        <v>0</v>
      </c>
      <c r="L72" s="199">
        <f t="shared" si="94"/>
        <v>0</v>
      </c>
      <c r="M72" s="199">
        <f t="shared" si="94"/>
        <v>0</v>
      </c>
      <c r="N72" s="199">
        <f t="shared" si="94"/>
        <v>0</v>
      </c>
      <c r="O72" s="199"/>
      <c r="P72" s="199">
        <f t="shared" ref="P72" si="97">SUM(P73:P75)</f>
        <v>0</v>
      </c>
      <c r="Q72" s="199">
        <f t="shared" ref="Q72:Q104" si="98">SUM(N72:P72)</f>
        <v>0</v>
      </c>
      <c r="R72" s="325">
        <f t="shared" ref="R72:AX72" si="99">SUM(R73:R75)</f>
        <v>0</v>
      </c>
      <c r="S72" s="199">
        <f t="shared" si="99"/>
        <v>0</v>
      </c>
      <c r="T72" s="199">
        <f t="shared" si="99"/>
        <v>0</v>
      </c>
      <c r="U72" s="199">
        <f t="shared" si="99"/>
        <v>0</v>
      </c>
      <c r="V72" s="199">
        <f t="shared" si="99"/>
        <v>0</v>
      </c>
      <c r="W72" s="199">
        <f t="shared" si="99"/>
        <v>0</v>
      </c>
      <c r="X72" s="199">
        <f t="shared" si="99"/>
        <v>0</v>
      </c>
      <c r="Y72" s="199">
        <f t="shared" si="99"/>
        <v>0</v>
      </c>
      <c r="Z72" s="199">
        <f t="shared" si="99"/>
        <v>0</v>
      </c>
      <c r="AA72" s="199">
        <f t="shared" si="99"/>
        <v>0</v>
      </c>
      <c r="AB72" s="199">
        <f t="shared" si="99"/>
        <v>0</v>
      </c>
      <c r="AC72" s="199">
        <f t="shared" si="99"/>
        <v>0</v>
      </c>
      <c r="AD72" s="199">
        <f t="shared" si="99"/>
        <v>0</v>
      </c>
      <c r="AE72" s="199">
        <f t="shared" si="99"/>
        <v>0</v>
      </c>
      <c r="AF72" s="199">
        <f t="shared" si="99"/>
        <v>0</v>
      </c>
      <c r="AG72" s="199">
        <f t="shared" si="99"/>
        <v>0</v>
      </c>
      <c r="AH72" s="199">
        <f t="shared" si="99"/>
        <v>0</v>
      </c>
      <c r="AI72" s="199">
        <f t="shared" si="99"/>
        <v>0</v>
      </c>
      <c r="AJ72" s="199">
        <f t="shared" si="99"/>
        <v>0</v>
      </c>
      <c r="AK72" s="199">
        <f t="shared" si="99"/>
        <v>0</v>
      </c>
      <c r="AL72" s="199">
        <f t="shared" si="99"/>
        <v>0</v>
      </c>
      <c r="AM72" s="199">
        <f t="shared" si="99"/>
        <v>0</v>
      </c>
      <c r="AN72" s="199">
        <f t="shared" si="99"/>
        <v>0</v>
      </c>
      <c r="AO72" s="199">
        <f t="shared" si="99"/>
        <v>0</v>
      </c>
      <c r="AP72" s="199">
        <f t="shared" si="99"/>
        <v>0</v>
      </c>
      <c r="AQ72" s="199">
        <f t="shared" si="99"/>
        <v>0</v>
      </c>
      <c r="AR72" s="199">
        <f t="shared" si="99"/>
        <v>0</v>
      </c>
      <c r="AS72" s="199">
        <f t="shared" si="99"/>
        <v>0</v>
      </c>
      <c r="AT72" s="199">
        <f t="shared" si="99"/>
        <v>0</v>
      </c>
      <c r="AU72" s="199">
        <f t="shared" si="99"/>
        <v>0</v>
      </c>
      <c r="AV72" s="199">
        <f t="shared" si="99"/>
        <v>0</v>
      </c>
      <c r="AW72" s="199">
        <f t="shared" si="99"/>
        <v>0</v>
      </c>
      <c r="AX72" s="199">
        <f t="shared" si="99"/>
        <v>0</v>
      </c>
      <c r="AY72" s="319">
        <f t="shared" si="94"/>
        <v>0</v>
      </c>
      <c r="AZ72" s="382">
        <f t="shared" si="93"/>
        <v>0</v>
      </c>
    </row>
    <row r="73" spans="1:52" ht="31.5" x14ac:dyDescent="0.25">
      <c r="A73" s="21" t="s">
        <v>176</v>
      </c>
      <c r="B73" s="22" t="s">
        <v>177</v>
      </c>
      <c r="C73" s="201"/>
      <c r="D73" s="201"/>
      <c r="E73" s="201"/>
      <c r="F73" s="201"/>
      <c r="G73" s="201"/>
      <c r="H73" s="201">
        <f>SUM(C73:G73)</f>
        <v>0</v>
      </c>
      <c r="I73" s="201"/>
      <c r="J73" s="201"/>
      <c r="K73" s="320"/>
      <c r="L73" s="201"/>
      <c r="M73" s="201">
        <f>SUM(I73:L73)</f>
        <v>0</v>
      </c>
      <c r="N73" s="201"/>
      <c r="O73" s="201"/>
      <c r="P73" s="201"/>
      <c r="Q73" s="201">
        <f t="shared" si="98"/>
        <v>0</v>
      </c>
      <c r="R73" s="326"/>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320">
        <f>SUM(R73:AX73)</f>
        <v>0</v>
      </c>
      <c r="AZ73" s="382">
        <f t="shared" si="93"/>
        <v>0</v>
      </c>
    </row>
    <row r="74" spans="1:52" ht="31.5" x14ac:dyDescent="0.25">
      <c r="A74" s="21" t="s">
        <v>178</v>
      </c>
      <c r="B74" s="22" t="s">
        <v>179</v>
      </c>
      <c r="C74" s="201"/>
      <c r="D74" s="201"/>
      <c r="E74" s="201"/>
      <c r="F74" s="201"/>
      <c r="G74" s="201"/>
      <c r="H74" s="201">
        <f>SUM(C74:G74)</f>
        <v>0</v>
      </c>
      <c r="I74" s="201"/>
      <c r="J74" s="201"/>
      <c r="K74" s="320"/>
      <c r="L74" s="201"/>
      <c r="M74" s="201">
        <f>SUM(I74:L74)</f>
        <v>0</v>
      </c>
      <c r="N74" s="201"/>
      <c r="O74" s="201"/>
      <c r="P74" s="201"/>
      <c r="Q74" s="201">
        <f t="shared" si="98"/>
        <v>0</v>
      </c>
      <c r="R74" s="326"/>
      <c r="S74" s="201"/>
      <c r="T74" s="201"/>
      <c r="U74" s="201"/>
      <c r="V74" s="201"/>
      <c r="W74" s="201"/>
      <c r="X74" s="201"/>
      <c r="Y74" s="201"/>
      <c r="Z74" s="201"/>
      <c r="AA74" s="201"/>
      <c r="AB74" s="201"/>
      <c r="AC74" s="201"/>
      <c r="AD74" s="201"/>
      <c r="AE74" s="201"/>
      <c r="AF74" s="201"/>
      <c r="AG74" s="201"/>
      <c r="AH74" s="201"/>
      <c r="AI74" s="201"/>
      <c r="AJ74" s="201"/>
      <c r="AK74" s="201"/>
      <c r="AL74" s="201"/>
      <c r="AM74" s="201"/>
      <c r="AN74" s="201"/>
      <c r="AO74" s="201"/>
      <c r="AP74" s="201"/>
      <c r="AQ74" s="201"/>
      <c r="AR74" s="201"/>
      <c r="AS74" s="201"/>
      <c r="AT74" s="201"/>
      <c r="AU74" s="201"/>
      <c r="AV74" s="201"/>
      <c r="AW74" s="201"/>
      <c r="AX74" s="201"/>
      <c r="AY74" s="320">
        <f>SUM(R74:AX74)</f>
        <v>0</v>
      </c>
      <c r="AZ74" s="382">
        <f t="shared" si="93"/>
        <v>0</v>
      </c>
    </row>
    <row r="75" spans="1:52" ht="18" x14ac:dyDescent="0.25">
      <c r="A75" s="21" t="s">
        <v>180</v>
      </c>
      <c r="B75" s="22" t="s">
        <v>181</v>
      </c>
      <c r="C75" s="201"/>
      <c r="D75" s="201"/>
      <c r="E75" s="201"/>
      <c r="F75" s="201"/>
      <c r="G75" s="201"/>
      <c r="H75" s="201">
        <f>SUM(C75:G75)</f>
        <v>0</v>
      </c>
      <c r="I75" s="201"/>
      <c r="J75" s="201"/>
      <c r="K75" s="320"/>
      <c r="L75" s="201"/>
      <c r="M75" s="201">
        <f>SUM(I75:L75)</f>
        <v>0</v>
      </c>
      <c r="N75" s="201"/>
      <c r="O75" s="201"/>
      <c r="P75" s="201"/>
      <c r="Q75" s="201">
        <f t="shared" si="98"/>
        <v>0</v>
      </c>
      <c r="R75" s="326"/>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320">
        <f>SUM(R75:AX75)</f>
        <v>0</v>
      </c>
      <c r="AZ75" s="382">
        <f t="shared" si="93"/>
        <v>0</v>
      </c>
    </row>
    <row r="76" spans="1:52" ht="18" x14ac:dyDescent="0.25">
      <c r="A76" s="19" t="s">
        <v>182</v>
      </c>
      <c r="B76" s="20" t="s">
        <v>183</v>
      </c>
      <c r="C76" s="199">
        <f t="shared" ref="C76:AY76" si="100">C77+C99+C104</f>
        <v>0</v>
      </c>
      <c r="D76" s="199">
        <f t="shared" ref="D76:F76" si="101">D77+D99+D104</f>
        <v>0</v>
      </c>
      <c r="E76" s="199">
        <f t="shared" si="101"/>
        <v>0</v>
      </c>
      <c r="F76" s="199">
        <f t="shared" si="101"/>
        <v>17283787</v>
      </c>
      <c r="G76" s="199">
        <f t="shared" si="100"/>
        <v>0</v>
      </c>
      <c r="H76" s="199">
        <f t="shared" si="100"/>
        <v>17283787</v>
      </c>
      <c r="I76" s="199">
        <f t="shared" si="100"/>
        <v>0</v>
      </c>
      <c r="J76" s="199">
        <f t="shared" ref="J76:K76" si="102">J77+J99+J104</f>
        <v>86711717</v>
      </c>
      <c r="K76" s="319">
        <f t="shared" si="102"/>
        <v>0</v>
      </c>
      <c r="L76" s="199">
        <f t="shared" si="100"/>
        <v>0</v>
      </c>
      <c r="M76" s="199">
        <f t="shared" si="100"/>
        <v>86711717</v>
      </c>
      <c r="N76" s="199">
        <f t="shared" si="100"/>
        <v>0</v>
      </c>
      <c r="O76" s="199"/>
      <c r="P76" s="199">
        <f t="shared" ref="P76" si="103">P77+P99+P104</f>
        <v>63332693</v>
      </c>
      <c r="Q76" s="199">
        <f t="shared" si="98"/>
        <v>63332693</v>
      </c>
      <c r="R76" s="325">
        <f t="shared" ref="R76:AX76" si="104">R77+R99+R104</f>
        <v>0</v>
      </c>
      <c r="S76" s="199">
        <f t="shared" si="104"/>
        <v>0</v>
      </c>
      <c r="T76" s="199">
        <f t="shared" si="104"/>
        <v>0</v>
      </c>
      <c r="U76" s="199">
        <f t="shared" si="104"/>
        <v>0</v>
      </c>
      <c r="V76" s="199">
        <f t="shared" si="104"/>
        <v>0</v>
      </c>
      <c r="W76" s="199">
        <f t="shared" si="104"/>
        <v>0</v>
      </c>
      <c r="X76" s="199">
        <f t="shared" si="104"/>
        <v>7679948</v>
      </c>
      <c r="Y76" s="199">
        <f t="shared" si="104"/>
        <v>0</v>
      </c>
      <c r="Z76" s="199">
        <f t="shared" si="104"/>
        <v>27827580</v>
      </c>
      <c r="AA76" s="199">
        <f t="shared" si="104"/>
        <v>0</v>
      </c>
      <c r="AB76" s="199">
        <f t="shared" si="104"/>
        <v>0</v>
      </c>
      <c r="AC76" s="199">
        <f t="shared" si="104"/>
        <v>0</v>
      </c>
      <c r="AD76" s="199">
        <f t="shared" si="104"/>
        <v>0</v>
      </c>
      <c r="AE76" s="199">
        <f t="shared" si="104"/>
        <v>0</v>
      </c>
      <c r="AF76" s="199">
        <f t="shared" si="104"/>
        <v>0</v>
      </c>
      <c r="AG76" s="199">
        <f t="shared" si="104"/>
        <v>0</v>
      </c>
      <c r="AH76" s="199">
        <f t="shared" si="104"/>
        <v>0</v>
      </c>
      <c r="AI76" s="199">
        <f t="shared" si="104"/>
        <v>0</v>
      </c>
      <c r="AJ76" s="199">
        <f t="shared" si="104"/>
        <v>0</v>
      </c>
      <c r="AK76" s="199">
        <f t="shared" si="104"/>
        <v>0</v>
      </c>
      <c r="AL76" s="199">
        <f t="shared" si="104"/>
        <v>0</v>
      </c>
      <c r="AM76" s="199">
        <f t="shared" si="104"/>
        <v>0</v>
      </c>
      <c r="AN76" s="199">
        <f t="shared" si="104"/>
        <v>0</v>
      </c>
      <c r="AO76" s="199">
        <f t="shared" si="104"/>
        <v>0</v>
      </c>
      <c r="AP76" s="199">
        <f t="shared" si="104"/>
        <v>0</v>
      </c>
      <c r="AQ76" s="199">
        <f t="shared" si="104"/>
        <v>0</v>
      </c>
      <c r="AR76" s="199">
        <f t="shared" si="104"/>
        <v>0</v>
      </c>
      <c r="AS76" s="199">
        <f t="shared" si="104"/>
        <v>0</v>
      </c>
      <c r="AT76" s="199">
        <f t="shared" si="104"/>
        <v>0</v>
      </c>
      <c r="AU76" s="199">
        <f t="shared" si="104"/>
        <v>0</v>
      </c>
      <c r="AV76" s="199">
        <f t="shared" si="104"/>
        <v>0</v>
      </c>
      <c r="AW76" s="199">
        <f t="shared" si="104"/>
        <v>0</v>
      </c>
      <c r="AX76" s="199">
        <f t="shared" si="104"/>
        <v>0</v>
      </c>
      <c r="AY76" s="319">
        <f t="shared" si="100"/>
        <v>35507528</v>
      </c>
      <c r="AZ76" s="382">
        <f t="shared" si="93"/>
        <v>202835725</v>
      </c>
    </row>
    <row r="77" spans="1:52" ht="18" x14ac:dyDescent="0.25">
      <c r="A77" s="21" t="s">
        <v>184</v>
      </c>
      <c r="B77" s="22" t="s">
        <v>185</v>
      </c>
      <c r="C77" s="201">
        <f t="shared" ref="C77:AY77" si="105">C78+C82+C87+C94+C95+C96+C97+C98</f>
        <v>0</v>
      </c>
      <c r="D77" s="201">
        <f t="shared" ref="D77:F77" si="106">D78+D82+D87+D94+D95+D96+D97+D98</f>
        <v>0</v>
      </c>
      <c r="E77" s="201">
        <f t="shared" si="106"/>
        <v>0</v>
      </c>
      <c r="F77" s="201">
        <f t="shared" si="106"/>
        <v>17283787</v>
      </c>
      <c r="G77" s="201">
        <f t="shared" si="105"/>
        <v>0</v>
      </c>
      <c r="H77" s="201">
        <f t="shared" si="105"/>
        <v>17283787</v>
      </c>
      <c r="I77" s="201">
        <f t="shared" si="105"/>
        <v>0</v>
      </c>
      <c r="J77" s="201">
        <f t="shared" ref="J77:K77" si="107">J78+J82+J87+J94+J95+J96+J97+J98</f>
        <v>86711717</v>
      </c>
      <c r="K77" s="320">
        <f t="shared" si="107"/>
        <v>0</v>
      </c>
      <c r="L77" s="201">
        <f t="shared" si="105"/>
        <v>0</v>
      </c>
      <c r="M77" s="201">
        <f t="shared" si="105"/>
        <v>86711717</v>
      </c>
      <c r="N77" s="201">
        <f t="shared" si="105"/>
        <v>0</v>
      </c>
      <c r="O77" s="201"/>
      <c r="P77" s="201">
        <f t="shared" ref="P77" si="108">P78+P82+P87+P94+P95+P96+P97+P98</f>
        <v>63332693</v>
      </c>
      <c r="Q77" s="201">
        <f t="shared" si="98"/>
        <v>63332693</v>
      </c>
      <c r="R77" s="326">
        <f t="shared" ref="R77:AX77" si="109">R78+R82+R87+R94+R95+R96+R97+R98</f>
        <v>0</v>
      </c>
      <c r="S77" s="201">
        <f t="shared" si="109"/>
        <v>0</v>
      </c>
      <c r="T77" s="201">
        <f t="shared" si="109"/>
        <v>0</v>
      </c>
      <c r="U77" s="201">
        <f t="shared" si="109"/>
        <v>0</v>
      </c>
      <c r="V77" s="201">
        <f t="shared" si="109"/>
        <v>0</v>
      </c>
      <c r="W77" s="201">
        <f t="shared" si="109"/>
        <v>0</v>
      </c>
      <c r="X77" s="201">
        <f t="shared" si="109"/>
        <v>7679948</v>
      </c>
      <c r="Y77" s="201">
        <f t="shared" si="109"/>
        <v>0</v>
      </c>
      <c r="Z77" s="201">
        <f t="shared" si="109"/>
        <v>27827580</v>
      </c>
      <c r="AA77" s="201">
        <f t="shared" si="109"/>
        <v>0</v>
      </c>
      <c r="AB77" s="201">
        <f t="shared" si="109"/>
        <v>0</v>
      </c>
      <c r="AC77" s="201">
        <f t="shared" si="109"/>
        <v>0</v>
      </c>
      <c r="AD77" s="201">
        <f t="shared" si="109"/>
        <v>0</v>
      </c>
      <c r="AE77" s="201">
        <f t="shared" si="109"/>
        <v>0</v>
      </c>
      <c r="AF77" s="201">
        <f t="shared" si="109"/>
        <v>0</v>
      </c>
      <c r="AG77" s="201">
        <f t="shared" si="109"/>
        <v>0</v>
      </c>
      <c r="AH77" s="201">
        <f t="shared" si="109"/>
        <v>0</v>
      </c>
      <c r="AI77" s="201">
        <f t="shared" si="109"/>
        <v>0</v>
      </c>
      <c r="AJ77" s="201">
        <f t="shared" si="109"/>
        <v>0</v>
      </c>
      <c r="AK77" s="201">
        <f t="shared" si="109"/>
        <v>0</v>
      </c>
      <c r="AL77" s="201">
        <f t="shared" si="109"/>
        <v>0</v>
      </c>
      <c r="AM77" s="201">
        <f t="shared" si="109"/>
        <v>0</v>
      </c>
      <c r="AN77" s="201">
        <f t="shared" si="109"/>
        <v>0</v>
      </c>
      <c r="AO77" s="201">
        <f t="shared" si="109"/>
        <v>0</v>
      </c>
      <c r="AP77" s="201">
        <f t="shared" si="109"/>
        <v>0</v>
      </c>
      <c r="AQ77" s="201">
        <f t="shared" si="109"/>
        <v>0</v>
      </c>
      <c r="AR77" s="201">
        <f t="shared" si="109"/>
        <v>0</v>
      </c>
      <c r="AS77" s="201">
        <f t="shared" si="109"/>
        <v>0</v>
      </c>
      <c r="AT77" s="201">
        <f t="shared" si="109"/>
        <v>0</v>
      </c>
      <c r="AU77" s="201">
        <f t="shared" si="109"/>
        <v>0</v>
      </c>
      <c r="AV77" s="201">
        <f t="shared" si="109"/>
        <v>0</v>
      </c>
      <c r="AW77" s="201">
        <f t="shared" si="109"/>
        <v>0</v>
      </c>
      <c r="AX77" s="201">
        <f t="shared" si="109"/>
        <v>0</v>
      </c>
      <c r="AY77" s="320">
        <f t="shared" si="105"/>
        <v>35507528</v>
      </c>
      <c r="AZ77" s="382">
        <f t="shared" si="93"/>
        <v>202835725</v>
      </c>
    </row>
    <row r="78" spans="1:52" ht="18" x14ac:dyDescent="0.25">
      <c r="A78" s="23" t="s">
        <v>186</v>
      </c>
      <c r="B78" s="24" t="s">
        <v>187</v>
      </c>
      <c r="C78" s="202">
        <f t="shared" ref="C78:AY78" si="110">SUM(C79:C81)</f>
        <v>0</v>
      </c>
      <c r="D78" s="202">
        <f t="shared" ref="D78:F78" si="111">SUM(D79:D81)</f>
        <v>0</v>
      </c>
      <c r="E78" s="202">
        <f t="shared" si="111"/>
        <v>0</v>
      </c>
      <c r="F78" s="202">
        <f t="shared" si="111"/>
        <v>0</v>
      </c>
      <c r="G78" s="202">
        <f t="shared" si="110"/>
        <v>0</v>
      </c>
      <c r="H78" s="202">
        <f t="shared" si="110"/>
        <v>0</v>
      </c>
      <c r="I78" s="202">
        <f t="shared" si="110"/>
        <v>0</v>
      </c>
      <c r="J78" s="202">
        <f t="shared" ref="J78" si="112">SUM(J79:J81)</f>
        <v>0</v>
      </c>
      <c r="K78" s="321">
        <f t="shared" ref="K78" si="113">SUM(K79:K81)</f>
        <v>0</v>
      </c>
      <c r="L78" s="202">
        <f t="shared" si="110"/>
        <v>0</v>
      </c>
      <c r="M78" s="202">
        <f t="shared" si="110"/>
        <v>0</v>
      </c>
      <c r="N78" s="202">
        <f t="shared" si="110"/>
        <v>0</v>
      </c>
      <c r="O78" s="202"/>
      <c r="P78" s="202">
        <f t="shared" ref="P78" si="114">SUM(P79:P81)</f>
        <v>0</v>
      </c>
      <c r="Q78" s="202">
        <f t="shared" si="98"/>
        <v>0</v>
      </c>
      <c r="R78" s="327">
        <f t="shared" ref="R78:AX78" si="115">SUM(R79:R81)</f>
        <v>0</v>
      </c>
      <c r="S78" s="202">
        <f t="shared" ref="S78:T78" si="116">SUM(S79:S81)</f>
        <v>0</v>
      </c>
      <c r="T78" s="202">
        <f t="shared" si="116"/>
        <v>0</v>
      </c>
      <c r="U78" s="202">
        <f t="shared" si="115"/>
        <v>0</v>
      </c>
      <c r="V78" s="202">
        <f t="shared" si="115"/>
        <v>0</v>
      </c>
      <c r="W78" s="202">
        <f t="shared" si="115"/>
        <v>0</v>
      </c>
      <c r="X78" s="202">
        <f t="shared" si="115"/>
        <v>0</v>
      </c>
      <c r="Y78" s="202">
        <f t="shared" ref="Y78" si="117">SUM(Y79:Y81)</f>
        <v>0</v>
      </c>
      <c r="Z78" s="202">
        <f t="shared" si="115"/>
        <v>0</v>
      </c>
      <c r="AA78" s="202">
        <f t="shared" si="115"/>
        <v>0</v>
      </c>
      <c r="AB78" s="202">
        <f t="shared" si="115"/>
        <v>0</v>
      </c>
      <c r="AC78" s="202">
        <f t="shared" si="115"/>
        <v>0</v>
      </c>
      <c r="AD78" s="202">
        <f t="shared" si="115"/>
        <v>0</v>
      </c>
      <c r="AE78" s="202">
        <f t="shared" si="115"/>
        <v>0</v>
      </c>
      <c r="AF78" s="202">
        <f t="shared" si="115"/>
        <v>0</v>
      </c>
      <c r="AG78" s="202">
        <f t="shared" si="115"/>
        <v>0</v>
      </c>
      <c r="AH78" s="202">
        <f t="shared" si="115"/>
        <v>0</v>
      </c>
      <c r="AI78" s="202">
        <f t="shared" si="115"/>
        <v>0</v>
      </c>
      <c r="AJ78" s="202">
        <f t="shared" ref="AJ78" si="118">SUM(AJ79:AJ81)</f>
        <v>0</v>
      </c>
      <c r="AK78" s="202">
        <f t="shared" si="115"/>
        <v>0</v>
      </c>
      <c r="AL78" s="202">
        <f t="shared" ref="AL78" si="119">SUM(AL79:AL81)</f>
        <v>0</v>
      </c>
      <c r="AM78" s="202">
        <f t="shared" si="115"/>
        <v>0</v>
      </c>
      <c r="AN78" s="202">
        <f t="shared" si="115"/>
        <v>0</v>
      </c>
      <c r="AO78" s="202">
        <f t="shared" ref="AO78:AR78" si="120">SUM(AO79:AO81)</f>
        <v>0</v>
      </c>
      <c r="AP78" s="202">
        <f t="shared" si="120"/>
        <v>0</v>
      </c>
      <c r="AQ78" s="202">
        <f t="shared" si="120"/>
        <v>0</v>
      </c>
      <c r="AR78" s="202">
        <f t="shared" si="120"/>
        <v>0</v>
      </c>
      <c r="AS78" s="202">
        <f t="shared" si="115"/>
        <v>0</v>
      </c>
      <c r="AT78" s="202">
        <f t="shared" si="115"/>
        <v>0</v>
      </c>
      <c r="AU78" s="202">
        <f t="shared" si="115"/>
        <v>0</v>
      </c>
      <c r="AV78" s="202">
        <f t="shared" si="115"/>
        <v>0</v>
      </c>
      <c r="AW78" s="202">
        <f t="shared" ref="AW78" si="121">SUM(AW79:AW81)</f>
        <v>0</v>
      </c>
      <c r="AX78" s="202">
        <f t="shared" si="115"/>
        <v>0</v>
      </c>
      <c r="AY78" s="321">
        <f t="shared" si="110"/>
        <v>0</v>
      </c>
      <c r="AZ78" s="382">
        <f t="shared" si="93"/>
        <v>0</v>
      </c>
    </row>
    <row r="79" spans="1:52" ht="18" x14ac:dyDescent="0.25">
      <c r="A79" s="28" t="s">
        <v>188</v>
      </c>
      <c r="B79" s="29" t="s">
        <v>189</v>
      </c>
      <c r="C79" s="202"/>
      <c r="D79" s="202"/>
      <c r="E79" s="202"/>
      <c r="F79" s="202"/>
      <c r="G79" s="202"/>
      <c r="H79" s="202">
        <f>SUM(C79:G79)</f>
        <v>0</v>
      </c>
      <c r="I79" s="202"/>
      <c r="J79" s="202"/>
      <c r="K79" s="321"/>
      <c r="L79" s="202"/>
      <c r="M79" s="202">
        <f>SUM(I79:L79)</f>
        <v>0</v>
      </c>
      <c r="N79" s="202"/>
      <c r="O79" s="202"/>
      <c r="P79" s="202"/>
      <c r="Q79" s="202">
        <f t="shared" si="98"/>
        <v>0</v>
      </c>
      <c r="R79" s="327"/>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321">
        <f>SUM(R79:AX79)</f>
        <v>0</v>
      </c>
      <c r="AZ79" s="382">
        <f t="shared" si="93"/>
        <v>0</v>
      </c>
    </row>
    <row r="80" spans="1:52" ht="30" x14ac:dyDescent="0.25">
      <c r="A80" s="28" t="s">
        <v>190</v>
      </c>
      <c r="B80" s="29" t="s">
        <v>191</v>
      </c>
      <c r="C80" s="202"/>
      <c r="D80" s="202"/>
      <c r="E80" s="202"/>
      <c r="F80" s="202"/>
      <c r="G80" s="202"/>
      <c r="H80" s="202">
        <f>SUM(C80:G80)</f>
        <v>0</v>
      </c>
      <c r="I80" s="202"/>
      <c r="J80" s="202"/>
      <c r="K80" s="321"/>
      <c r="L80" s="202"/>
      <c r="M80" s="202">
        <f>SUM(I80:L80)</f>
        <v>0</v>
      </c>
      <c r="N80" s="202"/>
      <c r="O80" s="202"/>
      <c r="P80" s="202"/>
      <c r="Q80" s="202">
        <f t="shared" si="98"/>
        <v>0</v>
      </c>
      <c r="R80" s="327"/>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321">
        <f>SUM(R80:AX80)</f>
        <v>0</v>
      </c>
      <c r="AZ80" s="382">
        <f t="shared" si="93"/>
        <v>0</v>
      </c>
    </row>
    <row r="81" spans="1:52" ht="18" x14ac:dyDescent="0.25">
      <c r="A81" s="28" t="s">
        <v>192</v>
      </c>
      <c r="B81" s="29" t="s">
        <v>193</v>
      </c>
      <c r="C81" s="202"/>
      <c r="D81" s="202"/>
      <c r="E81" s="202"/>
      <c r="F81" s="202"/>
      <c r="G81" s="202"/>
      <c r="H81" s="202">
        <f>SUM(C81:G81)</f>
        <v>0</v>
      </c>
      <c r="I81" s="202"/>
      <c r="J81" s="202"/>
      <c r="K81" s="321"/>
      <c r="L81" s="202"/>
      <c r="M81" s="202">
        <f>SUM(I81:L81)</f>
        <v>0</v>
      </c>
      <c r="N81" s="202"/>
      <c r="O81" s="202"/>
      <c r="P81" s="202"/>
      <c r="Q81" s="202">
        <f t="shared" si="98"/>
        <v>0</v>
      </c>
      <c r="R81" s="327"/>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321">
        <f>SUM(R81:AX81)</f>
        <v>0</v>
      </c>
      <c r="AZ81" s="382">
        <f t="shared" si="93"/>
        <v>0</v>
      </c>
    </row>
    <row r="82" spans="1:52" ht="18" x14ac:dyDescent="0.25">
      <c r="A82" s="23" t="s">
        <v>194</v>
      </c>
      <c r="B82" s="24" t="s">
        <v>195</v>
      </c>
      <c r="C82" s="202">
        <f t="shared" ref="C82:AY82" si="122">SUM(C83:C86)</f>
        <v>0</v>
      </c>
      <c r="D82" s="202">
        <f t="shared" ref="D82:F82" si="123">SUM(D83:D86)</f>
        <v>0</v>
      </c>
      <c r="E82" s="202">
        <f t="shared" si="123"/>
        <v>0</v>
      </c>
      <c r="F82" s="202">
        <f t="shared" si="123"/>
        <v>0</v>
      </c>
      <c r="G82" s="202">
        <f t="shared" si="122"/>
        <v>0</v>
      </c>
      <c r="H82" s="202">
        <f t="shared" si="122"/>
        <v>0</v>
      </c>
      <c r="I82" s="202">
        <f t="shared" si="122"/>
        <v>0</v>
      </c>
      <c r="J82" s="202">
        <f t="shared" ref="J82:K82" si="124">SUM(J83:J86)</f>
        <v>0</v>
      </c>
      <c r="K82" s="321">
        <f t="shared" si="124"/>
        <v>0</v>
      </c>
      <c r="L82" s="202">
        <f t="shared" si="122"/>
        <v>0</v>
      </c>
      <c r="M82" s="202">
        <f t="shared" si="122"/>
        <v>0</v>
      </c>
      <c r="N82" s="202">
        <f t="shared" si="122"/>
        <v>0</v>
      </c>
      <c r="O82" s="202"/>
      <c r="P82" s="202">
        <f t="shared" ref="P82" si="125">SUM(P83:P86)</f>
        <v>0</v>
      </c>
      <c r="Q82" s="202">
        <f t="shared" si="98"/>
        <v>0</v>
      </c>
      <c r="R82" s="327">
        <f t="shared" ref="R82:AX82" si="126">SUM(R83:R86)</f>
        <v>0</v>
      </c>
      <c r="S82" s="202">
        <f t="shared" si="126"/>
        <v>0</v>
      </c>
      <c r="T82" s="202">
        <f t="shared" si="126"/>
        <v>0</v>
      </c>
      <c r="U82" s="202">
        <f t="shared" si="126"/>
        <v>0</v>
      </c>
      <c r="V82" s="202">
        <f t="shared" si="126"/>
        <v>0</v>
      </c>
      <c r="W82" s="202">
        <f t="shared" si="126"/>
        <v>0</v>
      </c>
      <c r="X82" s="202">
        <f t="shared" si="126"/>
        <v>0</v>
      </c>
      <c r="Y82" s="202">
        <f t="shared" si="126"/>
        <v>0</v>
      </c>
      <c r="Z82" s="202">
        <f t="shared" si="126"/>
        <v>0</v>
      </c>
      <c r="AA82" s="202">
        <f t="shared" si="126"/>
        <v>0</v>
      </c>
      <c r="AB82" s="202">
        <f t="shared" si="126"/>
        <v>0</v>
      </c>
      <c r="AC82" s="202">
        <f t="shared" si="126"/>
        <v>0</v>
      </c>
      <c r="AD82" s="202">
        <f t="shared" si="126"/>
        <v>0</v>
      </c>
      <c r="AE82" s="202">
        <f t="shared" si="126"/>
        <v>0</v>
      </c>
      <c r="AF82" s="202">
        <f t="shared" si="126"/>
        <v>0</v>
      </c>
      <c r="AG82" s="202">
        <f t="shared" si="126"/>
        <v>0</v>
      </c>
      <c r="AH82" s="202">
        <f t="shared" si="126"/>
        <v>0</v>
      </c>
      <c r="AI82" s="202">
        <f t="shared" si="126"/>
        <v>0</v>
      </c>
      <c r="AJ82" s="202">
        <f t="shared" si="126"/>
        <v>0</v>
      </c>
      <c r="AK82" s="202">
        <f t="shared" si="126"/>
        <v>0</v>
      </c>
      <c r="AL82" s="202">
        <f t="shared" si="126"/>
        <v>0</v>
      </c>
      <c r="AM82" s="202">
        <f t="shared" si="126"/>
        <v>0</v>
      </c>
      <c r="AN82" s="202">
        <f t="shared" si="126"/>
        <v>0</v>
      </c>
      <c r="AO82" s="202">
        <f t="shared" si="126"/>
        <v>0</v>
      </c>
      <c r="AP82" s="202">
        <f t="shared" si="126"/>
        <v>0</v>
      </c>
      <c r="AQ82" s="202">
        <f t="shared" si="126"/>
        <v>0</v>
      </c>
      <c r="AR82" s="202">
        <f t="shared" si="126"/>
        <v>0</v>
      </c>
      <c r="AS82" s="202">
        <f t="shared" si="126"/>
        <v>0</v>
      </c>
      <c r="AT82" s="202">
        <f t="shared" si="126"/>
        <v>0</v>
      </c>
      <c r="AU82" s="202">
        <f t="shared" si="126"/>
        <v>0</v>
      </c>
      <c r="AV82" s="202">
        <f t="shared" si="126"/>
        <v>0</v>
      </c>
      <c r="AW82" s="202">
        <f t="shared" si="126"/>
        <v>0</v>
      </c>
      <c r="AX82" s="202">
        <f t="shared" si="126"/>
        <v>0</v>
      </c>
      <c r="AY82" s="321">
        <f t="shared" si="122"/>
        <v>0</v>
      </c>
      <c r="AZ82" s="382">
        <f t="shared" si="93"/>
        <v>0</v>
      </c>
    </row>
    <row r="83" spans="1:52" ht="30" x14ac:dyDescent="0.25">
      <c r="A83" s="28" t="s">
        <v>196</v>
      </c>
      <c r="B83" s="29" t="s">
        <v>197</v>
      </c>
      <c r="C83" s="202"/>
      <c r="D83" s="202"/>
      <c r="E83" s="202"/>
      <c r="F83" s="202"/>
      <c r="G83" s="202"/>
      <c r="H83" s="202">
        <f>SUM(C83:G83)</f>
        <v>0</v>
      </c>
      <c r="I83" s="202"/>
      <c r="J83" s="202"/>
      <c r="K83" s="321"/>
      <c r="L83" s="202"/>
      <c r="M83" s="202">
        <f>SUM(I83:L83)</f>
        <v>0</v>
      </c>
      <c r="N83" s="202"/>
      <c r="O83" s="202"/>
      <c r="P83" s="202"/>
      <c r="Q83" s="202">
        <f t="shared" si="98"/>
        <v>0</v>
      </c>
      <c r="R83" s="327"/>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321">
        <f>SUM(R83:AX83)</f>
        <v>0</v>
      </c>
      <c r="AZ83" s="382">
        <f t="shared" si="93"/>
        <v>0</v>
      </c>
    </row>
    <row r="84" spans="1:52" ht="18" x14ac:dyDescent="0.25">
      <c r="A84" s="28" t="s">
        <v>198</v>
      </c>
      <c r="B84" s="29" t="s">
        <v>199</v>
      </c>
      <c r="C84" s="202"/>
      <c r="D84" s="202"/>
      <c r="E84" s="202"/>
      <c r="F84" s="202"/>
      <c r="G84" s="202"/>
      <c r="H84" s="202">
        <f>SUM(C84:G84)</f>
        <v>0</v>
      </c>
      <c r="I84" s="202"/>
      <c r="J84" s="202"/>
      <c r="K84" s="321"/>
      <c r="L84" s="202"/>
      <c r="M84" s="202">
        <f>SUM(I84:L84)</f>
        <v>0</v>
      </c>
      <c r="N84" s="202"/>
      <c r="O84" s="202"/>
      <c r="P84" s="202"/>
      <c r="Q84" s="202">
        <f t="shared" si="98"/>
        <v>0</v>
      </c>
      <c r="R84" s="327"/>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321">
        <f>SUM(R84:AX84)</f>
        <v>0</v>
      </c>
      <c r="AZ84" s="382">
        <f t="shared" si="93"/>
        <v>0</v>
      </c>
    </row>
    <row r="85" spans="1:52" ht="30" x14ac:dyDescent="0.25">
      <c r="A85" s="28" t="s">
        <v>200</v>
      </c>
      <c r="B85" s="29" t="s">
        <v>201</v>
      </c>
      <c r="C85" s="202"/>
      <c r="D85" s="202"/>
      <c r="E85" s="202"/>
      <c r="F85" s="202"/>
      <c r="G85" s="202"/>
      <c r="H85" s="202">
        <f>SUM(C85:G85)</f>
        <v>0</v>
      </c>
      <c r="I85" s="202"/>
      <c r="J85" s="202"/>
      <c r="K85" s="321"/>
      <c r="L85" s="202"/>
      <c r="M85" s="202">
        <f>SUM(I85:L85)</f>
        <v>0</v>
      </c>
      <c r="N85" s="202"/>
      <c r="O85" s="202"/>
      <c r="P85" s="202"/>
      <c r="Q85" s="202">
        <f t="shared" si="98"/>
        <v>0</v>
      </c>
      <c r="R85" s="327"/>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321">
        <f>SUM(R85:AX85)</f>
        <v>0</v>
      </c>
      <c r="AZ85" s="382">
        <f t="shared" si="93"/>
        <v>0</v>
      </c>
    </row>
    <row r="86" spans="1:52" ht="18" x14ac:dyDescent="0.25">
      <c r="A86" s="28" t="s">
        <v>202</v>
      </c>
      <c r="B86" s="29" t="s">
        <v>203</v>
      </c>
      <c r="C86" s="202"/>
      <c r="D86" s="202"/>
      <c r="E86" s="202"/>
      <c r="F86" s="202"/>
      <c r="G86" s="202"/>
      <c r="H86" s="202">
        <f>SUM(C86:G86)</f>
        <v>0</v>
      </c>
      <c r="I86" s="202"/>
      <c r="J86" s="202"/>
      <c r="K86" s="321"/>
      <c r="L86" s="202"/>
      <c r="M86" s="202">
        <f>SUM(I86:L86)</f>
        <v>0</v>
      </c>
      <c r="N86" s="202"/>
      <c r="O86" s="202"/>
      <c r="P86" s="202"/>
      <c r="Q86" s="202">
        <f t="shared" si="98"/>
        <v>0</v>
      </c>
      <c r="R86" s="327"/>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321">
        <f>SUM(R86:AX86)</f>
        <v>0</v>
      </c>
      <c r="AZ86" s="382">
        <f t="shared" si="93"/>
        <v>0</v>
      </c>
    </row>
    <row r="87" spans="1:52" ht="18" x14ac:dyDescent="0.25">
      <c r="A87" s="23" t="s">
        <v>204</v>
      </c>
      <c r="B87" s="24" t="s">
        <v>205</v>
      </c>
      <c r="C87" s="202">
        <f t="shared" ref="C87:AY87" si="127">C88+C93</f>
        <v>0</v>
      </c>
      <c r="D87" s="202">
        <f t="shared" ref="D87:F87" si="128">D88+D93</f>
        <v>0</v>
      </c>
      <c r="E87" s="202">
        <f t="shared" si="128"/>
        <v>0</v>
      </c>
      <c r="F87" s="202">
        <f t="shared" si="128"/>
        <v>97260</v>
      </c>
      <c r="G87" s="202">
        <f t="shared" si="127"/>
        <v>0</v>
      </c>
      <c r="H87" s="202">
        <f t="shared" si="127"/>
        <v>97260</v>
      </c>
      <c r="I87" s="202">
        <f t="shared" si="127"/>
        <v>0</v>
      </c>
      <c r="J87" s="202">
        <f t="shared" ref="J87:K87" si="129">J88+J93</f>
        <v>146852</v>
      </c>
      <c r="K87" s="321">
        <f t="shared" si="129"/>
        <v>0</v>
      </c>
      <c r="L87" s="202">
        <f t="shared" si="127"/>
        <v>0</v>
      </c>
      <c r="M87" s="202">
        <f t="shared" si="127"/>
        <v>146852</v>
      </c>
      <c r="N87" s="202">
        <f t="shared" si="127"/>
        <v>0</v>
      </c>
      <c r="O87" s="202"/>
      <c r="P87" s="202">
        <f t="shared" ref="P87" si="130">P88+P93</f>
        <v>123940</v>
      </c>
      <c r="Q87" s="202">
        <f t="shared" si="98"/>
        <v>123940</v>
      </c>
      <c r="R87" s="327">
        <f t="shared" ref="R87:AX87" si="131">R88+R93</f>
        <v>0</v>
      </c>
      <c r="S87" s="202">
        <f t="shared" si="131"/>
        <v>0</v>
      </c>
      <c r="T87" s="202">
        <f t="shared" si="131"/>
        <v>0</v>
      </c>
      <c r="U87" s="202">
        <f t="shared" si="131"/>
        <v>0</v>
      </c>
      <c r="V87" s="202">
        <f t="shared" si="131"/>
        <v>0</v>
      </c>
      <c r="W87" s="202">
        <f t="shared" si="131"/>
        <v>0</v>
      </c>
      <c r="X87" s="202">
        <f t="shared" si="131"/>
        <v>0</v>
      </c>
      <c r="Y87" s="202">
        <f t="shared" si="131"/>
        <v>0</v>
      </c>
      <c r="Z87" s="202">
        <f t="shared" si="131"/>
        <v>27827580</v>
      </c>
      <c r="AA87" s="202">
        <f t="shared" si="131"/>
        <v>0</v>
      </c>
      <c r="AB87" s="202">
        <f t="shared" si="131"/>
        <v>0</v>
      </c>
      <c r="AC87" s="202">
        <f t="shared" si="131"/>
        <v>0</v>
      </c>
      <c r="AD87" s="202">
        <f t="shared" si="131"/>
        <v>0</v>
      </c>
      <c r="AE87" s="202">
        <f t="shared" si="131"/>
        <v>0</v>
      </c>
      <c r="AF87" s="202">
        <f t="shared" si="131"/>
        <v>0</v>
      </c>
      <c r="AG87" s="202">
        <f t="shared" si="131"/>
        <v>0</v>
      </c>
      <c r="AH87" s="202">
        <f t="shared" si="131"/>
        <v>0</v>
      </c>
      <c r="AI87" s="202">
        <f t="shared" si="131"/>
        <v>0</v>
      </c>
      <c r="AJ87" s="202">
        <f t="shared" si="131"/>
        <v>0</v>
      </c>
      <c r="AK87" s="202">
        <f t="shared" si="131"/>
        <v>0</v>
      </c>
      <c r="AL87" s="202">
        <f t="shared" si="131"/>
        <v>0</v>
      </c>
      <c r="AM87" s="202">
        <f t="shared" si="131"/>
        <v>0</v>
      </c>
      <c r="AN87" s="202">
        <f t="shared" si="131"/>
        <v>0</v>
      </c>
      <c r="AO87" s="202">
        <f t="shared" si="131"/>
        <v>0</v>
      </c>
      <c r="AP87" s="202">
        <f t="shared" si="131"/>
        <v>0</v>
      </c>
      <c r="AQ87" s="202">
        <f t="shared" si="131"/>
        <v>0</v>
      </c>
      <c r="AR87" s="202">
        <f t="shared" si="131"/>
        <v>0</v>
      </c>
      <c r="AS87" s="202">
        <f t="shared" si="131"/>
        <v>0</v>
      </c>
      <c r="AT87" s="202">
        <f t="shared" si="131"/>
        <v>0</v>
      </c>
      <c r="AU87" s="202">
        <f t="shared" si="131"/>
        <v>0</v>
      </c>
      <c r="AV87" s="202">
        <f t="shared" si="131"/>
        <v>0</v>
      </c>
      <c r="AW87" s="202">
        <f t="shared" si="131"/>
        <v>0</v>
      </c>
      <c r="AX87" s="202">
        <f t="shared" si="131"/>
        <v>0</v>
      </c>
      <c r="AY87" s="321">
        <f t="shared" si="127"/>
        <v>27827580</v>
      </c>
      <c r="AZ87" s="382">
        <f t="shared" si="93"/>
        <v>28195632</v>
      </c>
    </row>
    <row r="88" spans="1:52" ht="18" x14ac:dyDescent="0.25">
      <c r="A88" s="28" t="s">
        <v>206</v>
      </c>
      <c r="B88" s="29" t="s">
        <v>207</v>
      </c>
      <c r="C88" s="202">
        <f t="shared" ref="C88:AY88" si="132">SUM(C89:C92)</f>
        <v>0</v>
      </c>
      <c r="D88" s="202">
        <f t="shared" ref="D88:F88" si="133">SUM(D89:D92)</f>
        <v>0</v>
      </c>
      <c r="E88" s="202">
        <f t="shared" si="133"/>
        <v>0</v>
      </c>
      <c r="F88" s="202">
        <f t="shared" si="133"/>
        <v>97260</v>
      </c>
      <c r="G88" s="202">
        <f t="shared" si="132"/>
        <v>0</v>
      </c>
      <c r="H88" s="202">
        <f t="shared" si="132"/>
        <v>97260</v>
      </c>
      <c r="I88" s="202">
        <f t="shared" si="132"/>
        <v>0</v>
      </c>
      <c r="J88" s="202">
        <f t="shared" ref="J88:K88" si="134">SUM(J89:J92)</f>
        <v>146852</v>
      </c>
      <c r="K88" s="321">
        <f t="shared" si="134"/>
        <v>0</v>
      </c>
      <c r="L88" s="202">
        <f t="shared" si="132"/>
        <v>0</v>
      </c>
      <c r="M88" s="202">
        <f t="shared" si="132"/>
        <v>146852</v>
      </c>
      <c r="N88" s="202">
        <f t="shared" si="132"/>
        <v>0</v>
      </c>
      <c r="O88" s="202"/>
      <c r="P88" s="202">
        <f t="shared" ref="P88" si="135">SUM(P89:P92)</f>
        <v>123940</v>
      </c>
      <c r="Q88" s="202">
        <f t="shared" si="98"/>
        <v>123940</v>
      </c>
      <c r="R88" s="327">
        <f t="shared" ref="R88:AX88" si="136">SUM(R89:R92)</f>
        <v>0</v>
      </c>
      <c r="S88" s="202">
        <f t="shared" si="136"/>
        <v>0</v>
      </c>
      <c r="T88" s="202">
        <f t="shared" si="136"/>
        <v>0</v>
      </c>
      <c r="U88" s="202">
        <f t="shared" si="136"/>
        <v>0</v>
      </c>
      <c r="V88" s="202">
        <f t="shared" si="136"/>
        <v>0</v>
      </c>
      <c r="W88" s="202">
        <f t="shared" si="136"/>
        <v>0</v>
      </c>
      <c r="X88" s="202">
        <f t="shared" si="136"/>
        <v>0</v>
      </c>
      <c r="Y88" s="202">
        <f t="shared" si="136"/>
        <v>0</v>
      </c>
      <c r="Z88" s="202">
        <f t="shared" si="136"/>
        <v>27827580</v>
      </c>
      <c r="AA88" s="202">
        <f t="shared" si="136"/>
        <v>0</v>
      </c>
      <c r="AB88" s="202">
        <f t="shared" si="136"/>
        <v>0</v>
      </c>
      <c r="AC88" s="202">
        <f t="shared" si="136"/>
        <v>0</v>
      </c>
      <c r="AD88" s="202">
        <f t="shared" si="136"/>
        <v>0</v>
      </c>
      <c r="AE88" s="202">
        <f t="shared" si="136"/>
        <v>0</v>
      </c>
      <c r="AF88" s="202">
        <f t="shared" si="136"/>
        <v>0</v>
      </c>
      <c r="AG88" s="202">
        <f t="shared" si="136"/>
        <v>0</v>
      </c>
      <c r="AH88" s="202">
        <f t="shared" si="136"/>
        <v>0</v>
      </c>
      <c r="AI88" s="202">
        <f t="shared" si="136"/>
        <v>0</v>
      </c>
      <c r="AJ88" s="202">
        <f t="shared" si="136"/>
        <v>0</v>
      </c>
      <c r="AK88" s="202">
        <f t="shared" si="136"/>
        <v>0</v>
      </c>
      <c r="AL88" s="202">
        <f t="shared" si="136"/>
        <v>0</v>
      </c>
      <c r="AM88" s="202">
        <f t="shared" si="136"/>
        <v>0</v>
      </c>
      <c r="AN88" s="202">
        <f t="shared" si="136"/>
        <v>0</v>
      </c>
      <c r="AO88" s="202">
        <f t="shared" si="136"/>
        <v>0</v>
      </c>
      <c r="AP88" s="202">
        <f t="shared" si="136"/>
        <v>0</v>
      </c>
      <c r="AQ88" s="202">
        <f t="shared" si="136"/>
        <v>0</v>
      </c>
      <c r="AR88" s="202">
        <f t="shared" si="136"/>
        <v>0</v>
      </c>
      <c r="AS88" s="202">
        <f t="shared" si="136"/>
        <v>0</v>
      </c>
      <c r="AT88" s="202">
        <f t="shared" si="136"/>
        <v>0</v>
      </c>
      <c r="AU88" s="202">
        <f t="shared" si="136"/>
        <v>0</v>
      </c>
      <c r="AV88" s="202">
        <f t="shared" si="136"/>
        <v>0</v>
      </c>
      <c r="AW88" s="202">
        <f t="shared" si="136"/>
        <v>0</v>
      </c>
      <c r="AX88" s="202">
        <f t="shared" si="136"/>
        <v>0</v>
      </c>
      <c r="AY88" s="321">
        <f t="shared" si="132"/>
        <v>27827580</v>
      </c>
      <c r="AZ88" s="382">
        <f t="shared" si="93"/>
        <v>28195632</v>
      </c>
    </row>
    <row r="89" spans="1:52" ht="18" x14ac:dyDescent="0.25">
      <c r="A89" s="28"/>
      <c r="B89" s="30" t="s">
        <v>208</v>
      </c>
      <c r="C89" s="202"/>
      <c r="D89" s="202"/>
      <c r="E89" s="202">
        <v>0</v>
      </c>
      <c r="F89" s="202">
        <v>97260</v>
      </c>
      <c r="G89" s="202"/>
      <c r="H89" s="202">
        <f t="shared" ref="H89:H98" si="137">SUM(C89:G89)</f>
        <v>97260</v>
      </c>
      <c r="I89" s="202"/>
      <c r="J89" s="202">
        <v>146852</v>
      </c>
      <c r="K89" s="321"/>
      <c r="L89" s="202"/>
      <c r="M89" s="202">
        <f t="shared" ref="M89:M98" si="138">SUM(I89:L89)</f>
        <v>146852</v>
      </c>
      <c r="N89" s="202"/>
      <c r="O89" s="202"/>
      <c r="P89" s="321">
        <v>123940</v>
      </c>
      <c r="Q89" s="202">
        <f t="shared" si="98"/>
        <v>123940</v>
      </c>
      <c r="R89" s="327"/>
      <c r="S89" s="202"/>
      <c r="T89" s="202"/>
      <c r="U89" s="202"/>
      <c r="V89" s="202"/>
      <c r="W89" s="202"/>
      <c r="X89" s="202"/>
      <c r="Y89" s="202">
        <v>0</v>
      </c>
      <c r="Z89" s="202">
        <v>27827580</v>
      </c>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321">
        <f t="shared" ref="AY89:AY98" si="139">SUM(R89:AX89)</f>
        <v>27827580</v>
      </c>
      <c r="AZ89" s="382">
        <f t="shared" si="93"/>
        <v>28195632</v>
      </c>
    </row>
    <row r="90" spans="1:52" ht="28.5" x14ac:dyDescent="0.25">
      <c r="A90" s="28"/>
      <c r="B90" s="30" t="s">
        <v>209</v>
      </c>
      <c r="C90" s="202"/>
      <c r="D90" s="202"/>
      <c r="E90" s="202"/>
      <c r="F90" s="202"/>
      <c r="G90" s="202"/>
      <c r="H90" s="202">
        <f t="shared" si="137"/>
        <v>0</v>
      </c>
      <c r="I90" s="202"/>
      <c r="J90" s="202"/>
      <c r="K90" s="321"/>
      <c r="L90" s="202"/>
      <c r="M90" s="202">
        <f t="shared" si="138"/>
        <v>0</v>
      </c>
      <c r="N90" s="202"/>
      <c r="O90" s="202"/>
      <c r="P90" s="321"/>
      <c r="Q90" s="202">
        <f t="shared" si="98"/>
        <v>0</v>
      </c>
      <c r="R90" s="327"/>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2"/>
      <c r="AX90" s="202"/>
      <c r="AY90" s="321">
        <f t="shared" si="139"/>
        <v>0</v>
      </c>
      <c r="AZ90" s="382">
        <f t="shared" si="93"/>
        <v>0</v>
      </c>
    </row>
    <row r="91" spans="1:52" ht="18" x14ac:dyDescent="0.25">
      <c r="A91" s="28"/>
      <c r="B91" s="30" t="s">
        <v>210</v>
      </c>
      <c r="C91" s="202"/>
      <c r="D91" s="202"/>
      <c r="E91" s="202"/>
      <c r="F91" s="202"/>
      <c r="G91" s="202"/>
      <c r="H91" s="202">
        <f t="shared" si="137"/>
        <v>0</v>
      </c>
      <c r="I91" s="202"/>
      <c r="J91" s="202"/>
      <c r="K91" s="321"/>
      <c r="L91" s="202"/>
      <c r="M91" s="202">
        <f t="shared" si="138"/>
        <v>0</v>
      </c>
      <c r="N91" s="202"/>
      <c r="O91" s="202"/>
      <c r="P91" s="321"/>
      <c r="Q91" s="202">
        <f t="shared" si="98"/>
        <v>0</v>
      </c>
      <c r="R91" s="327"/>
      <c r="S91" s="202">
        <v>0</v>
      </c>
      <c r="T91" s="202">
        <v>0</v>
      </c>
      <c r="U91" s="202">
        <v>0</v>
      </c>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321">
        <f t="shared" si="139"/>
        <v>0</v>
      </c>
      <c r="AZ91" s="382">
        <f t="shared" si="93"/>
        <v>0</v>
      </c>
    </row>
    <row r="92" spans="1:52" ht="28.5" x14ac:dyDescent="0.25">
      <c r="A92" s="28"/>
      <c r="B92" s="30" t="s">
        <v>211</v>
      </c>
      <c r="C92" s="202"/>
      <c r="D92" s="202"/>
      <c r="E92" s="202"/>
      <c r="F92" s="202"/>
      <c r="G92" s="202"/>
      <c r="H92" s="202">
        <f t="shared" si="137"/>
        <v>0</v>
      </c>
      <c r="I92" s="202"/>
      <c r="J92" s="202"/>
      <c r="K92" s="321"/>
      <c r="L92" s="202"/>
      <c r="M92" s="202">
        <f t="shared" si="138"/>
        <v>0</v>
      </c>
      <c r="N92" s="202"/>
      <c r="O92" s="202"/>
      <c r="P92" s="321"/>
      <c r="Q92" s="202">
        <f t="shared" si="98"/>
        <v>0</v>
      </c>
      <c r="R92" s="327"/>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c r="AY92" s="321">
        <f t="shared" si="139"/>
        <v>0</v>
      </c>
      <c r="AZ92" s="382">
        <f t="shared" si="93"/>
        <v>0</v>
      </c>
    </row>
    <row r="93" spans="1:52" ht="18" x14ac:dyDescent="0.25">
      <c r="A93" s="28" t="s">
        <v>212</v>
      </c>
      <c r="B93" s="29" t="s">
        <v>213</v>
      </c>
      <c r="C93" s="202"/>
      <c r="D93" s="202"/>
      <c r="E93" s="202"/>
      <c r="F93" s="202"/>
      <c r="G93" s="202"/>
      <c r="H93" s="202">
        <f t="shared" si="137"/>
        <v>0</v>
      </c>
      <c r="I93" s="202"/>
      <c r="J93" s="202"/>
      <c r="K93" s="321"/>
      <c r="L93" s="202"/>
      <c r="M93" s="202">
        <f t="shared" si="138"/>
        <v>0</v>
      </c>
      <c r="N93" s="202"/>
      <c r="O93" s="202"/>
      <c r="P93" s="321"/>
      <c r="Q93" s="202">
        <f t="shared" si="98"/>
        <v>0</v>
      </c>
      <c r="R93" s="327"/>
      <c r="S93" s="202">
        <v>0</v>
      </c>
      <c r="T93" s="202">
        <v>0</v>
      </c>
      <c r="U93" s="202">
        <v>0</v>
      </c>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321">
        <f t="shared" si="139"/>
        <v>0</v>
      </c>
      <c r="AZ93" s="382">
        <f t="shared" si="93"/>
        <v>0</v>
      </c>
    </row>
    <row r="94" spans="1:52" ht="18" x14ac:dyDescent="0.25">
      <c r="A94" s="23" t="s">
        <v>214</v>
      </c>
      <c r="B94" s="24" t="s">
        <v>215</v>
      </c>
      <c r="C94" s="202"/>
      <c r="D94" s="202"/>
      <c r="E94" s="202"/>
      <c r="F94" s="202"/>
      <c r="G94" s="202"/>
      <c r="H94" s="202">
        <f t="shared" si="137"/>
        <v>0</v>
      </c>
      <c r="I94" s="202"/>
      <c r="J94" s="202"/>
      <c r="K94" s="321"/>
      <c r="L94" s="202"/>
      <c r="M94" s="202">
        <f t="shared" si="138"/>
        <v>0</v>
      </c>
      <c r="N94" s="202"/>
      <c r="O94" s="202"/>
      <c r="P94" s="321"/>
      <c r="Q94" s="202">
        <f t="shared" si="98"/>
        <v>0</v>
      </c>
      <c r="R94" s="327"/>
      <c r="S94" s="202"/>
      <c r="T94" s="202"/>
      <c r="U94" s="202"/>
      <c r="V94" s="202"/>
      <c r="W94" s="202"/>
      <c r="X94" s="202">
        <v>7679948</v>
      </c>
      <c r="Y94" s="202">
        <v>0</v>
      </c>
      <c r="Z94" s="202">
        <v>0</v>
      </c>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321">
        <f t="shared" si="139"/>
        <v>7679948</v>
      </c>
      <c r="AZ94" s="382">
        <f t="shared" si="93"/>
        <v>7679948</v>
      </c>
    </row>
    <row r="95" spans="1:52" ht="18" x14ac:dyDescent="0.25">
      <c r="A95" s="23" t="s">
        <v>216</v>
      </c>
      <c r="B95" s="24" t="s">
        <v>217</v>
      </c>
      <c r="C95" s="202"/>
      <c r="D95" s="202"/>
      <c r="E95" s="202"/>
      <c r="F95" s="202"/>
      <c r="G95" s="202"/>
      <c r="H95" s="202">
        <f t="shared" si="137"/>
        <v>0</v>
      </c>
      <c r="I95" s="202"/>
      <c r="J95" s="202"/>
      <c r="K95" s="321"/>
      <c r="L95" s="202"/>
      <c r="M95" s="202">
        <f t="shared" si="138"/>
        <v>0</v>
      </c>
      <c r="N95" s="202"/>
      <c r="O95" s="202"/>
      <c r="P95" s="321"/>
      <c r="Q95" s="202">
        <f t="shared" si="98"/>
        <v>0</v>
      </c>
      <c r="R95" s="327"/>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321">
        <f t="shared" si="139"/>
        <v>0</v>
      </c>
      <c r="AZ95" s="382">
        <f t="shared" si="93"/>
        <v>0</v>
      </c>
    </row>
    <row r="96" spans="1:52" ht="18" x14ac:dyDescent="0.25">
      <c r="A96" s="23" t="s">
        <v>218</v>
      </c>
      <c r="B96" s="24" t="s">
        <v>219</v>
      </c>
      <c r="C96" s="202">
        <v>0</v>
      </c>
      <c r="D96" s="202">
        <v>0</v>
      </c>
      <c r="E96" s="202">
        <v>0</v>
      </c>
      <c r="F96" s="202">
        <v>17186527</v>
      </c>
      <c r="G96" s="202">
        <v>0</v>
      </c>
      <c r="H96" s="202">
        <f t="shared" si="137"/>
        <v>17186527</v>
      </c>
      <c r="I96" s="202">
        <v>0</v>
      </c>
      <c r="J96" s="202">
        <v>86564865</v>
      </c>
      <c r="K96" s="321">
        <v>0</v>
      </c>
      <c r="L96" s="202">
        <v>0</v>
      </c>
      <c r="M96" s="202">
        <f t="shared" si="138"/>
        <v>86564865</v>
      </c>
      <c r="N96" s="202">
        <v>0</v>
      </c>
      <c r="O96" s="202"/>
      <c r="P96" s="321">
        <v>63208753</v>
      </c>
      <c r="Q96" s="202">
        <f t="shared" si="98"/>
        <v>63208753</v>
      </c>
      <c r="R96" s="327"/>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321">
        <f t="shared" si="139"/>
        <v>0</v>
      </c>
      <c r="AZ96" s="382">
        <f t="shared" si="93"/>
        <v>166960145</v>
      </c>
    </row>
    <row r="97" spans="1:52" ht="18" x14ac:dyDescent="0.25">
      <c r="A97" s="23" t="s">
        <v>220</v>
      </c>
      <c r="B97" s="24" t="s">
        <v>221</v>
      </c>
      <c r="C97" s="202"/>
      <c r="D97" s="202"/>
      <c r="E97" s="202"/>
      <c r="F97" s="202"/>
      <c r="G97" s="202"/>
      <c r="H97" s="202">
        <f t="shared" si="137"/>
        <v>0</v>
      </c>
      <c r="I97" s="202"/>
      <c r="J97" s="202"/>
      <c r="K97" s="321"/>
      <c r="L97" s="202"/>
      <c r="M97" s="202">
        <f t="shared" si="138"/>
        <v>0</v>
      </c>
      <c r="N97" s="202"/>
      <c r="O97" s="202"/>
      <c r="P97" s="202"/>
      <c r="Q97" s="202">
        <f t="shared" si="98"/>
        <v>0</v>
      </c>
      <c r="R97" s="327"/>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321">
        <f t="shared" si="139"/>
        <v>0</v>
      </c>
      <c r="AZ97" s="382">
        <f t="shared" si="93"/>
        <v>0</v>
      </c>
    </row>
    <row r="98" spans="1:52" ht="18" x14ac:dyDescent="0.25">
      <c r="A98" s="23" t="s">
        <v>222</v>
      </c>
      <c r="B98" s="24" t="s">
        <v>223</v>
      </c>
      <c r="C98" s="202"/>
      <c r="D98" s="202"/>
      <c r="E98" s="202"/>
      <c r="F98" s="202"/>
      <c r="G98" s="202"/>
      <c r="H98" s="202">
        <f t="shared" si="137"/>
        <v>0</v>
      </c>
      <c r="I98" s="202"/>
      <c r="J98" s="202"/>
      <c r="K98" s="321"/>
      <c r="L98" s="202"/>
      <c r="M98" s="202">
        <f t="shared" si="138"/>
        <v>0</v>
      </c>
      <c r="N98" s="202"/>
      <c r="O98" s="202"/>
      <c r="P98" s="202"/>
      <c r="Q98" s="202">
        <f t="shared" si="98"/>
        <v>0</v>
      </c>
      <c r="R98" s="327"/>
      <c r="S98" s="202"/>
      <c r="T98" s="202"/>
      <c r="U98" s="202"/>
      <c r="V98" s="202"/>
      <c r="W98" s="202"/>
      <c r="X98" s="202"/>
      <c r="Y98" s="202"/>
      <c r="Z98" s="202"/>
      <c r="AA98" s="202"/>
      <c r="AB98" s="202"/>
      <c r="AC98" s="202"/>
      <c r="AD98" s="202"/>
      <c r="AE98" s="202"/>
      <c r="AF98" s="202"/>
      <c r="AG98" s="202"/>
      <c r="AH98" s="202"/>
      <c r="AI98" s="202"/>
      <c r="AJ98" s="202"/>
      <c r="AK98" s="202"/>
      <c r="AL98" s="202"/>
      <c r="AM98" s="202"/>
      <c r="AN98" s="202"/>
      <c r="AO98" s="202"/>
      <c r="AP98" s="202"/>
      <c r="AQ98" s="202"/>
      <c r="AR98" s="202"/>
      <c r="AS98" s="202"/>
      <c r="AT98" s="202"/>
      <c r="AU98" s="202"/>
      <c r="AV98" s="202"/>
      <c r="AW98" s="202"/>
      <c r="AX98" s="202"/>
      <c r="AY98" s="321">
        <f t="shared" si="139"/>
        <v>0</v>
      </c>
      <c r="AZ98" s="382">
        <f t="shared" si="93"/>
        <v>0</v>
      </c>
    </row>
    <row r="99" spans="1:52" ht="18" x14ac:dyDescent="0.25">
      <c r="A99" s="21" t="s">
        <v>224</v>
      </c>
      <c r="B99" s="22" t="s">
        <v>225</v>
      </c>
      <c r="C99" s="201">
        <f t="shared" ref="C99:AY99" si="140">SUM(C100:C103)</f>
        <v>0</v>
      </c>
      <c r="D99" s="201">
        <f t="shared" ref="D99:F99" si="141">SUM(D100:D103)</f>
        <v>0</v>
      </c>
      <c r="E99" s="201">
        <f t="shared" si="141"/>
        <v>0</v>
      </c>
      <c r="F99" s="201">
        <f t="shared" si="141"/>
        <v>0</v>
      </c>
      <c r="G99" s="201">
        <f t="shared" si="140"/>
        <v>0</v>
      </c>
      <c r="H99" s="201">
        <f t="shared" si="140"/>
        <v>0</v>
      </c>
      <c r="I99" s="201">
        <f t="shared" si="140"/>
        <v>0</v>
      </c>
      <c r="J99" s="201">
        <f t="shared" ref="J99:K99" si="142">SUM(J100:J103)</f>
        <v>0</v>
      </c>
      <c r="K99" s="320">
        <f t="shared" si="142"/>
        <v>0</v>
      </c>
      <c r="L99" s="201">
        <f t="shared" si="140"/>
        <v>0</v>
      </c>
      <c r="M99" s="201">
        <f t="shared" si="140"/>
        <v>0</v>
      </c>
      <c r="N99" s="201">
        <f t="shared" si="140"/>
        <v>0</v>
      </c>
      <c r="O99" s="201"/>
      <c r="P99" s="201">
        <f t="shared" ref="P99" si="143">SUM(P100:P103)</f>
        <v>0</v>
      </c>
      <c r="Q99" s="201">
        <f t="shared" si="98"/>
        <v>0</v>
      </c>
      <c r="R99" s="326">
        <f t="shared" ref="R99:AX99" si="144">SUM(R100:R103)</f>
        <v>0</v>
      </c>
      <c r="S99" s="201">
        <f t="shared" si="144"/>
        <v>0</v>
      </c>
      <c r="T99" s="201">
        <f t="shared" si="144"/>
        <v>0</v>
      </c>
      <c r="U99" s="201">
        <f t="shared" si="144"/>
        <v>0</v>
      </c>
      <c r="V99" s="201">
        <f t="shared" si="144"/>
        <v>0</v>
      </c>
      <c r="W99" s="201">
        <f t="shared" si="144"/>
        <v>0</v>
      </c>
      <c r="X99" s="201">
        <f t="shared" si="144"/>
        <v>0</v>
      </c>
      <c r="Y99" s="201">
        <f t="shared" si="144"/>
        <v>0</v>
      </c>
      <c r="Z99" s="201">
        <f t="shared" si="144"/>
        <v>0</v>
      </c>
      <c r="AA99" s="201">
        <f t="shared" si="144"/>
        <v>0</v>
      </c>
      <c r="AB99" s="201">
        <f t="shared" si="144"/>
        <v>0</v>
      </c>
      <c r="AC99" s="201">
        <f t="shared" si="144"/>
        <v>0</v>
      </c>
      <c r="AD99" s="201">
        <f t="shared" si="144"/>
        <v>0</v>
      </c>
      <c r="AE99" s="201">
        <f t="shared" si="144"/>
        <v>0</v>
      </c>
      <c r="AF99" s="201">
        <f t="shared" si="144"/>
        <v>0</v>
      </c>
      <c r="AG99" s="201">
        <f t="shared" si="144"/>
        <v>0</v>
      </c>
      <c r="AH99" s="201">
        <f t="shared" si="144"/>
        <v>0</v>
      </c>
      <c r="AI99" s="201">
        <f t="shared" si="144"/>
        <v>0</v>
      </c>
      <c r="AJ99" s="201">
        <f t="shared" si="144"/>
        <v>0</v>
      </c>
      <c r="AK99" s="201">
        <f t="shared" si="144"/>
        <v>0</v>
      </c>
      <c r="AL99" s="201">
        <f t="shared" si="144"/>
        <v>0</v>
      </c>
      <c r="AM99" s="201">
        <f t="shared" si="144"/>
        <v>0</v>
      </c>
      <c r="AN99" s="201">
        <f t="shared" si="144"/>
        <v>0</v>
      </c>
      <c r="AO99" s="201">
        <f t="shared" si="144"/>
        <v>0</v>
      </c>
      <c r="AP99" s="201">
        <f t="shared" si="144"/>
        <v>0</v>
      </c>
      <c r="AQ99" s="201">
        <f t="shared" si="144"/>
        <v>0</v>
      </c>
      <c r="AR99" s="201">
        <f t="shared" si="144"/>
        <v>0</v>
      </c>
      <c r="AS99" s="201">
        <f t="shared" si="144"/>
        <v>0</v>
      </c>
      <c r="AT99" s="201">
        <f t="shared" si="144"/>
        <v>0</v>
      </c>
      <c r="AU99" s="201">
        <f t="shared" si="144"/>
        <v>0</v>
      </c>
      <c r="AV99" s="201">
        <f t="shared" si="144"/>
        <v>0</v>
      </c>
      <c r="AW99" s="201">
        <f t="shared" si="144"/>
        <v>0</v>
      </c>
      <c r="AX99" s="201">
        <f t="shared" si="144"/>
        <v>0</v>
      </c>
      <c r="AY99" s="320">
        <f t="shared" si="140"/>
        <v>0</v>
      </c>
      <c r="AZ99" s="382">
        <f t="shared" si="93"/>
        <v>0</v>
      </c>
    </row>
    <row r="100" spans="1:52" ht="30" x14ac:dyDescent="0.25">
      <c r="A100" s="23" t="s">
        <v>226</v>
      </c>
      <c r="B100" s="24" t="s">
        <v>227</v>
      </c>
      <c r="C100" s="202"/>
      <c r="D100" s="202"/>
      <c r="E100" s="202"/>
      <c r="F100" s="202"/>
      <c r="G100" s="202"/>
      <c r="H100" s="202">
        <f>SUM(C100:G100)</f>
        <v>0</v>
      </c>
      <c r="I100" s="202"/>
      <c r="J100" s="202"/>
      <c r="K100" s="321"/>
      <c r="L100" s="202"/>
      <c r="M100" s="202">
        <f>SUM(I100:L100)</f>
        <v>0</v>
      </c>
      <c r="N100" s="202"/>
      <c r="O100" s="202"/>
      <c r="P100" s="202"/>
      <c r="Q100" s="202">
        <f t="shared" si="98"/>
        <v>0</v>
      </c>
      <c r="R100" s="327"/>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c r="AY100" s="321">
        <f>SUM(R100:AX100)</f>
        <v>0</v>
      </c>
      <c r="AZ100" s="382">
        <f t="shared" si="93"/>
        <v>0</v>
      </c>
    </row>
    <row r="101" spans="1:52" ht="30" x14ac:dyDescent="0.25">
      <c r="A101" s="23" t="s">
        <v>228</v>
      </c>
      <c r="B101" s="24" t="s">
        <v>229</v>
      </c>
      <c r="C101" s="202"/>
      <c r="D101" s="202"/>
      <c r="E101" s="202"/>
      <c r="F101" s="202"/>
      <c r="G101" s="202"/>
      <c r="H101" s="202">
        <f>SUM(C101:G101)</f>
        <v>0</v>
      </c>
      <c r="I101" s="202"/>
      <c r="J101" s="202"/>
      <c r="K101" s="321"/>
      <c r="L101" s="202"/>
      <c r="M101" s="202">
        <f>SUM(I101:L101)</f>
        <v>0</v>
      </c>
      <c r="N101" s="202"/>
      <c r="O101" s="202"/>
      <c r="P101" s="202"/>
      <c r="Q101" s="202">
        <f t="shared" si="98"/>
        <v>0</v>
      </c>
      <c r="R101" s="327"/>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321">
        <f>SUM(R101:AX101)</f>
        <v>0</v>
      </c>
      <c r="AZ101" s="382">
        <f t="shared" ref="AZ101:AZ104" si="145">AY101+Q101+M101+H101</f>
        <v>0</v>
      </c>
    </row>
    <row r="102" spans="1:52" ht="18" x14ac:dyDescent="0.25">
      <c r="A102" s="23" t="s">
        <v>230</v>
      </c>
      <c r="B102" s="24" t="s">
        <v>231</v>
      </c>
      <c r="C102" s="202"/>
      <c r="D102" s="202"/>
      <c r="E102" s="202"/>
      <c r="F102" s="202"/>
      <c r="G102" s="202"/>
      <c r="H102" s="202">
        <f>SUM(C102:G102)</f>
        <v>0</v>
      </c>
      <c r="I102" s="202"/>
      <c r="J102" s="202"/>
      <c r="K102" s="321"/>
      <c r="L102" s="202"/>
      <c r="M102" s="202">
        <f>SUM(I102:L102)</f>
        <v>0</v>
      </c>
      <c r="N102" s="202"/>
      <c r="O102" s="202"/>
      <c r="P102" s="202"/>
      <c r="Q102" s="202">
        <f t="shared" si="98"/>
        <v>0</v>
      </c>
      <c r="R102" s="327"/>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2"/>
      <c r="AY102" s="321">
        <f>SUM(R102:AX102)</f>
        <v>0</v>
      </c>
      <c r="AZ102" s="382">
        <f t="shared" si="145"/>
        <v>0</v>
      </c>
    </row>
    <row r="103" spans="1:52" ht="18" x14ac:dyDescent="0.25">
      <c r="A103" s="23" t="s">
        <v>232</v>
      </c>
      <c r="B103" s="24" t="s">
        <v>233</v>
      </c>
      <c r="C103" s="202"/>
      <c r="D103" s="202"/>
      <c r="E103" s="202"/>
      <c r="F103" s="202"/>
      <c r="G103" s="202"/>
      <c r="H103" s="202">
        <f>SUM(C103:G103)</f>
        <v>0</v>
      </c>
      <c r="I103" s="202"/>
      <c r="J103" s="202"/>
      <c r="K103" s="321"/>
      <c r="L103" s="202"/>
      <c r="M103" s="202">
        <f>SUM(I103:L103)</f>
        <v>0</v>
      </c>
      <c r="N103" s="202"/>
      <c r="O103" s="202"/>
      <c r="P103" s="202"/>
      <c r="Q103" s="202">
        <f t="shared" si="98"/>
        <v>0</v>
      </c>
      <c r="R103" s="327"/>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c r="AV103" s="202"/>
      <c r="AW103" s="202"/>
      <c r="AX103" s="202"/>
      <c r="AY103" s="321">
        <f>SUM(R103:AX103)</f>
        <v>0</v>
      </c>
      <c r="AZ103" s="382">
        <f t="shared" si="145"/>
        <v>0</v>
      </c>
    </row>
    <row r="104" spans="1:52" ht="31.5" x14ac:dyDescent="0.25">
      <c r="A104" s="21" t="s">
        <v>234</v>
      </c>
      <c r="B104" s="22" t="s">
        <v>235</v>
      </c>
      <c r="C104" s="201"/>
      <c r="D104" s="201"/>
      <c r="E104" s="201"/>
      <c r="F104" s="201"/>
      <c r="G104" s="201"/>
      <c r="H104" s="201">
        <f>SUM(C104:G104)</f>
        <v>0</v>
      </c>
      <c r="I104" s="201"/>
      <c r="J104" s="201"/>
      <c r="K104" s="320"/>
      <c r="L104" s="201"/>
      <c r="M104" s="201">
        <f>SUM(I104:L104)</f>
        <v>0</v>
      </c>
      <c r="N104" s="201"/>
      <c r="O104" s="201"/>
      <c r="P104" s="201"/>
      <c r="Q104" s="201">
        <f t="shared" si="98"/>
        <v>0</v>
      </c>
      <c r="R104" s="326"/>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1"/>
      <c r="AY104" s="320">
        <f>SUM(R104:AX104)</f>
        <v>0</v>
      </c>
      <c r="AZ104" s="382">
        <f t="shared" si="145"/>
        <v>0</v>
      </c>
    </row>
    <row r="105" spans="1:52" x14ac:dyDescent="0.25">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335"/>
    </row>
    <row r="106" spans="1:52" ht="18" x14ac:dyDescent="0.25">
      <c r="B106" s="31" t="s">
        <v>236</v>
      </c>
      <c r="C106" s="204">
        <f t="shared" ref="C106:AY106" si="146">C5+C24+C51+C68</f>
        <v>19050</v>
      </c>
      <c r="D106" s="204">
        <f t="shared" ref="D106:F106" si="147">D5+D24+D51+D68</f>
        <v>0</v>
      </c>
      <c r="E106" s="204">
        <f t="shared" si="147"/>
        <v>1750000</v>
      </c>
      <c r="F106" s="204">
        <f t="shared" si="147"/>
        <v>0</v>
      </c>
      <c r="G106" s="204">
        <f t="shared" si="146"/>
        <v>0</v>
      </c>
      <c r="H106" s="204">
        <f t="shared" si="146"/>
        <v>1769050</v>
      </c>
      <c r="I106" s="204">
        <f t="shared" si="146"/>
        <v>0</v>
      </c>
      <c r="J106" s="204">
        <f t="shared" ref="J106:K106" si="148">J5+J24+J51+J68</f>
        <v>0</v>
      </c>
      <c r="K106" s="204">
        <f t="shared" si="148"/>
        <v>0</v>
      </c>
      <c r="L106" s="204">
        <f t="shared" si="146"/>
        <v>0</v>
      </c>
      <c r="M106" s="204">
        <f t="shared" si="146"/>
        <v>0</v>
      </c>
      <c r="N106" s="204">
        <f t="shared" si="146"/>
        <v>190000</v>
      </c>
      <c r="O106" s="204">
        <f t="shared" ref="O106:P106" si="149">O5+O24+O51+O68</f>
        <v>0</v>
      </c>
      <c r="P106" s="204">
        <f t="shared" si="149"/>
        <v>0</v>
      </c>
      <c r="Q106" s="204">
        <f>Q5+Q24+Q51+Q68</f>
        <v>190000</v>
      </c>
      <c r="R106" s="204">
        <f t="shared" si="146"/>
        <v>0</v>
      </c>
      <c r="S106" s="204">
        <f t="shared" ref="S106:T106" si="150">S5+S24+S51+S68</f>
        <v>10300000</v>
      </c>
      <c r="T106" s="204">
        <f t="shared" si="150"/>
        <v>65900000</v>
      </c>
      <c r="U106" s="204">
        <f t="shared" si="146"/>
        <v>0</v>
      </c>
      <c r="V106" s="204">
        <f t="shared" si="146"/>
        <v>1724000</v>
      </c>
      <c r="W106" s="204">
        <f t="shared" si="146"/>
        <v>8200000</v>
      </c>
      <c r="X106" s="204">
        <f t="shared" si="146"/>
        <v>214405155</v>
      </c>
      <c r="Y106" s="204">
        <f t="shared" ref="Y106" si="151">Y5+Y24+Y51+Y68</f>
        <v>0</v>
      </c>
      <c r="Z106" s="204">
        <f t="shared" si="146"/>
        <v>0</v>
      </c>
      <c r="AA106" s="204">
        <f t="shared" si="146"/>
        <v>28238237</v>
      </c>
      <c r="AB106" s="204">
        <f t="shared" si="146"/>
        <v>0</v>
      </c>
      <c r="AC106" s="204">
        <f t="shared" si="146"/>
        <v>127000</v>
      </c>
      <c r="AD106" s="204">
        <f t="shared" si="146"/>
        <v>0</v>
      </c>
      <c r="AE106" s="204">
        <f t="shared" si="146"/>
        <v>200000</v>
      </c>
      <c r="AF106" s="204">
        <f t="shared" si="146"/>
        <v>0</v>
      </c>
      <c r="AG106" s="204">
        <f t="shared" si="146"/>
        <v>1774673</v>
      </c>
      <c r="AH106" s="204">
        <f t="shared" si="146"/>
        <v>9360000</v>
      </c>
      <c r="AI106" s="204">
        <f t="shared" si="146"/>
        <v>2350000</v>
      </c>
      <c r="AJ106" s="204">
        <f t="shared" si="146"/>
        <v>0</v>
      </c>
      <c r="AK106" s="204">
        <f t="shared" si="146"/>
        <v>0</v>
      </c>
      <c r="AL106" s="204">
        <f t="shared" si="146"/>
        <v>0</v>
      </c>
      <c r="AM106" s="204">
        <f t="shared" si="146"/>
        <v>0</v>
      </c>
      <c r="AN106" s="204">
        <f t="shared" si="146"/>
        <v>1270000</v>
      </c>
      <c r="AO106" s="204">
        <f t="shared" si="146"/>
        <v>0</v>
      </c>
      <c r="AP106" s="204">
        <f t="shared" ref="AP106:AR106" si="152">AP5+AP24+AP51+AP68</f>
        <v>0</v>
      </c>
      <c r="AQ106" s="204">
        <f t="shared" si="152"/>
        <v>241900</v>
      </c>
      <c r="AR106" s="204">
        <f t="shared" si="152"/>
        <v>0</v>
      </c>
      <c r="AS106" s="204">
        <f t="shared" si="146"/>
        <v>0</v>
      </c>
      <c r="AT106" s="204">
        <f t="shared" si="146"/>
        <v>0</v>
      </c>
      <c r="AU106" s="204">
        <f t="shared" si="146"/>
        <v>0</v>
      </c>
      <c r="AV106" s="204">
        <f t="shared" si="146"/>
        <v>0</v>
      </c>
      <c r="AW106" s="204">
        <f t="shared" si="146"/>
        <v>0</v>
      </c>
      <c r="AX106" s="204">
        <f t="shared" si="146"/>
        <v>0</v>
      </c>
      <c r="AY106" s="204">
        <f t="shared" si="146"/>
        <v>344090965</v>
      </c>
      <c r="AZ106" s="382">
        <f>AY106+Q106+M106+H106</f>
        <v>346050015</v>
      </c>
    </row>
    <row r="107" spans="1:52" x14ac:dyDescent="0.25">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c r="AM107" s="203"/>
      <c r="AN107" s="203"/>
      <c r="AO107" s="203"/>
      <c r="AP107" s="203"/>
      <c r="AQ107" s="203"/>
      <c r="AR107" s="203"/>
      <c r="AS107" s="203"/>
      <c r="AT107" s="203"/>
      <c r="AU107" s="203"/>
      <c r="AV107" s="203"/>
      <c r="AW107" s="203"/>
      <c r="AX107" s="203"/>
      <c r="AY107" s="203"/>
      <c r="AZ107" s="335"/>
    </row>
    <row r="108" spans="1:52" ht="18" x14ac:dyDescent="0.25">
      <c r="B108" s="31" t="s">
        <v>237</v>
      </c>
      <c r="C108" s="204">
        <f t="shared" ref="C108:AY108" si="153">C18+C62+C72</f>
        <v>0</v>
      </c>
      <c r="D108" s="204">
        <f t="shared" ref="D108:F108" si="154">D18+D62+D72</f>
        <v>0</v>
      </c>
      <c r="E108" s="204">
        <f t="shared" si="154"/>
        <v>0</v>
      </c>
      <c r="F108" s="204">
        <f t="shared" si="154"/>
        <v>0</v>
      </c>
      <c r="G108" s="204">
        <f t="shared" si="153"/>
        <v>0</v>
      </c>
      <c r="H108" s="204">
        <f t="shared" si="153"/>
        <v>0</v>
      </c>
      <c r="I108" s="204">
        <f t="shared" si="153"/>
        <v>0</v>
      </c>
      <c r="J108" s="204">
        <f t="shared" ref="J108:K108" si="155">J18+J62+J72</f>
        <v>0</v>
      </c>
      <c r="K108" s="204">
        <f t="shared" si="155"/>
        <v>0</v>
      </c>
      <c r="L108" s="204">
        <f t="shared" si="153"/>
        <v>0</v>
      </c>
      <c r="M108" s="204">
        <f t="shared" si="153"/>
        <v>0</v>
      </c>
      <c r="N108" s="204">
        <f t="shared" si="153"/>
        <v>0</v>
      </c>
      <c r="O108" s="204">
        <f t="shared" ref="O108:P108" si="156">O18+O62+O72</f>
        <v>0</v>
      </c>
      <c r="P108" s="204">
        <f t="shared" si="156"/>
        <v>0</v>
      </c>
      <c r="Q108" s="204">
        <f>Q18+Q62+Q72</f>
        <v>0</v>
      </c>
      <c r="R108" s="204">
        <f t="shared" si="153"/>
        <v>0</v>
      </c>
      <c r="S108" s="204">
        <f t="shared" ref="S108:T108" si="157">S18+S62+S72</f>
        <v>0</v>
      </c>
      <c r="T108" s="204">
        <f t="shared" si="157"/>
        <v>0</v>
      </c>
      <c r="U108" s="204">
        <f t="shared" si="153"/>
        <v>0</v>
      </c>
      <c r="V108" s="204">
        <f t="shared" si="153"/>
        <v>0</v>
      </c>
      <c r="W108" s="204">
        <f t="shared" si="153"/>
        <v>4000000</v>
      </c>
      <c r="X108" s="204">
        <f t="shared" si="153"/>
        <v>0</v>
      </c>
      <c r="Y108" s="204">
        <f t="shared" ref="Y108" si="158">Y18+Y62+Y72</f>
        <v>0</v>
      </c>
      <c r="Z108" s="204">
        <f t="shared" si="153"/>
        <v>82195387</v>
      </c>
      <c r="AA108" s="204">
        <f t="shared" si="153"/>
        <v>0</v>
      </c>
      <c r="AB108" s="204">
        <f t="shared" si="153"/>
        <v>0</v>
      </c>
      <c r="AC108" s="204">
        <f t="shared" si="153"/>
        <v>0</v>
      </c>
      <c r="AD108" s="204">
        <f t="shared" si="153"/>
        <v>0</v>
      </c>
      <c r="AE108" s="204">
        <f t="shared" si="153"/>
        <v>0</v>
      </c>
      <c r="AF108" s="204">
        <f t="shared" si="153"/>
        <v>0</v>
      </c>
      <c r="AG108" s="204">
        <f t="shared" si="153"/>
        <v>0</v>
      </c>
      <c r="AH108" s="204">
        <f t="shared" si="153"/>
        <v>0</v>
      </c>
      <c r="AI108" s="204">
        <f t="shared" si="153"/>
        <v>0</v>
      </c>
      <c r="AJ108" s="204">
        <f t="shared" si="153"/>
        <v>0</v>
      </c>
      <c r="AK108" s="204">
        <f t="shared" si="153"/>
        <v>0</v>
      </c>
      <c r="AL108" s="204">
        <f t="shared" si="153"/>
        <v>0</v>
      </c>
      <c r="AM108" s="204">
        <f t="shared" si="153"/>
        <v>0</v>
      </c>
      <c r="AN108" s="204">
        <f t="shared" si="153"/>
        <v>0</v>
      </c>
      <c r="AO108" s="204">
        <f t="shared" si="153"/>
        <v>0</v>
      </c>
      <c r="AP108" s="204">
        <f t="shared" ref="AP108:AR108" si="159">AP18+AP62+AP72</f>
        <v>0</v>
      </c>
      <c r="AQ108" s="204">
        <f t="shared" si="159"/>
        <v>0</v>
      </c>
      <c r="AR108" s="204">
        <f t="shared" si="159"/>
        <v>0</v>
      </c>
      <c r="AS108" s="204">
        <f t="shared" si="153"/>
        <v>0</v>
      </c>
      <c r="AT108" s="204">
        <f t="shared" si="153"/>
        <v>0</v>
      </c>
      <c r="AU108" s="204">
        <f t="shared" si="153"/>
        <v>0</v>
      </c>
      <c r="AV108" s="204">
        <f t="shared" si="153"/>
        <v>0</v>
      </c>
      <c r="AW108" s="204">
        <f t="shared" si="153"/>
        <v>0</v>
      </c>
      <c r="AX108" s="204">
        <f t="shared" si="153"/>
        <v>0</v>
      </c>
      <c r="AY108" s="204">
        <f t="shared" si="153"/>
        <v>86195387</v>
      </c>
      <c r="AZ108" s="382">
        <f>AY108+Q108+M108+H108</f>
        <v>86195387</v>
      </c>
    </row>
    <row r="109" spans="1:52" x14ac:dyDescent="0.25">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335"/>
    </row>
    <row r="110" spans="1:52" ht="18" x14ac:dyDescent="0.25">
      <c r="B110" s="31" t="s">
        <v>238</v>
      </c>
      <c r="C110" s="204">
        <f t="shared" ref="C110:AY110" si="160">C76</f>
        <v>0</v>
      </c>
      <c r="D110" s="204">
        <f t="shared" ref="D110:F110" si="161">D76</f>
        <v>0</v>
      </c>
      <c r="E110" s="204">
        <f t="shared" si="161"/>
        <v>0</v>
      </c>
      <c r="F110" s="204">
        <f t="shared" si="161"/>
        <v>17283787</v>
      </c>
      <c r="G110" s="204">
        <f t="shared" si="160"/>
        <v>0</v>
      </c>
      <c r="H110" s="204">
        <f t="shared" si="160"/>
        <v>17283787</v>
      </c>
      <c r="I110" s="204">
        <f t="shared" si="160"/>
        <v>0</v>
      </c>
      <c r="J110" s="204">
        <f t="shared" ref="J110:K110" si="162">J76</f>
        <v>86711717</v>
      </c>
      <c r="K110" s="204">
        <f t="shared" si="162"/>
        <v>0</v>
      </c>
      <c r="L110" s="204">
        <f t="shared" si="160"/>
        <v>0</v>
      </c>
      <c r="M110" s="204">
        <f t="shared" si="160"/>
        <v>86711717</v>
      </c>
      <c r="N110" s="204">
        <f t="shared" si="160"/>
        <v>0</v>
      </c>
      <c r="O110" s="204">
        <f t="shared" ref="O110:P110" si="163">O76</f>
        <v>0</v>
      </c>
      <c r="P110" s="204">
        <f t="shared" si="163"/>
        <v>63332693</v>
      </c>
      <c r="Q110" s="204">
        <f>Q76</f>
        <v>63332693</v>
      </c>
      <c r="R110" s="204">
        <f t="shared" si="160"/>
        <v>0</v>
      </c>
      <c r="S110" s="204">
        <f t="shared" ref="S110:T110" si="164">S76</f>
        <v>0</v>
      </c>
      <c r="T110" s="204">
        <f t="shared" si="164"/>
        <v>0</v>
      </c>
      <c r="U110" s="204">
        <f t="shared" si="160"/>
        <v>0</v>
      </c>
      <c r="V110" s="204">
        <f t="shared" si="160"/>
        <v>0</v>
      </c>
      <c r="W110" s="204">
        <f t="shared" si="160"/>
        <v>0</v>
      </c>
      <c r="X110" s="204">
        <f t="shared" si="160"/>
        <v>7679948</v>
      </c>
      <c r="Y110" s="204">
        <f t="shared" ref="Y110" si="165">Y76</f>
        <v>0</v>
      </c>
      <c r="Z110" s="204">
        <f t="shared" si="160"/>
        <v>27827580</v>
      </c>
      <c r="AA110" s="204">
        <f t="shared" si="160"/>
        <v>0</v>
      </c>
      <c r="AB110" s="204">
        <f t="shared" si="160"/>
        <v>0</v>
      </c>
      <c r="AC110" s="204">
        <f t="shared" si="160"/>
        <v>0</v>
      </c>
      <c r="AD110" s="204">
        <f t="shared" si="160"/>
        <v>0</v>
      </c>
      <c r="AE110" s="204">
        <f t="shared" si="160"/>
        <v>0</v>
      </c>
      <c r="AF110" s="204">
        <f t="shared" si="160"/>
        <v>0</v>
      </c>
      <c r="AG110" s="204">
        <f t="shared" si="160"/>
        <v>0</v>
      </c>
      <c r="AH110" s="204">
        <f t="shared" si="160"/>
        <v>0</v>
      </c>
      <c r="AI110" s="204">
        <f t="shared" si="160"/>
        <v>0</v>
      </c>
      <c r="AJ110" s="204">
        <f t="shared" si="160"/>
        <v>0</v>
      </c>
      <c r="AK110" s="204">
        <f t="shared" si="160"/>
        <v>0</v>
      </c>
      <c r="AL110" s="204">
        <f t="shared" si="160"/>
        <v>0</v>
      </c>
      <c r="AM110" s="204">
        <f t="shared" si="160"/>
        <v>0</v>
      </c>
      <c r="AN110" s="204">
        <f t="shared" si="160"/>
        <v>0</v>
      </c>
      <c r="AO110" s="204">
        <f t="shared" si="160"/>
        <v>0</v>
      </c>
      <c r="AP110" s="204">
        <f t="shared" ref="AP110:AR110" si="166">AP76</f>
        <v>0</v>
      </c>
      <c r="AQ110" s="204">
        <f t="shared" si="166"/>
        <v>0</v>
      </c>
      <c r="AR110" s="204">
        <f t="shared" si="166"/>
        <v>0</v>
      </c>
      <c r="AS110" s="204">
        <f t="shared" si="160"/>
        <v>0</v>
      </c>
      <c r="AT110" s="204">
        <f t="shared" si="160"/>
        <v>0</v>
      </c>
      <c r="AU110" s="204">
        <f t="shared" si="160"/>
        <v>0</v>
      </c>
      <c r="AV110" s="204">
        <f t="shared" si="160"/>
        <v>0</v>
      </c>
      <c r="AW110" s="204">
        <f t="shared" si="160"/>
        <v>0</v>
      </c>
      <c r="AX110" s="204">
        <f t="shared" si="160"/>
        <v>0</v>
      </c>
      <c r="AY110" s="204">
        <f t="shared" si="160"/>
        <v>35507528</v>
      </c>
      <c r="AZ110" s="382">
        <f>AY110+Q110+M110+H110</f>
        <v>202835725</v>
      </c>
    </row>
    <row r="111" spans="1:52" x14ac:dyDescent="0.25">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335"/>
    </row>
    <row r="112" spans="1:52" ht="18" x14ac:dyDescent="0.25">
      <c r="A112" s="32" t="s">
        <v>239</v>
      </c>
      <c r="B112" s="33" t="s">
        <v>240</v>
      </c>
      <c r="C112" s="205">
        <f t="shared" ref="C112:AY112" si="167">C5+C18+C24+C51+C62+C68+C72+C76</f>
        <v>19050</v>
      </c>
      <c r="D112" s="205">
        <f t="shared" ref="D112:F112" si="168">D5+D18+D24+D51+D62+D68+D72+D76</f>
        <v>0</v>
      </c>
      <c r="E112" s="205">
        <f t="shared" si="168"/>
        <v>1750000</v>
      </c>
      <c r="F112" s="205">
        <f t="shared" si="168"/>
        <v>17283787</v>
      </c>
      <c r="G112" s="205">
        <f t="shared" si="167"/>
        <v>0</v>
      </c>
      <c r="H112" s="205">
        <f t="shared" si="167"/>
        <v>19052837</v>
      </c>
      <c r="I112" s="205">
        <f t="shared" si="167"/>
        <v>0</v>
      </c>
      <c r="J112" s="205">
        <f t="shared" ref="J112:K112" si="169">J5+J18+J24+J51+J62+J68+J72+J76</f>
        <v>86711717</v>
      </c>
      <c r="K112" s="322">
        <f t="shared" si="169"/>
        <v>0</v>
      </c>
      <c r="L112" s="205">
        <f t="shared" si="167"/>
        <v>0</v>
      </c>
      <c r="M112" s="205">
        <f t="shared" si="167"/>
        <v>86711717</v>
      </c>
      <c r="N112" s="205">
        <f t="shared" si="167"/>
        <v>190000</v>
      </c>
      <c r="O112" s="205">
        <f t="shared" ref="O112:P112" si="170">O5+O18+O24+O51+O62+O68+O72+O76</f>
        <v>0</v>
      </c>
      <c r="P112" s="205">
        <f t="shared" si="170"/>
        <v>63332693</v>
      </c>
      <c r="Q112" s="205">
        <f>Q5+Q18+Q24+Q51+Q62+Q68+Q72+Q76</f>
        <v>63522693</v>
      </c>
      <c r="R112" s="205">
        <f t="shared" si="167"/>
        <v>0</v>
      </c>
      <c r="S112" s="205">
        <f t="shared" ref="S112:T112" si="171">S5+S18+S24+S51+S62+S68+S72+S76</f>
        <v>10300000</v>
      </c>
      <c r="T112" s="205">
        <f t="shared" si="171"/>
        <v>65900000</v>
      </c>
      <c r="U112" s="205">
        <f t="shared" si="167"/>
        <v>0</v>
      </c>
      <c r="V112" s="205">
        <f t="shared" si="167"/>
        <v>1724000</v>
      </c>
      <c r="W112" s="205">
        <f t="shared" si="167"/>
        <v>12200000</v>
      </c>
      <c r="X112" s="205">
        <f t="shared" si="167"/>
        <v>222085103</v>
      </c>
      <c r="Y112" s="205">
        <f t="shared" ref="Y112" si="172">Y5+Y18+Y24+Y51+Y62+Y68+Y72+Y76</f>
        <v>0</v>
      </c>
      <c r="Z112" s="205">
        <f t="shared" si="167"/>
        <v>110022967</v>
      </c>
      <c r="AA112" s="205">
        <f t="shared" si="167"/>
        <v>28238237</v>
      </c>
      <c r="AB112" s="205">
        <f t="shared" si="167"/>
        <v>0</v>
      </c>
      <c r="AC112" s="205">
        <f t="shared" si="167"/>
        <v>127000</v>
      </c>
      <c r="AD112" s="205">
        <f t="shared" si="167"/>
        <v>0</v>
      </c>
      <c r="AE112" s="205">
        <f t="shared" si="167"/>
        <v>200000</v>
      </c>
      <c r="AF112" s="205">
        <f t="shared" si="167"/>
        <v>0</v>
      </c>
      <c r="AG112" s="205">
        <f t="shared" si="167"/>
        <v>1774673</v>
      </c>
      <c r="AH112" s="205">
        <f t="shared" si="167"/>
        <v>9360000</v>
      </c>
      <c r="AI112" s="205">
        <f t="shared" si="167"/>
        <v>2350000</v>
      </c>
      <c r="AJ112" s="205">
        <f t="shared" si="167"/>
        <v>0</v>
      </c>
      <c r="AK112" s="205">
        <f t="shared" si="167"/>
        <v>0</v>
      </c>
      <c r="AL112" s="205">
        <f t="shared" si="167"/>
        <v>0</v>
      </c>
      <c r="AM112" s="205">
        <f t="shared" si="167"/>
        <v>0</v>
      </c>
      <c r="AN112" s="205">
        <f t="shared" si="167"/>
        <v>1270000</v>
      </c>
      <c r="AO112" s="205">
        <f t="shared" si="167"/>
        <v>0</v>
      </c>
      <c r="AP112" s="205">
        <f t="shared" ref="AP112:AR112" si="173">AP5+AP18+AP24+AP51+AP62+AP68+AP72+AP76</f>
        <v>0</v>
      </c>
      <c r="AQ112" s="205">
        <f t="shared" si="173"/>
        <v>241900</v>
      </c>
      <c r="AR112" s="205">
        <f t="shared" si="173"/>
        <v>0</v>
      </c>
      <c r="AS112" s="205">
        <f t="shared" si="167"/>
        <v>0</v>
      </c>
      <c r="AT112" s="205">
        <f t="shared" si="167"/>
        <v>0</v>
      </c>
      <c r="AU112" s="205">
        <f t="shared" si="167"/>
        <v>0</v>
      </c>
      <c r="AV112" s="205">
        <f t="shared" si="167"/>
        <v>0</v>
      </c>
      <c r="AW112" s="205">
        <f t="shared" si="167"/>
        <v>0</v>
      </c>
      <c r="AX112" s="205">
        <f t="shared" si="167"/>
        <v>0</v>
      </c>
      <c r="AY112" s="322">
        <f t="shared" si="167"/>
        <v>465793880</v>
      </c>
      <c r="AZ112" s="382">
        <f>AY112+Q112+M112+H112</f>
        <v>635081127</v>
      </c>
    </row>
    <row r="113" spans="1:147" ht="18" x14ac:dyDescent="0.25">
      <c r="A113" s="34"/>
      <c r="B113" s="35"/>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335"/>
    </row>
    <row r="114" spans="1:147" ht="36" x14ac:dyDescent="0.25">
      <c r="A114" s="36"/>
      <c r="B114" s="37" t="s">
        <v>241</v>
      </c>
      <c r="C114" s="206">
        <f t="shared" ref="C114:AY114" si="174">C112-C96</f>
        <v>19050</v>
      </c>
      <c r="D114" s="206">
        <f t="shared" ref="D114:F114" si="175">D112-D96</f>
        <v>0</v>
      </c>
      <c r="E114" s="206">
        <f t="shared" si="175"/>
        <v>1750000</v>
      </c>
      <c r="F114" s="206">
        <f t="shared" si="175"/>
        <v>97260</v>
      </c>
      <c r="G114" s="206">
        <f t="shared" si="174"/>
        <v>0</v>
      </c>
      <c r="H114" s="206">
        <f t="shared" si="174"/>
        <v>1866310</v>
      </c>
      <c r="I114" s="206">
        <f t="shared" si="174"/>
        <v>0</v>
      </c>
      <c r="J114" s="206">
        <f t="shared" ref="J114:K114" si="176">J112-J96</f>
        <v>146852</v>
      </c>
      <c r="K114" s="323">
        <f t="shared" si="176"/>
        <v>0</v>
      </c>
      <c r="L114" s="206">
        <f t="shared" si="174"/>
        <v>0</v>
      </c>
      <c r="M114" s="206">
        <f t="shared" si="174"/>
        <v>146852</v>
      </c>
      <c r="N114" s="206">
        <f t="shared" si="174"/>
        <v>190000</v>
      </c>
      <c r="O114" s="206">
        <f t="shared" ref="O114:P114" si="177">O112-O96</f>
        <v>0</v>
      </c>
      <c r="P114" s="206">
        <f t="shared" si="177"/>
        <v>123940</v>
      </c>
      <c r="Q114" s="206">
        <f>Q112-Q96</f>
        <v>313940</v>
      </c>
      <c r="R114" s="206">
        <f t="shared" si="174"/>
        <v>0</v>
      </c>
      <c r="S114" s="206">
        <f t="shared" ref="S114:T114" si="178">S112-S96</f>
        <v>10300000</v>
      </c>
      <c r="T114" s="206">
        <f t="shared" si="178"/>
        <v>65900000</v>
      </c>
      <c r="U114" s="206">
        <f t="shared" si="174"/>
        <v>0</v>
      </c>
      <c r="V114" s="206">
        <f t="shared" si="174"/>
        <v>1724000</v>
      </c>
      <c r="W114" s="206">
        <f t="shared" si="174"/>
        <v>12200000</v>
      </c>
      <c r="X114" s="206">
        <f t="shared" si="174"/>
        <v>222085103</v>
      </c>
      <c r="Y114" s="206">
        <f t="shared" ref="Y114" si="179">Y112-Y96</f>
        <v>0</v>
      </c>
      <c r="Z114" s="206">
        <f t="shared" si="174"/>
        <v>110022967</v>
      </c>
      <c r="AA114" s="206">
        <f t="shared" si="174"/>
        <v>28238237</v>
      </c>
      <c r="AB114" s="206">
        <f t="shared" si="174"/>
        <v>0</v>
      </c>
      <c r="AC114" s="206">
        <f t="shared" si="174"/>
        <v>127000</v>
      </c>
      <c r="AD114" s="206">
        <f t="shared" si="174"/>
        <v>0</v>
      </c>
      <c r="AE114" s="206">
        <f t="shared" si="174"/>
        <v>200000</v>
      </c>
      <c r="AF114" s="206">
        <f t="shared" si="174"/>
        <v>0</v>
      </c>
      <c r="AG114" s="206">
        <f t="shared" si="174"/>
        <v>1774673</v>
      </c>
      <c r="AH114" s="206">
        <f t="shared" si="174"/>
        <v>9360000</v>
      </c>
      <c r="AI114" s="206">
        <f t="shared" si="174"/>
        <v>2350000</v>
      </c>
      <c r="AJ114" s="206">
        <f t="shared" si="174"/>
        <v>0</v>
      </c>
      <c r="AK114" s="206">
        <f t="shared" si="174"/>
        <v>0</v>
      </c>
      <c r="AL114" s="206">
        <f t="shared" si="174"/>
        <v>0</v>
      </c>
      <c r="AM114" s="206">
        <f t="shared" si="174"/>
        <v>0</v>
      </c>
      <c r="AN114" s="206">
        <f t="shared" si="174"/>
        <v>1270000</v>
      </c>
      <c r="AO114" s="206">
        <f t="shared" si="174"/>
        <v>0</v>
      </c>
      <c r="AP114" s="206">
        <f t="shared" ref="AP114:AR114" si="180">AP112-AP96</f>
        <v>0</v>
      </c>
      <c r="AQ114" s="206">
        <f t="shared" si="180"/>
        <v>241900</v>
      </c>
      <c r="AR114" s="206">
        <f t="shared" si="180"/>
        <v>0</v>
      </c>
      <c r="AS114" s="206">
        <f t="shared" si="174"/>
        <v>0</v>
      </c>
      <c r="AT114" s="206">
        <f t="shared" si="174"/>
        <v>0</v>
      </c>
      <c r="AU114" s="206">
        <f t="shared" si="174"/>
        <v>0</v>
      </c>
      <c r="AV114" s="206">
        <f t="shared" si="174"/>
        <v>0</v>
      </c>
      <c r="AW114" s="206">
        <f t="shared" si="174"/>
        <v>0</v>
      </c>
      <c r="AX114" s="206">
        <f t="shared" si="174"/>
        <v>0</v>
      </c>
      <c r="AY114" s="323">
        <f t="shared" si="174"/>
        <v>465793880</v>
      </c>
      <c r="AZ114" s="382">
        <f>AY114+Q114+M114+H114</f>
        <v>468120982</v>
      </c>
    </row>
    <row r="115" spans="1:147" x14ac:dyDescent="0.25">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335"/>
    </row>
    <row r="116" spans="1:147" ht="36.75" thickBot="1" x14ac:dyDescent="0.3">
      <c r="A116" s="38"/>
      <c r="B116" s="39" t="s">
        <v>242</v>
      </c>
      <c r="C116" s="207">
        <f t="shared" ref="C116:AY116" si="181">C112-C76</f>
        <v>19050</v>
      </c>
      <c r="D116" s="207">
        <f t="shared" ref="D116:F116" si="182">D112-D76</f>
        <v>0</v>
      </c>
      <c r="E116" s="207">
        <f t="shared" si="182"/>
        <v>1750000</v>
      </c>
      <c r="F116" s="207">
        <f t="shared" si="182"/>
        <v>0</v>
      </c>
      <c r="G116" s="207">
        <f t="shared" si="181"/>
        <v>0</v>
      </c>
      <c r="H116" s="207">
        <f t="shared" si="181"/>
        <v>1769050</v>
      </c>
      <c r="I116" s="207">
        <f t="shared" si="181"/>
        <v>0</v>
      </c>
      <c r="J116" s="207">
        <f t="shared" ref="J116:K116" si="183">J112-J76</f>
        <v>0</v>
      </c>
      <c r="K116" s="324">
        <f t="shared" si="183"/>
        <v>0</v>
      </c>
      <c r="L116" s="207">
        <f t="shared" si="181"/>
        <v>0</v>
      </c>
      <c r="M116" s="207">
        <f t="shared" si="181"/>
        <v>0</v>
      </c>
      <c r="N116" s="207">
        <f t="shared" si="181"/>
        <v>190000</v>
      </c>
      <c r="O116" s="207">
        <f t="shared" ref="O116" si="184">O112-O76</f>
        <v>0</v>
      </c>
      <c r="P116" s="207">
        <f t="shared" si="181"/>
        <v>0</v>
      </c>
      <c r="Q116" s="207">
        <f>Q112-Q76</f>
        <v>190000</v>
      </c>
      <c r="R116" s="207">
        <f t="shared" si="181"/>
        <v>0</v>
      </c>
      <c r="S116" s="207">
        <f t="shared" ref="S116:T116" si="185">S112-S76</f>
        <v>10300000</v>
      </c>
      <c r="T116" s="207">
        <f t="shared" si="185"/>
        <v>65900000</v>
      </c>
      <c r="U116" s="207">
        <f t="shared" si="181"/>
        <v>0</v>
      </c>
      <c r="V116" s="207">
        <f t="shared" si="181"/>
        <v>1724000</v>
      </c>
      <c r="W116" s="207">
        <f t="shared" si="181"/>
        <v>12200000</v>
      </c>
      <c r="X116" s="207">
        <f t="shared" si="181"/>
        <v>214405155</v>
      </c>
      <c r="Y116" s="207">
        <f t="shared" ref="Y116" si="186">Y112-Y76</f>
        <v>0</v>
      </c>
      <c r="Z116" s="207">
        <f t="shared" si="181"/>
        <v>82195387</v>
      </c>
      <c r="AA116" s="207">
        <f t="shared" si="181"/>
        <v>28238237</v>
      </c>
      <c r="AB116" s="207">
        <f t="shared" si="181"/>
        <v>0</v>
      </c>
      <c r="AC116" s="207">
        <f t="shared" si="181"/>
        <v>127000</v>
      </c>
      <c r="AD116" s="207">
        <f t="shared" si="181"/>
        <v>0</v>
      </c>
      <c r="AE116" s="207">
        <f t="shared" si="181"/>
        <v>200000</v>
      </c>
      <c r="AF116" s="207">
        <f t="shared" si="181"/>
        <v>0</v>
      </c>
      <c r="AG116" s="207">
        <f t="shared" si="181"/>
        <v>1774673</v>
      </c>
      <c r="AH116" s="207">
        <f t="shared" si="181"/>
        <v>9360000</v>
      </c>
      <c r="AI116" s="207">
        <f t="shared" si="181"/>
        <v>2350000</v>
      </c>
      <c r="AJ116" s="207">
        <f t="shared" si="181"/>
        <v>0</v>
      </c>
      <c r="AK116" s="207">
        <f t="shared" si="181"/>
        <v>0</v>
      </c>
      <c r="AL116" s="207">
        <f t="shared" si="181"/>
        <v>0</v>
      </c>
      <c r="AM116" s="207">
        <f t="shared" si="181"/>
        <v>0</v>
      </c>
      <c r="AN116" s="207">
        <f t="shared" si="181"/>
        <v>1270000</v>
      </c>
      <c r="AO116" s="207">
        <f t="shared" si="181"/>
        <v>0</v>
      </c>
      <c r="AP116" s="207">
        <f t="shared" ref="AP116:AR116" si="187">AP112-AP76</f>
        <v>0</v>
      </c>
      <c r="AQ116" s="207">
        <f t="shared" si="187"/>
        <v>241900</v>
      </c>
      <c r="AR116" s="207">
        <f t="shared" si="187"/>
        <v>0</v>
      </c>
      <c r="AS116" s="207">
        <f t="shared" si="181"/>
        <v>0</v>
      </c>
      <c r="AT116" s="207">
        <f t="shared" si="181"/>
        <v>0</v>
      </c>
      <c r="AU116" s="207">
        <f t="shared" si="181"/>
        <v>0</v>
      </c>
      <c r="AV116" s="207">
        <f t="shared" si="181"/>
        <v>0</v>
      </c>
      <c r="AW116" s="207">
        <f t="shared" si="181"/>
        <v>0</v>
      </c>
      <c r="AX116" s="207">
        <f t="shared" si="181"/>
        <v>0</v>
      </c>
      <c r="AY116" s="324">
        <f t="shared" si="181"/>
        <v>430286352</v>
      </c>
      <c r="AZ116" s="383">
        <f>AY116+Q116+M116+H116</f>
        <v>432245402</v>
      </c>
    </row>
    <row r="117" spans="1:147" ht="15.75" thickBot="1" x14ac:dyDescent="0.3">
      <c r="C117" s="208"/>
      <c r="D117" s="208"/>
      <c r="E117" s="208"/>
      <c r="F117" s="208"/>
      <c r="G117" s="208"/>
      <c r="H117" s="208"/>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row>
    <row r="118" spans="1:147" ht="18" x14ac:dyDescent="0.25">
      <c r="C118" s="872"/>
      <c r="D118" s="872"/>
      <c r="E118" s="872"/>
      <c r="F118" s="872"/>
      <c r="G118" s="872"/>
      <c r="H118" s="210"/>
      <c r="I118" s="871"/>
      <c r="J118" s="871"/>
      <c r="K118" s="871"/>
      <c r="L118" s="871"/>
      <c r="M118" s="871"/>
      <c r="N118" s="211"/>
      <c r="O118" s="211"/>
      <c r="P118" s="211"/>
      <c r="Q118" s="212"/>
      <c r="R118" s="213"/>
      <c r="S118" s="213"/>
      <c r="T118" s="213"/>
      <c r="U118" s="213" t="str">
        <f>U2</f>
        <v>Bag Nagyközség  Önkormányzat Intézményi Költségvetés</v>
      </c>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381"/>
    </row>
    <row r="119" spans="1:147" ht="15.75" customHeight="1" x14ac:dyDescent="0.25">
      <c r="A119" s="6"/>
      <c r="B119" s="7" t="s">
        <v>1</v>
      </c>
      <c r="C119" s="214" t="str">
        <f t="shared" ref="C119:AY120" si="188">C3</f>
        <v>082044</v>
      </c>
      <c r="D119" s="214" t="str">
        <f t="shared" ref="D119:F119" si="189">D3</f>
        <v>082042</v>
      </c>
      <c r="E119" s="214" t="str">
        <f t="shared" si="189"/>
        <v>082092</v>
      </c>
      <c r="F119" s="214" t="str">
        <f t="shared" si="189"/>
        <v>018030</v>
      </c>
      <c r="G119" s="214" t="str">
        <f t="shared" si="188"/>
        <v>086020</v>
      </c>
      <c r="H119" s="210" t="str">
        <f t="shared" si="188"/>
        <v>Művház</v>
      </c>
      <c r="I119" s="214" t="str">
        <f t="shared" si="188"/>
        <v>091140</v>
      </c>
      <c r="J119" s="214" t="str">
        <f t="shared" ref="J119:K120" si="190">J3</f>
        <v>018030</v>
      </c>
      <c r="K119" s="214" t="str">
        <f t="shared" si="190"/>
        <v>107080</v>
      </c>
      <c r="L119" s="214" t="str">
        <f t="shared" si="188"/>
        <v>096015</v>
      </c>
      <c r="M119" s="215" t="str">
        <f t="shared" si="188"/>
        <v>ÓVODA</v>
      </c>
      <c r="N119" s="214" t="str">
        <f t="shared" si="188"/>
        <v>011130</v>
      </c>
      <c r="O119" s="214" t="str">
        <f t="shared" ref="O119" si="191">O3</f>
        <v>016020</v>
      </c>
      <c r="P119" s="214" t="str">
        <f t="shared" ref="P119" si="192">P3</f>
        <v>018030</v>
      </c>
      <c r="Q119" s="216" t="str">
        <f>Q3</f>
        <v>HIVATAL</v>
      </c>
      <c r="R119" s="214" t="str">
        <f t="shared" si="188"/>
        <v>011220</v>
      </c>
      <c r="S119" s="214" t="str">
        <f t="shared" ref="S119:T119" si="193">S3</f>
        <v>900010</v>
      </c>
      <c r="T119" s="214" t="str">
        <f t="shared" si="193"/>
        <v>900020</v>
      </c>
      <c r="U119" s="214" t="str">
        <f t="shared" si="188"/>
        <v>011130</v>
      </c>
      <c r="V119" s="214" t="str">
        <f t="shared" si="188"/>
        <v>013320</v>
      </c>
      <c r="W119" s="214" t="str">
        <f t="shared" si="188"/>
        <v>013350</v>
      </c>
      <c r="X119" s="214" t="str">
        <f t="shared" si="188"/>
        <v>018010</v>
      </c>
      <c r="Y119" s="214" t="str">
        <f t="shared" ref="Y119" si="194">Y3</f>
        <v>018020</v>
      </c>
      <c r="Z119" s="214" t="str">
        <f t="shared" si="188"/>
        <v>018030</v>
      </c>
      <c r="AA119" s="214" t="str">
        <f t="shared" si="188"/>
        <v>041233</v>
      </c>
      <c r="AB119" s="214" t="str">
        <f t="shared" si="188"/>
        <v>045160</v>
      </c>
      <c r="AC119" s="214" t="str">
        <f t="shared" si="188"/>
        <v>051030</v>
      </c>
      <c r="AD119" s="214" t="str">
        <f t="shared" si="188"/>
        <v>064010</v>
      </c>
      <c r="AE119" s="214" t="str">
        <f t="shared" si="188"/>
        <v>066020</v>
      </c>
      <c r="AF119" s="214" t="str">
        <f t="shared" si="188"/>
        <v>066010</v>
      </c>
      <c r="AG119" s="214" t="str">
        <f t="shared" si="188"/>
        <v>072112</v>
      </c>
      <c r="AH119" s="214" t="str">
        <f t="shared" si="188"/>
        <v>074031</v>
      </c>
      <c r="AI119" s="214" t="str">
        <f t="shared" si="188"/>
        <v>081030</v>
      </c>
      <c r="AJ119" s="214" t="str">
        <f t="shared" si="188"/>
        <v>082092</v>
      </c>
      <c r="AK119" s="214" t="str">
        <f t="shared" si="188"/>
        <v>084031</v>
      </c>
      <c r="AL119" s="214" t="str">
        <f t="shared" si="188"/>
        <v>091220</v>
      </c>
      <c r="AM119" s="214" t="str">
        <f t="shared" si="188"/>
        <v>092120</v>
      </c>
      <c r="AN119" s="214" t="str">
        <f t="shared" si="188"/>
        <v>096015</v>
      </c>
      <c r="AO119" s="214" t="str">
        <f t="shared" si="188"/>
        <v>104037</v>
      </c>
      <c r="AP119" s="214" t="str">
        <f t="shared" ref="AP119:AR119" si="195">AP3</f>
        <v>104042</v>
      </c>
      <c r="AQ119" s="214" t="str">
        <f t="shared" si="195"/>
        <v>104051</v>
      </c>
      <c r="AR119" s="214" t="str">
        <f t="shared" si="195"/>
        <v>082092</v>
      </c>
      <c r="AS119" s="214" t="str">
        <f t="shared" si="188"/>
        <v>101150</v>
      </c>
      <c r="AT119" s="214" t="str">
        <f t="shared" si="188"/>
        <v>105010</v>
      </c>
      <c r="AU119" s="214" t="str">
        <f t="shared" si="188"/>
        <v>106020</v>
      </c>
      <c r="AV119" s="214" t="str">
        <f t="shared" si="188"/>
        <v>107030</v>
      </c>
      <c r="AW119" s="214" t="str">
        <f t="shared" si="188"/>
        <v>107051</v>
      </c>
      <c r="AX119" s="214" t="str">
        <f t="shared" si="188"/>
        <v>107060</v>
      </c>
      <c r="AY119" s="217" t="str">
        <f t="shared" si="188"/>
        <v>ÖNK-I</v>
      </c>
      <c r="AZ119" s="382"/>
    </row>
    <row r="120" spans="1:147" s="5" customFormat="1" ht="75.75" customHeight="1" x14ac:dyDescent="0.25">
      <c r="A120" s="13" t="s">
        <v>243</v>
      </c>
      <c r="B120" s="14" t="s">
        <v>29</v>
      </c>
      <c r="C120" s="218" t="str">
        <f t="shared" si="188"/>
        <v>könyvtári szolgáltatások</v>
      </c>
      <c r="D120" s="218" t="str">
        <f t="shared" ref="D120:F120" si="196">D4</f>
        <v>könyvtári állomány gyarapítása</v>
      </c>
      <c r="E120" s="218" t="str">
        <f t="shared" si="196"/>
        <v>Közművelődés- hagyományos közösségi kulturális értékek gondozása</v>
      </c>
      <c r="F120" s="218" t="str">
        <f t="shared" si="196"/>
        <v>támogatási célú finanszírozási műveletek</v>
      </c>
      <c r="G120" s="218" t="str">
        <f t="shared" si="188"/>
        <v>helyi, térségi közösségi tér biztosítása, működtetése</v>
      </c>
      <c r="H120" s="210" t="str">
        <f t="shared" si="188"/>
        <v>ÖSSZESEN</v>
      </c>
      <c r="I120" s="218" t="str">
        <f t="shared" si="188"/>
        <v>óvodai nevelés, ellátás működtetési feladatai</v>
      </c>
      <c r="J120" s="218" t="str">
        <f t="shared" ref="J120" si="197">J4</f>
        <v>támogatási célú finanszírozási műveletek</v>
      </c>
      <c r="K120" s="218" t="str">
        <f t="shared" si="190"/>
        <v>Esélyegyenlőség elősegítését célzó tevékenységek és programok</v>
      </c>
      <c r="L120" s="218" t="str">
        <f t="shared" si="188"/>
        <v>óvodai intézményi étkeztetés</v>
      </c>
      <c r="M120" s="215" t="str">
        <f t="shared" si="188"/>
        <v>ÖSSZESEN</v>
      </c>
      <c r="N120" s="218" t="str">
        <f t="shared" si="188"/>
        <v>önkormányzatok és önkormányzati hivatalok jogalkotó és általános igazgatási tevékenysége</v>
      </c>
      <c r="O120" s="218" t="str">
        <f t="shared" ref="O120" si="198">O4</f>
        <v>népszavazás</v>
      </c>
      <c r="P120" s="218" t="str">
        <f t="shared" ref="P120" si="199">P4</f>
        <v>támogatási célú finanszírozási műveletek</v>
      </c>
      <c r="Q120" s="216" t="str">
        <f>Q4</f>
        <v>ÖSSZESEN</v>
      </c>
      <c r="R120" s="218" t="str">
        <f t="shared" si="188"/>
        <v>adó-, vám és jövedéki igazgatás</v>
      </c>
      <c r="S120" s="218" t="str">
        <f t="shared" ref="S120:T120" si="200">S4</f>
        <v>Központi költségvetés funkcióira nem sorolható bevétel ÁH-n kívülről</v>
      </c>
      <c r="T120" s="218" t="str">
        <f t="shared" si="200"/>
        <v>Önkormányzati funkcióira nem sorolható bevétel ÁH-n kívülről</v>
      </c>
      <c r="U120" s="218" t="str">
        <f t="shared" si="188"/>
        <v>önkormányzatok és önkormány-zati hivatalok jogalkotó és ál-talános igazg-i tevékenysége</v>
      </c>
      <c r="V120" s="218" t="str">
        <f t="shared" si="188"/>
        <v>köztemető fenntartás és működtetés</v>
      </c>
      <c r="W120" s="218" t="str">
        <f t="shared" si="188"/>
        <v>önkormányzati vagyonnal való gazdálkodással kapcsolatos feladatok</v>
      </c>
      <c r="X120" s="218" t="str">
        <f t="shared" si="188"/>
        <v>önkormányzatok elszámolásai a központi költségvetéssel</v>
      </c>
      <c r="Y120" s="218" t="str">
        <f t="shared" ref="Y120" si="201">Y4</f>
        <v>Központi költségvetési befizetések</v>
      </c>
      <c r="Z120" s="218" t="str">
        <f t="shared" si="188"/>
        <v>támogatási célú finanszírozási műveletek</v>
      </c>
      <c r="AA120" s="218" t="str">
        <f t="shared" si="188"/>
        <v>Hosszabb időtartamú közfoglalkoztatás</v>
      </c>
      <c r="AB120" s="218" t="str">
        <f t="shared" si="188"/>
        <v>közutak, hidak, alagutak üzemeltetése, fenntartása</v>
      </c>
      <c r="AC120" s="218" t="str">
        <f t="shared" si="188"/>
        <v>Nem veszélyes hulladék kezelése, ártalmatlanítása</v>
      </c>
      <c r="AD120" s="218" t="str">
        <f t="shared" si="188"/>
        <v>közvilágítás</v>
      </c>
      <c r="AE120" s="218" t="str">
        <f t="shared" si="188"/>
        <v>város-, községgazdál-kodási egyéb szolgáltatások</v>
      </c>
      <c r="AF120" s="218" t="str">
        <f t="shared" si="188"/>
        <v>zöldterület kezelés</v>
      </c>
      <c r="AG120" s="218" t="str">
        <f t="shared" si="188"/>
        <v>háziorvosi ügyeleti ellátás</v>
      </c>
      <c r="AH120" s="218" t="str">
        <f t="shared" si="188"/>
        <v>család- és nővédelmi egészségügyi gondozás</v>
      </c>
      <c r="AI120" s="218" t="str">
        <f t="shared" si="188"/>
        <v>sportlétesít-mények, edzőtáborok működtetése és fejlesztése</v>
      </c>
      <c r="AJ120" s="218" t="str">
        <f t="shared" si="188"/>
        <v>Közművelődés- hagyományos közösségi kulturális értékek gondozása</v>
      </c>
      <c r="AK120" s="218" t="str">
        <f t="shared" si="188"/>
        <v>Civil szervezetek működési támogatása</v>
      </c>
      <c r="AL120" s="218" t="str">
        <f t="shared" si="188"/>
        <v>Köznevelési intézmény 1-4. évfolyamán tanulók nevelésével, oktatásával összefüggő működtetési feladatok</v>
      </c>
      <c r="AM120" s="218" t="str">
        <f t="shared" si="188"/>
        <v>Köznevelési intézmény 5-8. évfolyamán tanulók nevelésével, oktatásával összefüggő működtetési feladatok</v>
      </c>
      <c r="AN120" s="218" t="str">
        <f t="shared" si="188"/>
        <v>Gyermekétkeztetés köznevelési intézményben</v>
      </c>
      <c r="AO120" s="218" t="str">
        <f t="shared" si="188"/>
        <v>Intézményen kívüli gyermekétkeztetés</v>
      </c>
      <c r="AP120" s="218" t="str">
        <f t="shared" ref="AP120:AR120" si="202">AP4</f>
        <v>Gyermekjóléti szolgáltatás</v>
      </c>
      <c r="AQ120" s="218" t="str">
        <f t="shared" si="202"/>
        <v>Gyermekvédelmi pénzbeli és természetbeni ellátások</v>
      </c>
      <c r="AR120" s="218" t="str">
        <f t="shared" si="202"/>
        <v>Közművelődés- hagyományos közösségi kul. Értékelés gonodzás</v>
      </c>
      <c r="AS120" s="218" t="str">
        <f t="shared" si="188"/>
        <v>betegséggel kapcsolatos pénzbeli ellátások, támogatások</v>
      </c>
      <c r="AT120" s="218" t="str">
        <f t="shared" si="188"/>
        <v>Munkanélküli aktív korúak ellátása</v>
      </c>
      <c r="AU120" s="218" t="str">
        <f t="shared" si="188"/>
        <v>lakásfenntartással, lakhatással összefüggő ellátások</v>
      </c>
      <c r="AV120" s="218" t="str">
        <f t="shared" si="188"/>
        <v>szociális foglalkoztatás</v>
      </c>
      <c r="AW120" s="218" t="str">
        <f t="shared" si="188"/>
        <v>szociális étkezés</v>
      </c>
      <c r="AX120" s="218" t="str">
        <f t="shared" si="188"/>
        <v>egyéb szociális pénzbeli és természetbeni ellátások, támogatások</v>
      </c>
      <c r="AY120" s="217" t="str">
        <f t="shared" si="188"/>
        <v xml:space="preserve">INTÉZMÉNYI KTGV. ÖSSZESEN </v>
      </c>
      <c r="AZ120" s="382"/>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row>
    <row r="121" spans="1:147" ht="18" x14ac:dyDescent="0.25">
      <c r="A121" s="19" t="s">
        <v>244</v>
      </c>
      <c r="B121" s="20" t="s">
        <v>245</v>
      </c>
      <c r="C121" s="199">
        <f t="shared" ref="C121:AY121" si="203">C122+C136</f>
        <v>1010000</v>
      </c>
      <c r="D121" s="199">
        <f t="shared" ref="D121:F121" si="204">D122+D136</f>
        <v>0</v>
      </c>
      <c r="E121" s="199">
        <f t="shared" si="204"/>
        <v>7747876</v>
      </c>
      <c r="F121" s="199">
        <f t="shared" si="204"/>
        <v>0</v>
      </c>
      <c r="G121" s="199">
        <f t="shared" si="203"/>
        <v>0</v>
      </c>
      <c r="H121" s="199">
        <f t="shared" si="203"/>
        <v>8757876</v>
      </c>
      <c r="I121" s="346">
        <f t="shared" si="203"/>
        <v>64173855</v>
      </c>
      <c r="J121" s="219">
        <f t="shared" si="203"/>
        <v>0</v>
      </c>
      <c r="K121" s="219">
        <f t="shared" si="203"/>
        <v>1698500</v>
      </c>
      <c r="L121" s="356">
        <f t="shared" si="203"/>
        <v>0</v>
      </c>
      <c r="M121" s="219">
        <f t="shared" si="203"/>
        <v>65872355</v>
      </c>
      <c r="N121" s="346">
        <f t="shared" si="203"/>
        <v>40910027</v>
      </c>
      <c r="O121" s="393"/>
      <c r="P121" s="356">
        <f t="shared" ref="P121" si="205">P122+P136</f>
        <v>0</v>
      </c>
      <c r="Q121" s="219">
        <f>Q122+Q136</f>
        <v>40910027</v>
      </c>
      <c r="R121" s="346">
        <f t="shared" ref="R121:AX121" si="206">R122+R136</f>
        <v>0</v>
      </c>
      <c r="S121" s="346">
        <f t="shared" si="206"/>
        <v>0</v>
      </c>
      <c r="T121" s="346">
        <f t="shared" si="206"/>
        <v>0</v>
      </c>
      <c r="U121" s="219">
        <f t="shared" si="206"/>
        <v>16165848</v>
      </c>
      <c r="V121" s="219">
        <f t="shared" si="206"/>
        <v>2542229</v>
      </c>
      <c r="W121" s="219">
        <f t="shared" si="206"/>
        <v>0</v>
      </c>
      <c r="X121" s="219">
        <f t="shared" si="206"/>
        <v>0</v>
      </c>
      <c r="Y121" s="219">
        <f t="shared" si="206"/>
        <v>0</v>
      </c>
      <c r="Z121" s="219">
        <f t="shared" si="206"/>
        <v>0</v>
      </c>
      <c r="AA121" s="219">
        <f t="shared" si="206"/>
        <v>26874750</v>
      </c>
      <c r="AB121" s="219">
        <f t="shared" si="206"/>
        <v>0</v>
      </c>
      <c r="AC121" s="219">
        <f t="shared" si="206"/>
        <v>0</v>
      </c>
      <c r="AD121" s="219">
        <f t="shared" si="206"/>
        <v>0</v>
      </c>
      <c r="AE121" s="219">
        <f t="shared" si="206"/>
        <v>7957162</v>
      </c>
      <c r="AF121" s="219">
        <f t="shared" si="206"/>
        <v>0</v>
      </c>
      <c r="AG121" s="219">
        <f t="shared" si="206"/>
        <v>0</v>
      </c>
      <c r="AH121" s="219">
        <f t="shared" si="206"/>
        <v>8596204</v>
      </c>
      <c r="AI121" s="219">
        <f t="shared" si="206"/>
        <v>4653500</v>
      </c>
      <c r="AJ121" s="219">
        <f t="shared" si="206"/>
        <v>0</v>
      </c>
      <c r="AK121" s="219">
        <f t="shared" si="206"/>
        <v>0</v>
      </c>
      <c r="AL121" s="219">
        <f t="shared" si="206"/>
        <v>389400</v>
      </c>
      <c r="AM121" s="219">
        <f t="shared" si="206"/>
        <v>389399</v>
      </c>
      <c r="AN121" s="219">
        <f t="shared" si="206"/>
        <v>0</v>
      </c>
      <c r="AO121" s="219">
        <f t="shared" si="206"/>
        <v>0</v>
      </c>
      <c r="AP121" s="219">
        <f t="shared" si="206"/>
        <v>0</v>
      </c>
      <c r="AQ121" s="219">
        <f t="shared" si="206"/>
        <v>0</v>
      </c>
      <c r="AR121" s="219">
        <f t="shared" si="206"/>
        <v>0</v>
      </c>
      <c r="AS121" s="219">
        <f t="shared" si="206"/>
        <v>0</v>
      </c>
      <c r="AT121" s="219">
        <f t="shared" si="206"/>
        <v>0</v>
      </c>
      <c r="AU121" s="219">
        <f t="shared" si="206"/>
        <v>0</v>
      </c>
      <c r="AV121" s="219">
        <f t="shared" si="206"/>
        <v>0</v>
      </c>
      <c r="AW121" s="219">
        <f t="shared" si="206"/>
        <v>0</v>
      </c>
      <c r="AX121" s="219">
        <f t="shared" si="206"/>
        <v>0</v>
      </c>
      <c r="AY121" s="356">
        <f t="shared" si="203"/>
        <v>67568492</v>
      </c>
      <c r="AZ121" s="382">
        <f t="shared" ref="AZ121:AZ152" si="207">AY121+Q121+M121+H121</f>
        <v>183108750</v>
      </c>
    </row>
    <row r="122" spans="1:147" ht="18" x14ac:dyDescent="0.25">
      <c r="A122" s="21" t="s">
        <v>246</v>
      </c>
      <c r="B122" s="22" t="s">
        <v>247</v>
      </c>
      <c r="C122" s="201">
        <f t="shared" ref="C122:AY122" si="208">SUM(C123:C135)</f>
        <v>1010000</v>
      </c>
      <c r="D122" s="201">
        <f t="shared" ref="D122:F122" si="209">SUM(D123:D135)</f>
        <v>0</v>
      </c>
      <c r="E122" s="201">
        <f t="shared" si="209"/>
        <v>7519876</v>
      </c>
      <c r="F122" s="201">
        <f t="shared" si="209"/>
        <v>0</v>
      </c>
      <c r="G122" s="201">
        <f t="shared" si="208"/>
        <v>0</v>
      </c>
      <c r="H122" s="201">
        <f t="shared" si="208"/>
        <v>8529876</v>
      </c>
      <c r="I122" s="347">
        <f t="shared" si="208"/>
        <v>63996755</v>
      </c>
      <c r="J122" s="220">
        <f t="shared" si="208"/>
        <v>0</v>
      </c>
      <c r="K122" s="220">
        <f t="shared" si="208"/>
        <v>1698500</v>
      </c>
      <c r="L122" s="357">
        <f t="shared" si="208"/>
        <v>0</v>
      </c>
      <c r="M122" s="220">
        <f t="shared" si="208"/>
        <v>65695255</v>
      </c>
      <c r="N122" s="347">
        <f t="shared" si="208"/>
        <v>40150027</v>
      </c>
      <c r="O122" s="394"/>
      <c r="P122" s="357">
        <f t="shared" ref="P122" si="210">SUM(P123:P135)</f>
        <v>0</v>
      </c>
      <c r="Q122" s="220">
        <f>SUM(Q123:Q135)</f>
        <v>40150027</v>
      </c>
      <c r="R122" s="347">
        <f t="shared" ref="R122:AX122" si="211">SUM(R123:R135)</f>
        <v>0</v>
      </c>
      <c r="S122" s="347">
        <f t="shared" si="211"/>
        <v>0</v>
      </c>
      <c r="T122" s="347">
        <f t="shared" si="211"/>
        <v>0</v>
      </c>
      <c r="U122" s="220">
        <f t="shared" si="211"/>
        <v>250375</v>
      </c>
      <c r="V122" s="220">
        <f t="shared" si="211"/>
        <v>2542229</v>
      </c>
      <c r="W122" s="220">
        <f t="shared" si="211"/>
        <v>0</v>
      </c>
      <c r="X122" s="220">
        <f t="shared" si="211"/>
        <v>0</v>
      </c>
      <c r="Y122" s="220">
        <f t="shared" si="211"/>
        <v>0</v>
      </c>
      <c r="Z122" s="220">
        <f t="shared" si="211"/>
        <v>0</v>
      </c>
      <c r="AA122" s="220">
        <f t="shared" si="211"/>
        <v>26874750</v>
      </c>
      <c r="AB122" s="220">
        <f t="shared" si="211"/>
        <v>0</v>
      </c>
      <c r="AC122" s="220">
        <f t="shared" si="211"/>
        <v>0</v>
      </c>
      <c r="AD122" s="220">
        <f t="shared" si="211"/>
        <v>0</v>
      </c>
      <c r="AE122" s="220">
        <f t="shared" si="211"/>
        <v>5072162</v>
      </c>
      <c r="AF122" s="220">
        <f t="shared" si="211"/>
        <v>0</v>
      </c>
      <c r="AG122" s="220">
        <f t="shared" si="211"/>
        <v>0</v>
      </c>
      <c r="AH122" s="220">
        <f t="shared" si="211"/>
        <v>7036204</v>
      </c>
      <c r="AI122" s="220">
        <f t="shared" si="211"/>
        <v>4653500</v>
      </c>
      <c r="AJ122" s="220">
        <f t="shared" si="211"/>
        <v>0</v>
      </c>
      <c r="AK122" s="220">
        <f t="shared" si="211"/>
        <v>0</v>
      </c>
      <c r="AL122" s="220">
        <f t="shared" si="211"/>
        <v>389400</v>
      </c>
      <c r="AM122" s="220">
        <f t="shared" si="211"/>
        <v>389399</v>
      </c>
      <c r="AN122" s="220">
        <f t="shared" si="211"/>
        <v>0</v>
      </c>
      <c r="AO122" s="220">
        <f t="shared" si="211"/>
        <v>0</v>
      </c>
      <c r="AP122" s="220">
        <f t="shared" si="211"/>
        <v>0</v>
      </c>
      <c r="AQ122" s="220">
        <f t="shared" si="211"/>
        <v>0</v>
      </c>
      <c r="AR122" s="220">
        <f t="shared" si="211"/>
        <v>0</v>
      </c>
      <c r="AS122" s="220">
        <f t="shared" si="211"/>
        <v>0</v>
      </c>
      <c r="AT122" s="220">
        <f t="shared" si="211"/>
        <v>0</v>
      </c>
      <c r="AU122" s="220">
        <f t="shared" si="211"/>
        <v>0</v>
      </c>
      <c r="AV122" s="220">
        <f t="shared" si="211"/>
        <v>0</v>
      </c>
      <c r="AW122" s="220">
        <f t="shared" si="211"/>
        <v>0</v>
      </c>
      <c r="AX122" s="220">
        <f t="shared" si="211"/>
        <v>0</v>
      </c>
      <c r="AY122" s="357">
        <f t="shared" si="208"/>
        <v>47208019</v>
      </c>
      <c r="AZ122" s="382">
        <f t="shared" si="207"/>
        <v>161583177</v>
      </c>
    </row>
    <row r="123" spans="1:147" ht="18" x14ac:dyDescent="0.25">
      <c r="A123" s="28" t="s">
        <v>248</v>
      </c>
      <c r="B123" s="29" t="s">
        <v>249</v>
      </c>
      <c r="C123" s="202">
        <v>950000</v>
      </c>
      <c r="D123" s="202">
        <v>0</v>
      </c>
      <c r="E123" s="202">
        <v>7155000</v>
      </c>
      <c r="F123" s="202"/>
      <c r="G123" s="202">
        <v>0</v>
      </c>
      <c r="H123" s="202">
        <f t="shared" ref="H123:H135" si="212">SUM(C123:G123)</f>
        <v>8105000</v>
      </c>
      <c r="I123" s="327">
        <v>60318592</v>
      </c>
      <c r="J123" s="202"/>
      <c r="K123" s="202">
        <v>1583500</v>
      </c>
      <c r="L123" s="321"/>
      <c r="M123" s="202">
        <f t="shared" ref="M123:M135" si="213">SUM(I123:L123)</f>
        <v>61902092</v>
      </c>
      <c r="N123" s="327">
        <v>34997800</v>
      </c>
      <c r="O123" s="389"/>
      <c r="P123" s="321">
        <v>0</v>
      </c>
      <c r="Q123" s="202">
        <f>SUM(N123:P123)</f>
        <v>34997800</v>
      </c>
      <c r="R123" s="327"/>
      <c r="S123" s="327"/>
      <c r="T123" s="327"/>
      <c r="U123" s="202">
        <v>0</v>
      </c>
      <c r="V123" s="202">
        <v>2259800</v>
      </c>
      <c r="W123" s="202"/>
      <c r="X123" s="202"/>
      <c r="Y123" s="202"/>
      <c r="Z123" s="202"/>
      <c r="AA123" s="202">
        <v>26000000</v>
      </c>
      <c r="AB123" s="202"/>
      <c r="AC123" s="202"/>
      <c r="AD123" s="202"/>
      <c r="AE123" s="202">
        <v>4740000</v>
      </c>
      <c r="AF123" s="202"/>
      <c r="AG123" s="202"/>
      <c r="AH123" s="202">
        <v>6456204</v>
      </c>
      <c r="AI123" s="202">
        <v>4503500</v>
      </c>
      <c r="AJ123" s="202"/>
      <c r="AK123" s="202"/>
      <c r="AL123" s="202">
        <v>381900</v>
      </c>
      <c r="AM123" s="202">
        <v>381899</v>
      </c>
      <c r="AN123" s="202"/>
      <c r="AO123" s="202"/>
      <c r="AP123" s="202"/>
      <c r="AQ123" s="202"/>
      <c r="AR123" s="202"/>
      <c r="AS123" s="202"/>
      <c r="AT123" s="202"/>
      <c r="AU123" s="202"/>
      <c r="AV123" s="202"/>
      <c r="AW123" s="202"/>
      <c r="AX123" s="202"/>
      <c r="AY123" s="321">
        <f t="shared" ref="AY123:AY135" si="214">SUM(R123:AX123)</f>
        <v>44723303</v>
      </c>
      <c r="AZ123" s="399">
        <f>AY123+Q123+M123+H123</f>
        <v>149728195</v>
      </c>
    </row>
    <row r="124" spans="1:147" ht="18" x14ac:dyDescent="0.25">
      <c r="A124" s="28" t="s">
        <v>250</v>
      </c>
      <c r="B124" s="29" t="s">
        <v>251</v>
      </c>
      <c r="C124" s="202"/>
      <c r="D124" s="202"/>
      <c r="E124" s="202"/>
      <c r="F124" s="202"/>
      <c r="G124" s="202"/>
      <c r="H124" s="202">
        <f t="shared" si="212"/>
        <v>0</v>
      </c>
      <c r="I124" s="327"/>
      <c r="J124" s="202"/>
      <c r="K124" s="202"/>
      <c r="L124" s="321"/>
      <c r="M124" s="202">
        <f t="shared" si="213"/>
        <v>0</v>
      </c>
      <c r="N124" s="327"/>
      <c r="O124" s="389"/>
      <c r="P124" s="321"/>
      <c r="Q124" s="202">
        <f t="shared" ref="Q124:Q135" si="215">SUM(N124:P124)</f>
        <v>0</v>
      </c>
      <c r="R124" s="327"/>
      <c r="S124" s="327"/>
      <c r="T124" s="327"/>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2"/>
      <c r="AY124" s="321">
        <f t="shared" si="214"/>
        <v>0</v>
      </c>
      <c r="AZ124" s="382">
        <f t="shared" si="207"/>
        <v>0</v>
      </c>
    </row>
    <row r="125" spans="1:147" ht="18" x14ac:dyDescent="0.25">
      <c r="A125" s="28" t="s">
        <v>252</v>
      </c>
      <c r="B125" s="29" t="s">
        <v>253</v>
      </c>
      <c r="C125" s="202"/>
      <c r="D125" s="202"/>
      <c r="E125" s="202"/>
      <c r="F125" s="202"/>
      <c r="G125" s="202"/>
      <c r="H125" s="202">
        <f t="shared" si="212"/>
        <v>0</v>
      </c>
      <c r="I125" s="327"/>
      <c r="J125" s="202"/>
      <c r="K125" s="202"/>
      <c r="L125" s="321"/>
      <c r="M125" s="202">
        <f t="shared" si="213"/>
        <v>0</v>
      </c>
      <c r="N125" s="327">
        <v>0</v>
      </c>
      <c r="O125" s="389"/>
      <c r="P125" s="321"/>
      <c r="Q125" s="202">
        <f t="shared" si="215"/>
        <v>0</v>
      </c>
      <c r="R125" s="327"/>
      <c r="S125" s="327"/>
      <c r="T125" s="327"/>
      <c r="U125" s="202"/>
      <c r="V125" s="202"/>
      <c r="W125" s="202"/>
      <c r="X125" s="202"/>
      <c r="Y125" s="202"/>
      <c r="Z125" s="202"/>
      <c r="AA125" s="202"/>
      <c r="AB125" s="202"/>
      <c r="AC125" s="202"/>
      <c r="AD125" s="202"/>
      <c r="AE125" s="202"/>
      <c r="AF125" s="202"/>
      <c r="AG125" s="202"/>
      <c r="AH125" s="202"/>
      <c r="AI125" s="202">
        <v>0</v>
      </c>
      <c r="AJ125" s="202"/>
      <c r="AK125" s="202"/>
      <c r="AL125" s="202"/>
      <c r="AM125" s="202"/>
      <c r="AN125" s="202"/>
      <c r="AO125" s="202"/>
      <c r="AP125" s="202"/>
      <c r="AQ125" s="202"/>
      <c r="AR125" s="202"/>
      <c r="AS125" s="202"/>
      <c r="AT125" s="202"/>
      <c r="AU125" s="202"/>
      <c r="AV125" s="202"/>
      <c r="AW125" s="202"/>
      <c r="AX125" s="202"/>
      <c r="AY125" s="321">
        <f t="shared" si="214"/>
        <v>0</v>
      </c>
      <c r="AZ125" s="382">
        <f t="shared" si="207"/>
        <v>0</v>
      </c>
    </row>
    <row r="126" spans="1:147" ht="30" x14ac:dyDescent="0.25">
      <c r="A126" s="28" t="s">
        <v>254</v>
      </c>
      <c r="B126" s="29" t="s">
        <v>255</v>
      </c>
      <c r="C126" s="202"/>
      <c r="D126" s="202"/>
      <c r="E126" s="202"/>
      <c r="F126" s="202"/>
      <c r="G126" s="202"/>
      <c r="H126" s="202">
        <f t="shared" si="212"/>
        <v>0</v>
      </c>
      <c r="I126" s="327"/>
      <c r="J126" s="202"/>
      <c r="K126" s="202"/>
      <c r="L126" s="321"/>
      <c r="M126" s="202">
        <f t="shared" si="213"/>
        <v>0</v>
      </c>
      <c r="N126" s="327">
        <v>80000</v>
      </c>
      <c r="O126" s="389"/>
      <c r="P126" s="321"/>
      <c r="Q126" s="202">
        <f t="shared" si="215"/>
        <v>80000</v>
      </c>
      <c r="R126" s="327"/>
      <c r="S126" s="327"/>
      <c r="T126" s="327"/>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2"/>
      <c r="AR126" s="202"/>
      <c r="AS126" s="202"/>
      <c r="AT126" s="202"/>
      <c r="AU126" s="202"/>
      <c r="AV126" s="202"/>
      <c r="AW126" s="202"/>
      <c r="AX126" s="202"/>
      <c r="AY126" s="321">
        <f t="shared" si="214"/>
        <v>0</v>
      </c>
      <c r="AZ126" s="382">
        <f t="shared" si="207"/>
        <v>80000</v>
      </c>
    </row>
    <row r="127" spans="1:147" ht="18" x14ac:dyDescent="0.25">
      <c r="A127" s="28" t="s">
        <v>256</v>
      </c>
      <c r="B127" s="29" t="s">
        <v>257</v>
      </c>
      <c r="C127" s="202"/>
      <c r="D127" s="202"/>
      <c r="E127" s="202"/>
      <c r="F127" s="202"/>
      <c r="G127" s="202"/>
      <c r="H127" s="202">
        <f t="shared" si="212"/>
        <v>0</v>
      </c>
      <c r="I127" s="327"/>
      <c r="J127" s="202"/>
      <c r="K127" s="202"/>
      <c r="L127" s="321"/>
      <c r="M127" s="202">
        <f t="shared" si="213"/>
        <v>0</v>
      </c>
      <c r="N127" s="327"/>
      <c r="O127" s="389"/>
      <c r="P127" s="321"/>
      <c r="Q127" s="202">
        <f t="shared" si="215"/>
        <v>0</v>
      </c>
      <c r="R127" s="327"/>
      <c r="S127" s="327"/>
      <c r="T127" s="327"/>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321">
        <f t="shared" si="214"/>
        <v>0</v>
      </c>
      <c r="AZ127" s="382">
        <f t="shared" si="207"/>
        <v>0</v>
      </c>
    </row>
    <row r="128" spans="1:147" ht="18" x14ac:dyDescent="0.25">
      <c r="A128" s="28" t="s">
        <v>258</v>
      </c>
      <c r="B128" s="29" t="s">
        <v>259</v>
      </c>
      <c r="C128" s="202"/>
      <c r="D128" s="202"/>
      <c r="E128" s="202"/>
      <c r="F128" s="202"/>
      <c r="G128" s="202"/>
      <c r="H128" s="202">
        <f t="shared" si="212"/>
        <v>0</v>
      </c>
      <c r="I128" s="327">
        <v>0</v>
      </c>
      <c r="J128" s="202"/>
      <c r="K128" s="202"/>
      <c r="L128" s="321"/>
      <c r="M128" s="202">
        <f t="shared" si="213"/>
        <v>0</v>
      </c>
      <c r="N128" s="327"/>
      <c r="O128" s="389"/>
      <c r="P128" s="321"/>
      <c r="Q128" s="202">
        <f t="shared" si="215"/>
        <v>0</v>
      </c>
      <c r="R128" s="327"/>
      <c r="S128" s="327"/>
      <c r="T128" s="327"/>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321">
        <f t="shared" si="214"/>
        <v>0</v>
      </c>
      <c r="AZ128" s="382">
        <f t="shared" si="207"/>
        <v>0</v>
      </c>
    </row>
    <row r="129" spans="1:52" ht="18" x14ac:dyDescent="0.25">
      <c r="A129" s="28" t="s">
        <v>260</v>
      </c>
      <c r="B129" s="29" t="s">
        <v>261</v>
      </c>
      <c r="C129" s="202">
        <v>60000</v>
      </c>
      <c r="D129" s="202"/>
      <c r="E129" s="202">
        <v>180000</v>
      </c>
      <c r="F129" s="202"/>
      <c r="G129" s="202"/>
      <c r="H129" s="202">
        <f t="shared" si="212"/>
        <v>240000</v>
      </c>
      <c r="I129" s="327">
        <v>1140000</v>
      </c>
      <c r="J129" s="202"/>
      <c r="K129" s="202">
        <v>60000</v>
      </c>
      <c r="L129" s="321"/>
      <c r="M129" s="202">
        <f t="shared" si="213"/>
        <v>1200000</v>
      </c>
      <c r="N129" s="327">
        <v>1850000</v>
      </c>
      <c r="O129" s="389"/>
      <c r="P129" s="321">
        <v>0</v>
      </c>
      <c r="Q129" s="202">
        <f t="shared" si="215"/>
        <v>1850000</v>
      </c>
      <c r="R129" s="327"/>
      <c r="S129" s="327"/>
      <c r="T129" s="327"/>
      <c r="U129" s="202"/>
      <c r="V129" s="202">
        <v>60000</v>
      </c>
      <c r="W129" s="202"/>
      <c r="X129" s="202"/>
      <c r="Y129" s="202"/>
      <c r="Z129" s="202"/>
      <c r="AA129" s="202"/>
      <c r="AB129" s="202"/>
      <c r="AC129" s="202"/>
      <c r="AD129" s="202"/>
      <c r="AE129" s="202">
        <v>120000</v>
      </c>
      <c r="AF129" s="202"/>
      <c r="AG129" s="202"/>
      <c r="AH129" s="202">
        <v>180000</v>
      </c>
      <c r="AI129" s="202">
        <v>120000</v>
      </c>
      <c r="AJ129" s="202"/>
      <c r="AK129" s="202"/>
      <c r="AL129" s="202">
        <v>7500</v>
      </c>
      <c r="AM129" s="202">
        <v>7500</v>
      </c>
      <c r="AN129" s="202"/>
      <c r="AO129" s="202"/>
      <c r="AP129" s="202"/>
      <c r="AQ129" s="202"/>
      <c r="AR129" s="202"/>
      <c r="AS129" s="202"/>
      <c r="AT129" s="202"/>
      <c r="AU129" s="202"/>
      <c r="AV129" s="202"/>
      <c r="AW129" s="202"/>
      <c r="AX129" s="202"/>
      <c r="AY129" s="321">
        <f t="shared" si="214"/>
        <v>495000</v>
      </c>
      <c r="AZ129" s="382">
        <f t="shared" si="207"/>
        <v>3785000</v>
      </c>
    </row>
    <row r="130" spans="1:52" ht="18" x14ac:dyDescent="0.25">
      <c r="A130" s="28" t="s">
        <v>262</v>
      </c>
      <c r="B130" s="29" t="s">
        <v>263</v>
      </c>
      <c r="C130" s="202"/>
      <c r="D130" s="202"/>
      <c r="E130" s="202"/>
      <c r="F130" s="202"/>
      <c r="G130" s="202"/>
      <c r="H130" s="202">
        <f t="shared" si="212"/>
        <v>0</v>
      </c>
      <c r="I130" s="327"/>
      <c r="J130" s="202"/>
      <c r="K130" s="202"/>
      <c r="L130" s="321"/>
      <c r="M130" s="202">
        <f t="shared" si="213"/>
        <v>0</v>
      </c>
      <c r="N130" s="327"/>
      <c r="O130" s="389"/>
      <c r="P130" s="321"/>
      <c r="Q130" s="202">
        <f t="shared" si="215"/>
        <v>0</v>
      </c>
      <c r="R130" s="327"/>
      <c r="S130" s="327"/>
      <c r="T130" s="327"/>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c r="AY130" s="321">
        <f t="shared" si="214"/>
        <v>0</v>
      </c>
      <c r="AZ130" s="382">
        <f t="shared" si="207"/>
        <v>0</v>
      </c>
    </row>
    <row r="131" spans="1:52" ht="18" x14ac:dyDescent="0.25">
      <c r="A131" s="28" t="s">
        <v>264</v>
      </c>
      <c r="B131" s="29" t="s">
        <v>265</v>
      </c>
      <c r="C131" s="202"/>
      <c r="D131" s="202"/>
      <c r="E131" s="202">
        <v>43000</v>
      </c>
      <c r="F131" s="202"/>
      <c r="G131" s="202"/>
      <c r="H131" s="202">
        <f t="shared" si="212"/>
        <v>43000</v>
      </c>
      <c r="I131" s="327">
        <v>152000</v>
      </c>
      <c r="J131" s="202"/>
      <c r="K131" s="202">
        <v>55000</v>
      </c>
      <c r="L131" s="321"/>
      <c r="M131" s="202">
        <f t="shared" si="213"/>
        <v>207000</v>
      </c>
      <c r="N131" s="327">
        <v>850000</v>
      </c>
      <c r="O131" s="389"/>
      <c r="P131" s="321">
        <v>0</v>
      </c>
      <c r="Q131" s="202">
        <f t="shared" si="215"/>
        <v>850000</v>
      </c>
      <c r="R131" s="327"/>
      <c r="S131" s="327"/>
      <c r="T131" s="327"/>
      <c r="U131" s="202">
        <v>0</v>
      </c>
      <c r="V131" s="202"/>
      <c r="W131" s="202"/>
      <c r="X131" s="202"/>
      <c r="Y131" s="202"/>
      <c r="Z131" s="202"/>
      <c r="AA131" s="202"/>
      <c r="AB131" s="202"/>
      <c r="AC131" s="202"/>
      <c r="AD131" s="202"/>
      <c r="AE131" s="202"/>
      <c r="AF131" s="202"/>
      <c r="AG131" s="202"/>
      <c r="AH131" s="202">
        <v>400000</v>
      </c>
      <c r="AI131" s="202"/>
      <c r="AJ131" s="202"/>
      <c r="AK131" s="202"/>
      <c r="AL131" s="202">
        <v>0</v>
      </c>
      <c r="AM131" s="202"/>
      <c r="AN131" s="202"/>
      <c r="AO131" s="202"/>
      <c r="AP131" s="202"/>
      <c r="AQ131" s="202"/>
      <c r="AR131" s="202"/>
      <c r="AS131" s="202"/>
      <c r="AT131" s="202"/>
      <c r="AU131" s="202"/>
      <c r="AV131" s="202"/>
      <c r="AW131" s="202"/>
      <c r="AX131" s="202"/>
      <c r="AY131" s="321">
        <f t="shared" si="214"/>
        <v>400000</v>
      </c>
      <c r="AZ131" s="382">
        <f t="shared" si="207"/>
        <v>1500000</v>
      </c>
    </row>
    <row r="132" spans="1:52" ht="18" x14ac:dyDescent="0.25">
      <c r="A132" s="28" t="s">
        <v>266</v>
      </c>
      <c r="B132" s="29" t="s">
        <v>267</v>
      </c>
      <c r="C132" s="202"/>
      <c r="D132" s="202"/>
      <c r="E132" s="202"/>
      <c r="F132" s="202"/>
      <c r="G132" s="202"/>
      <c r="H132" s="202">
        <f t="shared" si="212"/>
        <v>0</v>
      </c>
      <c r="I132" s="327"/>
      <c r="J132" s="202"/>
      <c r="K132" s="202"/>
      <c r="L132" s="321"/>
      <c r="M132" s="202">
        <f t="shared" si="213"/>
        <v>0</v>
      </c>
      <c r="N132" s="327">
        <v>330000</v>
      </c>
      <c r="O132" s="389"/>
      <c r="P132" s="321">
        <v>0</v>
      </c>
      <c r="Q132" s="202">
        <f t="shared" si="215"/>
        <v>330000</v>
      </c>
      <c r="R132" s="327"/>
      <c r="S132" s="327"/>
      <c r="T132" s="327"/>
      <c r="U132" s="202"/>
      <c r="V132" s="202"/>
      <c r="W132" s="202"/>
      <c r="X132" s="202"/>
      <c r="Y132" s="202"/>
      <c r="Z132" s="202"/>
      <c r="AA132" s="202"/>
      <c r="AB132" s="202"/>
      <c r="AC132" s="202"/>
      <c r="AD132" s="202"/>
      <c r="AE132" s="202"/>
      <c r="AF132" s="202"/>
      <c r="AG132" s="202"/>
      <c r="AH132" s="202"/>
      <c r="AI132" s="202">
        <v>30000</v>
      </c>
      <c r="AJ132" s="202"/>
      <c r="AK132" s="202"/>
      <c r="AL132" s="202"/>
      <c r="AM132" s="202"/>
      <c r="AN132" s="202"/>
      <c r="AO132" s="202"/>
      <c r="AP132" s="202"/>
      <c r="AQ132" s="202"/>
      <c r="AR132" s="202"/>
      <c r="AS132" s="202"/>
      <c r="AT132" s="202"/>
      <c r="AU132" s="202"/>
      <c r="AV132" s="202"/>
      <c r="AW132" s="202"/>
      <c r="AX132" s="202"/>
      <c r="AY132" s="321">
        <f t="shared" si="214"/>
        <v>30000</v>
      </c>
      <c r="AZ132" s="382">
        <f t="shared" si="207"/>
        <v>360000</v>
      </c>
    </row>
    <row r="133" spans="1:52" ht="18" x14ac:dyDescent="0.25">
      <c r="A133" s="28" t="s">
        <v>268</v>
      </c>
      <c r="B133" s="29" t="s">
        <v>269</v>
      </c>
      <c r="C133" s="202"/>
      <c r="D133" s="202"/>
      <c r="E133" s="202"/>
      <c r="F133" s="202"/>
      <c r="G133" s="202"/>
      <c r="H133" s="202">
        <f t="shared" si="212"/>
        <v>0</v>
      </c>
      <c r="I133" s="327"/>
      <c r="J133" s="202"/>
      <c r="K133" s="202"/>
      <c r="L133" s="321"/>
      <c r="M133" s="202">
        <f t="shared" si="213"/>
        <v>0</v>
      </c>
      <c r="N133" s="327"/>
      <c r="O133" s="389"/>
      <c r="P133" s="321"/>
      <c r="Q133" s="202">
        <f t="shared" si="215"/>
        <v>0</v>
      </c>
      <c r="R133" s="327"/>
      <c r="S133" s="327"/>
      <c r="T133" s="327"/>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321">
        <f t="shared" si="214"/>
        <v>0</v>
      </c>
      <c r="AZ133" s="382">
        <f t="shared" si="207"/>
        <v>0</v>
      </c>
    </row>
    <row r="134" spans="1:52" ht="18" x14ac:dyDescent="0.25">
      <c r="A134" s="28" t="s">
        <v>270</v>
      </c>
      <c r="B134" s="29" t="s">
        <v>271</v>
      </c>
      <c r="C134" s="202"/>
      <c r="D134" s="202"/>
      <c r="E134" s="202"/>
      <c r="F134" s="202"/>
      <c r="G134" s="202"/>
      <c r="H134" s="202">
        <f t="shared" si="212"/>
        <v>0</v>
      </c>
      <c r="I134" s="327"/>
      <c r="J134" s="202"/>
      <c r="K134" s="202"/>
      <c r="L134" s="321"/>
      <c r="M134" s="202">
        <f t="shared" si="213"/>
        <v>0</v>
      </c>
      <c r="N134" s="327"/>
      <c r="O134" s="389"/>
      <c r="P134" s="321"/>
      <c r="Q134" s="202">
        <f t="shared" si="215"/>
        <v>0</v>
      </c>
      <c r="R134" s="327"/>
      <c r="S134" s="327"/>
      <c r="T134" s="327"/>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321">
        <f t="shared" si="214"/>
        <v>0</v>
      </c>
      <c r="AZ134" s="382">
        <f t="shared" si="207"/>
        <v>0</v>
      </c>
    </row>
    <row r="135" spans="1:52" ht="18" x14ac:dyDescent="0.25">
      <c r="A135" s="28" t="s">
        <v>272</v>
      </c>
      <c r="B135" s="29" t="s">
        <v>273</v>
      </c>
      <c r="C135" s="202"/>
      <c r="D135" s="202"/>
      <c r="E135" s="202">
        <v>141876</v>
      </c>
      <c r="F135" s="202">
        <v>0</v>
      </c>
      <c r="G135" s="202">
        <v>0</v>
      </c>
      <c r="H135" s="202">
        <f t="shared" si="212"/>
        <v>141876</v>
      </c>
      <c r="I135" s="327">
        <v>2386163</v>
      </c>
      <c r="J135" s="202"/>
      <c r="K135" s="202"/>
      <c r="L135" s="321"/>
      <c r="M135" s="202">
        <f t="shared" si="213"/>
        <v>2386163</v>
      </c>
      <c r="N135" s="327">
        <v>2042227</v>
      </c>
      <c r="O135" s="389"/>
      <c r="P135" s="321">
        <v>0</v>
      </c>
      <c r="Q135" s="202">
        <f t="shared" si="215"/>
        <v>2042227</v>
      </c>
      <c r="R135" s="327"/>
      <c r="S135" s="327"/>
      <c r="T135" s="327"/>
      <c r="U135" s="202">
        <v>250375</v>
      </c>
      <c r="V135" s="202">
        <v>222429</v>
      </c>
      <c r="W135" s="202"/>
      <c r="X135" s="202"/>
      <c r="Y135" s="202"/>
      <c r="Z135" s="202"/>
      <c r="AA135" s="202">
        <v>874750</v>
      </c>
      <c r="AB135" s="202"/>
      <c r="AC135" s="202"/>
      <c r="AD135" s="202"/>
      <c r="AE135" s="202">
        <v>212162</v>
      </c>
      <c r="AF135" s="202"/>
      <c r="AG135" s="202"/>
      <c r="AH135" s="202"/>
      <c r="AI135" s="202">
        <v>0</v>
      </c>
      <c r="AJ135" s="202"/>
      <c r="AK135" s="202"/>
      <c r="AL135" s="202">
        <v>0</v>
      </c>
      <c r="AM135" s="202"/>
      <c r="AN135" s="202"/>
      <c r="AO135" s="202"/>
      <c r="AP135" s="202"/>
      <c r="AQ135" s="202"/>
      <c r="AR135" s="202"/>
      <c r="AS135" s="202"/>
      <c r="AT135" s="202"/>
      <c r="AU135" s="202"/>
      <c r="AV135" s="202"/>
      <c r="AW135" s="202"/>
      <c r="AX135" s="202"/>
      <c r="AY135" s="321">
        <f t="shared" si="214"/>
        <v>1559716</v>
      </c>
      <c r="AZ135" s="382">
        <f t="shared" si="207"/>
        <v>6129982</v>
      </c>
    </row>
    <row r="136" spans="1:52" ht="18" x14ac:dyDescent="0.25">
      <c r="A136" s="21" t="s">
        <v>274</v>
      </c>
      <c r="B136" s="22" t="s">
        <v>275</v>
      </c>
      <c r="C136" s="201">
        <f t="shared" ref="C136:E136" si="216">SUM(C137:C139)</f>
        <v>0</v>
      </c>
      <c r="D136" s="201">
        <f t="shared" si="216"/>
        <v>0</v>
      </c>
      <c r="E136" s="201">
        <f t="shared" si="216"/>
        <v>228000</v>
      </c>
      <c r="F136" s="201">
        <f t="shared" ref="F136" si="217">SUM(F137:F139)</f>
        <v>0</v>
      </c>
      <c r="G136" s="201">
        <f t="shared" ref="G136:AY136" si="218">SUM(G137:G139)</f>
        <v>0</v>
      </c>
      <c r="H136" s="201">
        <f t="shared" si="218"/>
        <v>228000</v>
      </c>
      <c r="I136" s="347">
        <f t="shared" si="218"/>
        <v>177100</v>
      </c>
      <c r="J136" s="220">
        <f t="shared" si="218"/>
        <v>0</v>
      </c>
      <c r="K136" s="220">
        <f t="shared" si="218"/>
        <v>0</v>
      </c>
      <c r="L136" s="357">
        <f t="shared" si="218"/>
        <v>0</v>
      </c>
      <c r="M136" s="220">
        <f t="shared" si="218"/>
        <v>177100</v>
      </c>
      <c r="N136" s="347">
        <f t="shared" si="218"/>
        <v>760000</v>
      </c>
      <c r="O136" s="394"/>
      <c r="P136" s="357">
        <f t="shared" ref="P136" si="219">SUM(P137:P139)</f>
        <v>0</v>
      </c>
      <c r="Q136" s="220">
        <f>SUM(Q137:Q139)</f>
        <v>760000</v>
      </c>
      <c r="R136" s="347">
        <f t="shared" ref="R136:AX136" si="220">SUM(R137:R139)</f>
        <v>0</v>
      </c>
      <c r="S136" s="347">
        <f t="shared" si="220"/>
        <v>0</v>
      </c>
      <c r="T136" s="347">
        <f t="shared" si="220"/>
        <v>0</v>
      </c>
      <c r="U136" s="220">
        <f t="shared" si="220"/>
        <v>15915473</v>
      </c>
      <c r="V136" s="220">
        <f t="shared" si="220"/>
        <v>0</v>
      </c>
      <c r="W136" s="220">
        <f t="shared" si="220"/>
        <v>0</v>
      </c>
      <c r="X136" s="220">
        <f t="shared" si="220"/>
        <v>0</v>
      </c>
      <c r="Y136" s="220">
        <f t="shared" si="220"/>
        <v>0</v>
      </c>
      <c r="Z136" s="220">
        <f t="shared" si="220"/>
        <v>0</v>
      </c>
      <c r="AA136" s="220">
        <f t="shared" si="220"/>
        <v>0</v>
      </c>
      <c r="AB136" s="220">
        <f t="shared" si="220"/>
        <v>0</v>
      </c>
      <c r="AC136" s="220">
        <f t="shared" si="220"/>
        <v>0</v>
      </c>
      <c r="AD136" s="220">
        <f t="shared" si="220"/>
        <v>0</v>
      </c>
      <c r="AE136" s="220">
        <f t="shared" si="220"/>
        <v>2885000</v>
      </c>
      <c r="AF136" s="220">
        <f t="shared" si="220"/>
        <v>0</v>
      </c>
      <c r="AG136" s="220">
        <f t="shared" si="220"/>
        <v>0</v>
      </c>
      <c r="AH136" s="220">
        <f t="shared" si="220"/>
        <v>1560000</v>
      </c>
      <c r="AI136" s="220">
        <f t="shared" si="220"/>
        <v>0</v>
      </c>
      <c r="AJ136" s="220">
        <f t="shared" si="220"/>
        <v>0</v>
      </c>
      <c r="AK136" s="220">
        <f t="shared" si="220"/>
        <v>0</v>
      </c>
      <c r="AL136" s="220">
        <f t="shared" si="220"/>
        <v>0</v>
      </c>
      <c r="AM136" s="220">
        <f t="shared" si="220"/>
        <v>0</v>
      </c>
      <c r="AN136" s="220">
        <f t="shared" si="220"/>
        <v>0</v>
      </c>
      <c r="AO136" s="220">
        <f t="shared" si="220"/>
        <v>0</v>
      </c>
      <c r="AP136" s="220">
        <f t="shared" si="220"/>
        <v>0</v>
      </c>
      <c r="AQ136" s="220">
        <f t="shared" si="220"/>
        <v>0</v>
      </c>
      <c r="AR136" s="220">
        <f t="shared" si="220"/>
        <v>0</v>
      </c>
      <c r="AS136" s="220">
        <f t="shared" si="220"/>
        <v>0</v>
      </c>
      <c r="AT136" s="220">
        <f t="shared" si="220"/>
        <v>0</v>
      </c>
      <c r="AU136" s="220">
        <f t="shared" si="220"/>
        <v>0</v>
      </c>
      <c r="AV136" s="220">
        <f t="shared" si="220"/>
        <v>0</v>
      </c>
      <c r="AW136" s="220">
        <f t="shared" si="220"/>
        <v>0</v>
      </c>
      <c r="AX136" s="220">
        <f t="shared" si="220"/>
        <v>0</v>
      </c>
      <c r="AY136" s="357">
        <f t="shared" si="218"/>
        <v>20360473</v>
      </c>
      <c r="AZ136" s="382">
        <f t="shared" si="207"/>
        <v>21525573</v>
      </c>
    </row>
    <row r="137" spans="1:52" ht="18" x14ac:dyDescent="0.25">
      <c r="A137" s="23" t="s">
        <v>276</v>
      </c>
      <c r="B137" s="24" t="s">
        <v>277</v>
      </c>
      <c r="C137" s="202"/>
      <c r="D137" s="202"/>
      <c r="E137" s="202"/>
      <c r="F137" s="202"/>
      <c r="G137" s="202"/>
      <c r="H137" s="202">
        <f>SUM(C137:G137)</f>
        <v>0</v>
      </c>
      <c r="I137" s="327"/>
      <c r="J137" s="202"/>
      <c r="K137" s="202"/>
      <c r="L137" s="321"/>
      <c r="M137" s="202">
        <f>SUM(I137:L137)</f>
        <v>0</v>
      </c>
      <c r="N137" s="327">
        <v>0</v>
      </c>
      <c r="O137" s="389"/>
      <c r="P137" s="321">
        <v>0</v>
      </c>
      <c r="Q137" s="202">
        <f>SUM(N137:P137)</f>
        <v>0</v>
      </c>
      <c r="R137" s="327"/>
      <c r="S137" s="327"/>
      <c r="T137" s="327"/>
      <c r="U137" s="202">
        <v>15915473</v>
      </c>
      <c r="V137" s="202"/>
      <c r="W137" s="202"/>
      <c r="X137" s="202"/>
      <c r="Y137" s="202"/>
      <c r="Z137" s="202"/>
      <c r="AA137" s="202"/>
      <c r="AB137" s="202"/>
      <c r="AC137" s="202"/>
      <c r="AD137" s="202"/>
      <c r="AE137" s="202"/>
      <c r="AF137" s="202"/>
      <c r="AG137" s="202"/>
      <c r="AH137" s="202"/>
      <c r="AI137" s="202"/>
      <c r="AJ137" s="202"/>
      <c r="AK137" s="202"/>
      <c r="AL137" s="202"/>
      <c r="AM137" s="202"/>
      <c r="AN137" s="202"/>
      <c r="AO137" s="202"/>
      <c r="AP137" s="202"/>
      <c r="AQ137" s="202"/>
      <c r="AR137" s="202"/>
      <c r="AS137" s="202"/>
      <c r="AT137" s="202"/>
      <c r="AU137" s="202"/>
      <c r="AV137" s="202"/>
      <c r="AW137" s="202"/>
      <c r="AX137" s="202"/>
      <c r="AY137" s="321">
        <f>SUM(R137:AX137)</f>
        <v>15915473</v>
      </c>
      <c r="AZ137" s="382">
        <f t="shared" si="207"/>
        <v>15915473</v>
      </c>
    </row>
    <row r="138" spans="1:52" ht="30" x14ac:dyDescent="0.25">
      <c r="A138" s="23" t="s">
        <v>278</v>
      </c>
      <c r="B138" s="24" t="s">
        <v>279</v>
      </c>
      <c r="C138" s="202"/>
      <c r="D138" s="202"/>
      <c r="E138" s="202">
        <v>178000</v>
      </c>
      <c r="F138" s="202"/>
      <c r="G138" s="202">
        <v>0</v>
      </c>
      <c r="H138" s="202">
        <f>SUM(C138:G138)</f>
        <v>178000</v>
      </c>
      <c r="I138" s="327">
        <v>177100</v>
      </c>
      <c r="J138" s="202"/>
      <c r="K138" s="202"/>
      <c r="L138" s="321"/>
      <c r="M138" s="202">
        <f>SUM(I138:L138)</f>
        <v>177100</v>
      </c>
      <c r="N138" s="327">
        <v>560000</v>
      </c>
      <c r="O138" s="389"/>
      <c r="P138" s="321"/>
      <c r="Q138" s="202">
        <f t="shared" ref="Q138:Q139" si="221">SUM(N138:P138)</f>
        <v>560000</v>
      </c>
      <c r="R138" s="327"/>
      <c r="S138" s="327"/>
      <c r="T138" s="327"/>
      <c r="U138" s="202">
        <v>0</v>
      </c>
      <c r="V138" s="202"/>
      <c r="W138" s="202"/>
      <c r="X138" s="202"/>
      <c r="Y138" s="202"/>
      <c r="Z138" s="202"/>
      <c r="AA138" s="202"/>
      <c r="AB138" s="202"/>
      <c r="AC138" s="202"/>
      <c r="AD138" s="202"/>
      <c r="AE138" s="202">
        <v>2385000</v>
      </c>
      <c r="AF138" s="202"/>
      <c r="AG138" s="202"/>
      <c r="AH138" s="202">
        <v>1560000</v>
      </c>
      <c r="AI138" s="202"/>
      <c r="AJ138" s="202"/>
      <c r="AK138" s="202"/>
      <c r="AL138" s="202"/>
      <c r="AM138" s="202"/>
      <c r="AN138" s="202"/>
      <c r="AO138" s="202"/>
      <c r="AP138" s="202"/>
      <c r="AQ138" s="202"/>
      <c r="AR138" s="202"/>
      <c r="AS138" s="202"/>
      <c r="AT138" s="202"/>
      <c r="AU138" s="202"/>
      <c r="AV138" s="202"/>
      <c r="AW138" s="202"/>
      <c r="AX138" s="202"/>
      <c r="AY138" s="321">
        <f>SUM(R138:AX138)</f>
        <v>3945000</v>
      </c>
      <c r="AZ138" s="382">
        <f t="shared" si="207"/>
        <v>4860100</v>
      </c>
    </row>
    <row r="139" spans="1:52" ht="18" x14ac:dyDescent="0.25">
      <c r="A139" s="23" t="s">
        <v>280</v>
      </c>
      <c r="B139" s="24" t="s">
        <v>281</v>
      </c>
      <c r="C139" s="202">
        <v>0</v>
      </c>
      <c r="D139" s="202">
        <v>0</v>
      </c>
      <c r="E139" s="202">
        <v>50000</v>
      </c>
      <c r="F139" s="202"/>
      <c r="G139" s="202">
        <v>0</v>
      </c>
      <c r="H139" s="202">
        <f>SUM(C139:G139)</f>
        <v>50000</v>
      </c>
      <c r="I139" s="327"/>
      <c r="J139" s="202"/>
      <c r="K139" s="202"/>
      <c r="L139" s="321"/>
      <c r="M139" s="202">
        <f>SUM(I139:L139)</f>
        <v>0</v>
      </c>
      <c r="N139" s="327">
        <v>200000</v>
      </c>
      <c r="O139" s="389"/>
      <c r="P139" s="321">
        <v>0</v>
      </c>
      <c r="Q139" s="202">
        <f t="shared" si="221"/>
        <v>200000</v>
      </c>
      <c r="R139" s="327"/>
      <c r="S139" s="327"/>
      <c r="T139" s="327"/>
      <c r="U139" s="202"/>
      <c r="V139" s="202"/>
      <c r="W139" s="202"/>
      <c r="X139" s="202"/>
      <c r="Y139" s="202"/>
      <c r="Z139" s="202"/>
      <c r="AA139" s="202"/>
      <c r="AB139" s="202"/>
      <c r="AC139" s="202"/>
      <c r="AD139" s="202"/>
      <c r="AE139" s="202">
        <v>500000</v>
      </c>
      <c r="AF139" s="202"/>
      <c r="AG139" s="202"/>
      <c r="AH139" s="202"/>
      <c r="AI139" s="202"/>
      <c r="AJ139" s="202"/>
      <c r="AK139" s="202"/>
      <c r="AL139" s="202"/>
      <c r="AM139" s="202"/>
      <c r="AN139" s="202"/>
      <c r="AO139" s="202"/>
      <c r="AP139" s="202"/>
      <c r="AQ139" s="202"/>
      <c r="AR139" s="202"/>
      <c r="AS139" s="202"/>
      <c r="AT139" s="202"/>
      <c r="AU139" s="202"/>
      <c r="AV139" s="202"/>
      <c r="AW139" s="202"/>
      <c r="AX139" s="202"/>
      <c r="AY139" s="321">
        <f>SUM(R139:AX139)</f>
        <v>500000</v>
      </c>
      <c r="AZ139" s="382">
        <f t="shared" si="207"/>
        <v>750000</v>
      </c>
    </row>
    <row r="140" spans="1:52" ht="31.5" x14ac:dyDescent="0.25">
      <c r="A140" s="19" t="s">
        <v>282</v>
      </c>
      <c r="B140" s="20" t="s">
        <v>283</v>
      </c>
      <c r="C140" s="199">
        <v>212225</v>
      </c>
      <c r="D140" s="199"/>
      <c r="E140" s="199">
        <v>1676136</v>
      </c>
      <c r="F140" s="199"/>
      <c r="G140" s="199">
        <v>0</v>
      </c>
      <c r="H140" s="199">
        <f>SUM(C140:G140)</f>
        <v>1888361</v>
      </c>
      <c r="I140" s="346">
        <v>13892059</v>
      </c>
      <c r="J140" s="219">
        <v>0</v>
      </c>
      <c r="K140" s="219">
        <v>354670</v>
      </c>
      <c r="L140" s="356">
        <v>0</v>
      </c>
      <c r="M140" s="219">
        <f>SUM(I140:L140)</f>
        <v>14246729</v>
      </c>
      <c r="N140" s="346">
        <v>8811491</v>
      </c>
      <c r="O140" s="393"/>
      <c r="P140" s="356">
        <v>0</v>
      </c>
      <c r="Q140" s="219">
        <f>SUM(N140:P140)</f>
        <v>8811491</v>
      </c>
      <c r="R140" s="346"/>
      <c r="S140" s="346"/>
      <c r="T140" s="346"/>
      <c r="U140" s="219">
        <v>3150061</v>
      </c>
      <c r="V140" s="219">
        <v>531250</v>
      </c>
      <c r="W140" s="219"/>
      <c r="X140" s="219"/>
      <c r="Y140" s="219"/>
      <c r="Z140" s="219"/>
      <c r="AA140" s="219">
        <v>3346705</v>
      </c>
      <c r="AB140" s="219"/>
      <c r="AC140" s="219"/>
      <c r="AD140" s="219"/>
      <c r="AE140" s="219">
        <v>1714570</v>
      </c>
      <c r="AF140" s="219"/>
      <c r="AG140" s="219"/>
      <c r="AH140" s="219">
        <v>1785000</v>
      </c>
      <c r="AI140" s="219">
        <v>1008320</v>
      </c>
      <c r="AJ140" s="219"/>
      <c r="AK140" s="219"/>
      <c r="AL140" s="219">
        <v>105702</v>
      </c>
      <c r="AM140" s="219">
        <v>105702</v>
      </c>
      <c r="AN140" s="219"/>
      <c r="AO140" s="219"/>
      <c r="AP140" s="219"/>
      <c r="AQ140" s="219"/>
      <c r="AR140" s="219"/>
      <c r="AS140" s="219"/>
      <c r="AT140" s="219"/>
      <c r="AU140" s="219"/>
      <c r="AV140" s="219"/>
      <c r="AW140" s="219"/>
      <c r="AX140" s="219"/>
      <c r="AY140" s="356">
        <f>SUM(R140:AX140)</f>
        <v>11747310</v>
      </c>
      <c r="AZ140" s="382">
        <f t="shared" si="207"/>
        <v>36693891</v>
      </c>
    </row>
    <row r="141" spans="1:52" ht="18" x14ac:dyDescent="0.25">
      <c r="A141" s="19" t="s">
        <v>284</v>
      </c>
      <c r="B141" s="20" t="s">
        <v>285</v>
      </c>
      <c r="C141" s="199">
        <f t="shared" ref="C141:E141" si="222">C160+C157+C149+C146+C142</f>
        <v>441000</v>
      </c>
      <c r="D141" s="199">
        <f t="shared" si="222"/>
        <v>315000</v>
      </c>
      <c r="E141" s="199">
        <f t="shared" si="222"/>
        <v>7274620</v>
      </c>
      <c r="F141" s="199">
        <f t="shared" ref="F141" si="223">F160+F157+F149+F146+F142</f>
        <v>0</v>
      </c>
      <c r="G141" s="199">
        <f t="shared" ref="G141:AY141" si="224">G160+G157+G149+G146+G142</f>
        <v>0</v>
      </c>
      <c r="H141" s="199">
        <f t="shared" si="224"/>
        <v>8030620</v>
      </c>
      <c r="I141" s="346">
        <f t="shared" si="224"/>
        <v>5888733</v>
      </c>
      <c r="J141" s="219">
        <f t="shared" si="224"/>
        <v>0</v>
      </c>
      <c r="K141" s="219">
        <f t="shared" si="224"/>
        <v>0</v>
      </c>
      <c r="L141" s="356">
        <f t="shared" si="224"/>
        <v>377000</v>
      </c>
      <c r="M141" s="219">
        <f t="shared" si="224"/>
        <v>6265733</v>
      </c>
      <c r="N141" s="346">
        <f>N160+N157+N149+N146+N142</f>
        <v>13547175</v>
      </c>
      <c r="O141" s="393"/>
      <c r="P141" s="356">
        <f>P160+P157+P149+P146+P142</f>
        <v>0</v>
      </c>
      <c r="Q141" s="219">
        <f>Q160+Q157+Q149+Q146+Q142</f>
        <v>13547175</v>
      </c>
      <c r="R141" s="346">
        <f t="shared" ref="R141:AX141" si="225">R160+R157+R149+R146+R142</f>
        <v>0</v>
      </c>
      <c r="S141" s="346">
        <f t="shared" si="225"/>
        <v>0</v>
      </c>
      <c r="T141" s="346">
        <f t="shared" si="225"/>
        <v>0</v>
      </c>
      <c r="U141" s="219">
        <f t="shared" si="225"/>
        <v>0</v>
      </c>
      <c r="V141" s="219">
        <f t="shared" si="225"/>
        <v>974550</v>
      </c>
      <c r="W141" s="219">
        <f t="shared" si="225"/>
        <v>2692400</v>
      </c>
      <c r="X141" s="219">
        <f t="shared" si="225"/>
        <v>0</v>
      </c>
      <c r="Y141" s="219">
        <f t="shared" si="225"/>
        <v>0</v>
      </c>
      <c r="Z141" s="219">
        <f t="shared" si="225"/>
        <v>0</v>
      </c>
      <c r="AA141" s="219">
        <f t="shared" si="225"/>
        <v>381000</v>
      </c>
      <c r="AB141" s="219">
        <f t="shared" si="225"/>
        <v>1238250</v>
      </c>
      <c r="AC141" s="219">
        <f t="shared" si="225"/>
        <v>1016000</v>
      </c>
      <c r="AD141" s="219">
        <f t="shared" si="225"/>
        <v>8382000</v>
      </c>
      <c r="AE141" s="219">
        <f t="shared" si="225"/>
        <v>30949690</v>
      </c>
      <c r="AF141" s="219">
        <f t="shared" si="225"/>
        <v>1120000</v>
      </c>
      <c r="AG141" s="219">
        <f t="shared" si="225"/>
        <v>0</v>
      </c>
      <c r="AH141" s="219">
        <f t="shared" si="225"/>
        <v>926750</v>
      </c>
      <c r="AI141" s="219">
        <f t="shared" si="225"/>
        <v>11966883</v>
      </c>
      <c r="AJ141" s="219">
        <f t="shared" si="225"/>
        <v>0</v>
      </c>
      <c r="AK141" s="219">
        <f t="shared" si="225"/>
        <v>0</v>
      </c>
      <c r="AL141" s="219">
        <f t="shared" si="225"/>
        <v>200000</v>
      </c>
      <c r="AM141" s="219">
        <f t="shared" si="225"/>
        <v>200000</v>
      </c>
      <c r="AN141" s="219">
        <f t="shared" si="225"/>
        <v>21856607</v>
      </c>
      <c r="AO141" s="219">
        <f t="shared" si="225"/>
        <v>5162350</v>
      </c>
      <c r="AP141" s="219">
        <f t="shared" si="225"/>
        <v>2600000</v>
      </c>
      <c r="AQ141" s="219">
        <f t="shared" si="225"/>
        <v>0</v>
      </c>
      <c r="AR141" s="219">
        <f t="shared" si="225"/>
        <v>0</v>
      </c>
      <c r="AS141" s="219">
        <f t="shared" si="225"/>
        <v>0</v>
      </c>
      <c r="AT141" s="219">
        <f t="shared" si="225"/>
        <v>0</v>
      </c>
      <c r="AU141" s="219">
        <f t="shared" si="225"/>
        <v>0</v>
      </c>
      <c r="AV141" s="219">
        <f t="shared" si="225"/>
        <v>0</v>
      </c>
      <c r="AW141" s="219">
        <f t="shared" si="225"/>
        <v>0</v>
      </c>
      <c r="AX141" s="219">
        <f t="shared" si="225"/>
        <v>1849120</v>
      </c>
      <c r="AY141" s="356">
        <f t="shared" si="224"/>
        <v>91515600</v>
      </c>
      <c r="AZ141" s="382">
        <f t="shared" si="207"/>
        <v>119359128</v>
      </c>
    </row>
    <row r="142" spans="1:52" ht="18" x14ac:dyDescent="0.25">
      <c r="A142" s="21" t="s">
        <v>286</v>
      </c>
      <c r="B142" s="22" t="s">
        <v>287</v>
      </c>
      <c r="C142" s="201">
        <f t="shared" ref="C142" si="226">SUM(C143:C145)</f>
        <v>100000</v>
      </c>
      <c r="D142" s="201">
        <f t="shared" ref="D142:E142" si="227">SUM(D143:D145)</f>
        <v>300000</v>
      </c>
      <c r="E142" s="201">
        <f t="shared" si="227"/>
        <v>500500</v>
      </c>
      <c r="F142" s="201">
        <f t="shared" ref="F142" si="228">SUM(F143:F145)</f>
        <v>0</v>
      </c>
      <c r="G142" s="201">
        <f t="shared" ref="G142:AY142" si="229">SUM(G143:G145)</f>
        <v>0</v>
      </c>
      <c r="H142" s="201">
        <f t="shared" si="229"/>
        <v>900500</v>
      </c>
      <c r="I142" s="347">
        <f t="shared" si="229"/>
        <v>1452233</v>
      </c>
      <c r="J142" s="220">
        <f t="shared" ref="J142:K142" si="230">SUM(J143:J145)</f>
        <v>0</v>
      </c>
      <c r="K142" s="220">
        <f t="shared" si="230"/>
        <v>0</v>
      </c>
      <c r="L142" s="357">
        <f t="shared" si="229"/>
        <v>300000</v>
      </c>
      <c r="M142" s="220">
        <f t="shared" si="229"/>
        <v>1752233</v>
      </c>
      <c r="N142" s="347">
        <f t="shared" si="229"/>
        <v>2607175</v>
      </c>
      <c r="O142" s="394"/>
      <c r="P142" s="357">
        <f t="shared" ref="P142" si="231">SUM(P143:P145)</f>
        <v>0</v>
      </c>
      <c r="Q142" s="220">
        <f>SUM(Q143:Q145)</f>
        <v>2607175</v>
      </c>
      <c r="R142" s="347">
        <f t="shared" ref="R142:AX142" si="232">SUM(R143:R145)</f>
        <v>0</v>
      </c>
      <c r="S142" s="347">
        <f t="shared" ref="S142:T142" si="233">SUM(S143:S145)</f>
        <v>0</v>
      </c>
      <c r="T142" s="347">
        <f t="shared" si="233"/>
        <v>0</v>
      </c>
      <c r="U142" s="220">
        <f t="shared" si="232"/>
        <v>0</v>
      </c>
      <c r="V142" s="220">
        <f t="shared" si="232"/>
        <v>500000</v>
      </c>
      <c r="W142" s="220">
        <f t="shared" si="232"/>
        <v>0</v>
      </c>
      <c r="X142" s="220">
        <f t="shared" si="232"/>
        <v>0</v>
      </c>
      <c r="Y142" s="220">
        <f t="shared" ref="Y142" si="234">SUM(Y143:Y145)</f>
        <v>0</v>
      </c>
      <c r="Z142" s="220">
        <f t="shared" si="232"/>
        <v>0</v>
      </c>
      <c r="AA142" s="220">
        <f t="shared" si="232"/>
        <v>300000</v>
      </c>
      <c r="AB142" s="220">
        <f t="shared" si="232"/>
        <v>450000</v>
      </c>
      <c r="AC142" s="220">
        <f t="shared" si="232"/>
        <v>200000</v>
      </c>
      <c r="AD142" s="220">
        <f t="shared" si="232"/>
        <v>0</v>
      </c>
      <c r="AE142" s="220">
        <f t="shared" si="232"/>
        <v>1468968</v>
      </c>
      <c r="AF142" s="220">
        <f t="shared" si="232"/>
        <v>700000</v>
      </c>
      <c r="AG142" s="220">
        <f t="shared" si="232"/>
        <v>0</v>
      </c>
      <c r="AH142" s="220">
        <f t="shared" si="232"/>
        <v>155000</v>
      </c>
      <c r="AI142" s="220">
        <f t="shared" si="232"/>
        <v>790000</v>
      </c>
      <c r="AJ142" s="220">
        <f t="shared" ref="AJ142" si="235">SUM(AJ143:AJ145)</f>
        <v>0</v>
      </c>
      <c r="AK142" s="220">
        <f t="shared" si="232"/>
        <v>0</v>
      </c>
      <c r="AL142" s="220">
        <f t="shared" ref="AL142" si="236">SUM(AL143:AL145)</f>
        <v>0</v>
      </c>
      <c r="AM142" s="220">
        <f t="shared" si="232"/>
        <v>0</v>
      </c>
      <c r="AN142" s="220">
        <f t="shared" si="232"/>
        <v>55400</v>
      </c>
      <c r="AO142" s="220">
        <f t="shared" ref="AO142:AR142" si="237">SUM(AO143:AO145)</f>
        <v>0</v>
      </c>
      <c r="AP142" s="220">
        <f t="shared" si="237"/>
        <v>0</v>
      </c>
      <c r="AQ142" s="220">
        <f t="shared" si="237"/>
        <v>0</v>
      </c>
      <c r="AR142" s="220">
        <f t="shared" si="237"/>
        <v>0</v>
      </c>
      <c r="AS142" s="220">
        <f t="shared" si="232"/>
        <v>0</v>
      </c>
      <c r="AT142" s="220">
        <f t="shared" si="232"/>
        <v>0</v>
      </c>
      <c r="AU142" s="220">
        <f t="shared" si="232"/>
        <v>0</v>
      </c>
      <c r="AV142" s="220">
        <f t="shared" si="232"/>
        <v>0</v>
      </c>
      <c r="AW142" s="220">
        <f t="shared" ref="AW142" si="238">SUM(AW143:AW145)</f>
        <v>0</v>
      </c>
      <c r="AX142" s="220">
        <f t="shared" si="232"/>
        <v>1849120</v>
      </c>
      <c r="AY142" s="357">
        <f t="shared" si="229"/>
        <v>6468488</v>
      </c>
      <c r="AZ142" s="382">
        <f t="shared" si="207"/>
        <v>11728396</v>
      </c>
    </row>
    <row r="143" spans="1:52" ht="18" x14ac:dyDescent="0.25">
      <c r="A143" s="23" t="s">
        <v>288</v>
      </c>
      <c r="B143" s="24" t="s">
        <v>289</v>
      </c>
      <c r="C143" s="202">
        <v>50000</v>
      </c>
      <c r="D143" s="202">
        <v>300000</v>
      </c>
      <c r="E143" s="202">
        <v>50000</v>
      </c>
      <c r="F143" s="202">
        <v>0</v>
      </c>
      <c r="G143" s="202">
        <v>0</v>
      </c>
      <c r="H143" s="202">
        <f>SUM(C143:G143)</f>
        <v>400000</v>
      </c>
      <c r="I143" s="327">
        <v>324000</v>
      </c>
      <c r="J143" s="202">
        <v>0</v>
      </c>
      <c r="K143" s="202">
        <v>0</v>
      </c>
      <c r="L143" s="321">
        <v>0</v>
      </c>
      <c r="M143" s="202">
        <f>SUM(I143:L143)</f>
        <v>324000</v>
      </c>
      <c r="N143" s="327">
        <v>300000</v>
      </c>
      <c r="O143" s="389"/>
      <c r="P143" s="321">
        <v>0</v>
      </c>
      <c r="Q143" s="202">
        <f>SUM(N143:P143)</f>
        <v>300000</v>
      </c>
      <c r="R143" s="327"/>
      <c r="S143" s="327"/>
      <c r="T143" s="327"/>
      <c r="U143" s="202">
        <v>0</v>
      </c>
      <c r="V143" s="202"/>
      <c r="W143" s="202"/>
      <c r="X143" s="202"/>
      <c r="Y143" s="202"/>
      <c r="Z143" s="202"/>
      <c r="AA143" s="202"/>
      <c r="AB143" s="202"/>
      <c r="AC143" s="202"/>
      <c r="AD143" s="202"/>
      <c r="AE143" s="202">
        <v>0</v>
      </c>
      <c r="AF143" s="202"/>
      <c r="AG143" s="202"/>
      <c r="AH143" s="202">
        <v>55000</v>
      </c>
      <c r="AI143" s="202">
        <v>290000</v>
      </c>
      <c r="AJ143" s="202"/>
      <c r="AK143" s="202"/>
      <c r="AL143" s="202">
        <v>0</v>
      </c>
      <c r="AM143" s="202">
        <v>0</v>
      </c>
      <c r="AN143" s="202"/>
      <c r="AO143" s="202"/>
      <c r="AP143" s="202"/>
      <c r="AQ143" s="202"/>
      <c r="AR143" s="202"/>
      <c r="AS143" s="202"/>
      <c r="AT143" s="202"/>
      <c r="AU143" s="202"/>
      <c r="AV143" s="202"/>
      <c r="AW143" s="202"/>
      <c r="AX143" s="202"/>
      <c r="AY143" s="321">
        <f>SUM(R143:AX143)</f>
        <v>345000</v>
      </c>
      <c r="AZ143" s="382">
        <f t="shared" si="207"/>
        <v>1369000</v>
      </c>
    </row>
    <row r="144" spans="1:52" ht="18" x14ac:dyDescent="0.25">
      <c r="A144" s="23" t="s">
        <v>290</v>
      </c>
      <c r="B144" s="24" t="s">
        <v>291</v>
      </c>
      <c r="C144" s="202">
        <v>50000</v>
      </c>
      <c r="D144" s="202"/>
      <c r="E144" s="202">
        <v>450500</v>
      </c>
      <c r="F144" s="202">
        <v>0</v>
      </c>
      <c r="G144" s="202">
        <v>0</v>
      </c>
      <c r="H144" s="202">
        <f>SUM(C144:G144)</f>
        <v>500500</v>
      </c>
      <c r="I144" s="327">
        <v>1128233</v>
      </c>
      <c r="J144" s="202">
        <v>0</v>
      </c>
      <c r="K144" s="202">
        <v>0</v>
      </c>
      <c r="L144" s="321">
        <v>300000</v>
      </c>
      <c r="M144" s="202">
        <f>SUM(I144:L144)</f>
        <v>1428233</v>
      </c>
      <c r="N144" s="327">
        <v>2307175</v>
      </c>
      <c r="O144" s="389"/>
      <c r="P144" s="321">
        <v>0</v>
      </c>
      <c r="Q144" s="202">
        <f t="shared" ref="Q144:Q145" si="239">SUM(N144:P144)</f>
        <v>2307175</v>
      </c>
      <c r="R144" s="327"/>
      <c r="S144" s="327"/>
      <c r="T144" s="327"/>
      <c r="U144" s="202">
        <v>0</v>
      </c>
      <c r="V144" s="202">
        <v>500000</v>
      </c>
      <c r="W144" s="202"/>
      <c r="X144" s="202"/>
      <c r="Y144" s="202"/>
      <c r="Z144" s="202"/>
      <c r="AA144" s="202">
        <v>300000</v>
      </c>
      <c r="AB144" s="202">
        <v>450000</v>
      </c>
      <c r="AC144" s="202">
        <v>150000</v>
      </c>
      <c r="AD144" s="202"/>
      <c r="AE144" s="202">
        <v>1468968</v>
      </c>
      <c r="AF144" s="202">
        <v>700000</v>
      </c>
      <c r="AG144" s="202"/>
      <c r="AH144" s="202">
        <v>100000</v>
      </c>
      <c r="AI144" s="202">
        <v>500000</v>
      </c>
      <c r="AJ144" s="202"/>
      <c r="AK144" s="202"/>
      <c r="AL144" s="202"/>
      <c r="AM144" s="202"/>
      <c r="AN144" s="202">
        <v>55400</v>
      </c>
      <c r="AO144" s="202"/>
      <c r="AP144" s="202"/>
      <c r="AQ144" s="202"/>
      <c r="AR144" s="202"/>
      <c r="AS144" s="202"/>
      <c r="AT144" s="202"/>
      <c r="AU144" s="202"/>
      <c r="AV144" s="202"/>
      <c r="AW144" s="202"/>
      <c r="AX144" s="202">
        <v>1849120</v>
      </c>
      <c r="AY144" s="321">
        <f>SUM(R144:AX144)</f>
        <v>6073488</v>
      </c>
      <c r="AZ144" s="382">
        <f t="shared" si="207"/>
        <v>10309396</v>
      </c>
    </row>
    <row r="145" spans="1:52" ht="18" x14ac:dyDescent="0.25">
      <c r="A145" s="23" t="s">
        <v>292</v>
      </c>
      <c r="B145" s="24" t="s">
        <v>293</v>
      </c>
      <c r="C145" s="202"/>
      <c r="D145" s="202"/>
      <c r="E145" s="202"/>
      <c r="F145" s="202"/>
      <c r="G145" s="202"/>
      <c r="H145" s="202">
        <f>SUM(C145:G145)</f>
        <v>0</v>
      </c>
      <c r="I145" s="327"/>
      <c r="J145" s="202"/>
      <c r="K145" s="202"/>
      <c r="L145" s="321"/>
      <c r="M145" s="202">
        <f>SUM(I145:L145)</f>
        <v>0</v>
      </c>
      <c r="N145" s="327"/>
      <c r="O145" s="389"/>
      <c r="P145" s="321"/>
      <c r="Q145" s="202">
        <f t="shared" si="239"/>
        <v>0</v>
      </c>
      <c r="R145" s="327"/>
      <c r="S145" s="327"/>
      <c r="T145" s="327"/>
      <c r="U145" s="202"/>
      <c r="V145" s="202"/>
      <c r="W145" s="202"/>
      <c r="X145" s="202"/>
      <c r="Y145" s="202"/>
      <c r="Z145" s="202"/>
      <c r="AA145" s="202"/>
      <c r="AB145" s="202"/>
      <c r="AC145" s="202">
        <v>50000</v>
      </c>
      <c r="AD145" s="202"/>
      <c r="AE145" s="202"/>
      <c r="AF145" s="202"/>
      <c r="AG145" s="202"/>
      <c r="AH145" s="202"/>
      <c r="AI145" s="202"/>
      <c r="AJ145" s="202"/>
      <c r="AK145" s="202"/>
      <c r="AL145" s="202"/>
      <c r="AM145" s="202"/>
      <c r="AN145" s="202"/>
      <c r="AO145" s="202"/>
      <c r="AP145" s="202"/>
      <c r="AQ145" s="202"/>
      <c r="AR145" s="202"/>
      <c r="AS145" s="202"/>
      <c r="AT145" s="202"/>
      <c r="AU145" s="202"/>
      <c r="AV145" s="202"/>
      <c r="AW145" s="202"/>
      <c r="AX145" s="202"/>
      <c r="AY145" s="321">
        <f>SUM(R145:AX145)</f>
        <v>50000</v>
      </c>
      <c r="AZ145" s="382">
        <f t="shared" si="207"/>
        <v>50000</v>
      </c>
    </row>
    <row r="146" spans="1:52" ht="18" x14ac:dyDescent="0.25">
      <c r="A146" s="21" t="s">
        <v>294</v>
      </c>
      <c r="B146" s="22" t="s">
        <v>295</v>
      </c>
      <c r="C146" s="201">
        <f t="shared" ref="C146:E146" si="240">SUM(C147:C148)</f>
        <v>190000</v>
      </c>
      <c r="D146" s="201">
        <f t="shared" si="240"/>
        <v>0</v>
      </c>
      <c r="E146" s="201">
        <f t="shared" si="240"/>
        <v>220000</v>
      </c>
      <c r="F146" s="201">
        <f t="shared" ref="F146" si="241">SUM(F147:F148)</f>
        <v>0</v>
      </c>
      <c r="G146" s="201">
        <f t="shared" ref="G146:AY146" si="242">SUM(G147:G148)</f>
        <v>0</v>
      </c>
      <c r="H146" s="201">
        <f t="shared" si="242"/>
        <v>410000</v>
      </c>
      <c r="I146" s="347">
        <f t="shared" si="242"/>
        <v>294000</v>
      </c>
      <c r="J146" s="220">
        <f t="shared" si="242"/>
        <v>0</v>
      </c>
      <c r="K146" s="220">
        <f t="shared" si="242"/>
        <v>0</v>
      </c>
      <c r="L146" s="357">
        <f t="shared" si="242"/>
        <v>0</v>
      </c>
      <c r="M146" s="220">
        <f t="shared" si="242"/>
        <v>294000</v>
      </c>
      <c r="N146" s="347">
        <f t="shared" si="242"/>
        <v>2750000</v>
      </c>
      <c r="O146" s="394"/>
      <c r="P146" s="357">
        <f t="shared" ref="P146" si="243">SUM(P147:P148)</f>
        <v>0</v>
      </c>
      <c r="Q146" s="220">
        <f>SUM(Q147:Q148)</f>
        <v>2750000</v>
      </c>
      <c r="R146" s="347">
        <f t="shared" ref="R146:AX146" si="244">SUM(R147:R148)</f>
        <v>0</v>
      </c>
      <c r="S146" s="347">
        <f t="shared" si="244"/>
        <v>0</v>
      </c>
      <c r="T146" s="347">
        <f t="shared" si="244"/>
        <v>0</v>
      </c>
      <c r="U146" s="220">
        <f t="shared" si="244"/>
        <v>0</v>
      </c>
      <c r="V146" s="220">
        <f t="shared" si="244"/>
        <v>0</v>
      </c>
      <c r="W146" s="220">
        <f t="shared" si="244"/>
        <v>0</v>
      </c>
      <c r="X146" s="220">
        <f t="shared" si="244"/>
        <v>0</v>
      </c>
      <c r="Y146" s="220">
        <f t="shared" si="244"/>
        <v>0</v>
      </c>
      <c r="Z146" s="220">
        <f t="shared" si="244"/>
        <v>0</v>
      </c>
      <c r="AA146" s="220">
        <f t="shared" si="244"/>
        <v>0</v>
      </c>
      <c r="AB146" s="220">
        <f t="shared" si="244"/>
        <v>0</v>
      </c>
      <c r="AC146" s="220">
        <f t="shared" si="244"/>
        <v>0</v>
      </c>
      <c r="AD146" s="220">
        <f t="shared" si="244"/>
        <v>0</v>
      </c>
      <c r="AE146" s="220">
        <f t="shared" si="244"/>
        <v>758000</v>
      </c>
      <c r="AF146" s="220">
        <f t="shared" si="244"/>
        <v>0</v>
      </c>
      <c r="AG146" s="220">
        <f t="shared" si="244"/>
        <v>0</v>
      </c>
      <c r="AH146" s="220">
        <f t="shared" si="244"/>
        <v>180000</v>
      </c>
      <c r="AI146" s="220">
        <f t="shared" si="244"/>
        <v>100000</v>
      </c>
      <c r="AJ146" s="220">
        <f t="shared" si="244"/>
        <v>0</v>
      </c>
      <c r="AK146" s="220">
        <f t="shared" si="244"/>
        <v>0</v>
      </c>
      <c r="AL146" s="220">
        <f t="shared" si="244"/>
        <v>0</v>
      </c>
      <c r="AM146" s="220">
        <f t="shared" si="244"/>
        <v>0</v>
      </c>
      <c r="AN146" s="220">
        <f t="shared" si="244"/>
        <v>0</v>
      </c>
      <c r="AO146" s="220">
        <f t="shared" si="244"/>
        <v>0</v>
      </c>
      <c r="AP146" s="220">
        <f t="shared" si="244"/>
        <v>0</v>
      </c>
      <c r="AQ146" s="220">
        <f t="shared" si="244"/>
        <v>0</v>
      </c>
      <c r="AR146" s="220">
        <f t="shared" si="244"/>
        <v>0</v>
      </c>
      <c r="AS146" s="220">
        <f t="shared" si="244"/>
        <v>0</v>
      </c>
      <c r="AT146" s="220">
        <f t="shared" si="244"/>
        <v>0</v>
      </c>
      <c r="AU146" s="220">
        <f t="shared" si="244"/>
        <v>0</v>
      </c>
      <c r="AV146" s="220">
        <f t="shared" si="244"/>
        <v>0</v>
      </c>
      <c r="AW146" s="220">
        <f t="shared" si="244"/>
        <v>0</v>
      </c>
      <c r="AX146" s="220">
        <f t="shared" si="244"/>
        <v>0</v>
      </c>
      <c r="AY146" s="357">
        <f t="shared" si="242"/>
        <v>1038000</v>
      </c>
      <c r="AZ146" s="382">
        <f t="shared" si="207"/>
        <v>4492000</v>
      </c>
    </row>
    <row r="147" spans="1:52" ht="18" x14ac:dyDescent="0.25">
      <c r="A147" s="23" t="s">
        <v>296</v>
      </c>
      <c r="B147" s="24" t="s">
        <v>297</v>
      </c>
      <c r="C147" s="202">
        <v>190000</v>
      </c>
      <c r="D147" s="202"/>
      <c r="E147" s="202"/>
      <c r="F147" s="202">
        <v>0</v>
      </c>
      <c r="G147" s="202">
        <v>0</v>
      </c>
      <c r="H147" s="202">
        <f>SUM(C147:G147)</f>
        <v>190000</v>
      </c>
      <c r="I147" s="327">
        <v>40000</v>
      </c>
      <c r="J147" s="202">
        <v>0</v>
      </c>
      <c r="K147" s="202">
        <v>0</v>
      </c>
      <c r="L147" s="321">
        <v>0</v>
      </c>
      <c r="M147" s="202">
        <f>SUM(I147:L147)</f>
        <v>40000</v>
      </c>
      <c r="N147" s="327">
        <v>1350000</v>
      </c>
      <c r="O147" s="389"/>
      <c r="P147" s="321">
        <v>0</v>
      </c>
      <c r="Q147" s="202">
        <f>SUM(N147:P147)</f>
        <v>1350000</v>
      </c>
      <c r="R147" s="327"/>
      <c r="S147" s="327"/>
      <c r="T147" s="327"/>
      <c r="U147" s="202">
        <v>0</v>
      </c>
      <c r="V147" s="202"/>
      <c r="W147" s="202"/>
      <c r="X147" s="202"/>
      <c r="Y147" s="202"/>
      <c r="Z147" s="202"/>
      <c r="AA147" s="202"/>
      <c r="AB147" s="202"/>
      <c r="AC147" s="202"/>
      <c r="AD147" s="202"/>
      <c r="AE147" s="202">
        <v>478000</v>
      </c>
      <c r="AF147" s="202"/>
      <c r="AG147" s="202"/>
      <c r="AH147" s="202">
        <v>80000</v>
      </c>
      <c r="AI147" s="202"/>
      <c r="AJ147" s="202"/>
      <c r="AK147" s="202"/>
      <c r="AL147" s="202">
        <v>0</v>
      </c>
      <c r="AM147" s="202">
        <v>0</v>
      </c>
      <c r="AN147" s="202"/>
      <c r="AO147" s="202"/>
      <c r="AP147" s="202"/>
      <c r="AQ147" s="202"/>
      <c r="AR147" s="202"/>
      <c r="AS147" s="202"/>
      <c r="AT147" s="202"/>
      <c r="AU147" s="202"/>
      <c r="AV147" s="202"/>
      <c r="AW147" s="202"/>
      <c r="AX147" s="202"/>
      <c r="AY147" s="321">
        <f>SUM(R147:AX147)</f>
        <v>558000</v>
      </c>
      <c r="AZ147" s="382">
        <f t="shared" si="207"/>
        <v>2138000</v>
      </c>
    </row>
    <row r="148" spans="1:52" ht="18" x14ac:dyDescent="0.25">
      <c r="A148" s="23" t="s">
        <v>298</v>
      </c>
      <c r="B148" s="24" t="s">
        <v>299</v>
      </c>
      <c r="C148" s="202"/>
      <c r="D148" s="202"/>
      <c r="E148" s="202">
        <v>220000</v>
      </c>
      <c r="F148" s="202">
        <v>0</v>
      </c>
      <c r="G148" s="202">
        <v>0</v>
      </c>
      <c r="H148" s="202">
        <f>SUM(C148:G148)</f>
        <v>220000</v>
      </c>
      <c r="I148" s="327">
        <v>254000</v>
      </c>
      <c r="J148" s="202">
        <v>0</v>
      </c>
      <c r="K148" s="202">
        <v>0</v>
      </c>
      <c r="L148" s="321">
        <v>0</v>
      </c>
      <c r="M148" s="202">
        <f>SUM(I148:L148)</f>
        <v>254000</v>
      </c>
      <c r="N148" s="327">
        <v>1400000</v>
      </c>
      <c r="O148" s="389"/>
      <c r="P148" s="321">
        <v>0</v>
      </c>
      <c r="Q148" s="202">
        <f>SUM(N148:P148)</f>
        <v>1400000</v>
      </c>
      <c r="R148" s="327"/>
      <c r="S148" s="327"/>
      <c r="T148" s="327"/>
      <c r="U148" s="202">
        <v>0</v>
      </c>
      <c r="V148" s="202"/>
      <c r="W148" s="202"/>
      <c r="X148" s="202"/>
      <c r="Y148" s="202"/>
      <c r="Z148" s="202"/>
      <c r="AA148" s="202"/>
      <c r="AB148" s="202"/>
      <c r="AC148" s="202"/>
      <c r="AD148" s="202"/>
      <c r="AE148" s="202">
        <v>280000</v>
      </c>
      <c r="AF148" s="202"/>
      <c r="AG148" s="202"/>
      <c r="AH148" s="202">
        <v>100000</v>
      </c>
      <c r="AI148" s="202">
        <v>100000</v>
      </c>
      <c r="AJ148" s="202"/>
      <c r="AK148" s="202"/>
      <c r="AL148" s="202">
        <v>0</v>
      </c>
      <c r="AM148" s="202">
        <v>0</v>
      </c>
      <c r="AN148" s="202"/>
      <c r="AO148" s="202"/>
      <c r="AP148" s="202"/>
      <c r="AQ148" s="202"/>
      <c r="AR148" s="202"/>
      <c r="AS148" s="202"/>
      <c r="AT148" s="202"/>
      <c r="AU148" s="202"/>
      <c r="AV148" s="202"/>
      <c r="AW148" s="202"/>
      <c r="AX148" s="202"/>
      <c r="AY148" s="321">
        <f>SUM(R148:AX148)</f>
        <v>480000</v>
      </c>
      <c r="AZ148" s="382">
        <f t="shared" si="207"/>
        <v>2354000</v>
      </c>
    </row>
    <row r="149" spans="1:52" ht="18" x14ac:dyDescent="0.25">
      <c r="A149" s="21" t="s">
        <v>300</v>
      </c>
      <c r="B149" s="22" t="s">
        <v>301</v>
      </c>
      <c r="C149" s="201">
        <f t="shared" ref="C149:E149" si="245">SUM(C150:C156)</f>
        <v>90000</v>
      </c>
      <c r="D149" s="201">
        <f t="shared" si="245"/>
        <v>0</v>
      </c>
      <c r="E149" s="201">
        <f t="shared" si="245"/>
        <v>4924020</v>
      </c>
      <c r="F149" s="201">
        <f t="shared" ref="F149" si="246">SUM(F150:F156)</f>
        <v>0</v>
      </c>
      <c r="G149" s="201">
        <f t="shared" ref="G149:AY149" si="247">SUM(G150:G156)</f>
        <v>0</v>
      </c>
      <c r="H149" s="201">
        <f t="shared" si="247"/>
        <v>5014020</v>
      </c>
      <c r="I149" s="347">
        <f t="shared" si="247"/>
        <v>2807500</v>
      </c>
      <c r="J149" s="220">
        <f t="shared" si="247"/>
        <v>0</v>
      </c>
      <c r="K149" s="220">
        <f t="shared" si="247"/>
        <v>0</v>
      </c>
      <c r="L149" s="357">
        <f t="shared" si="247"/>
        <v>0</v>
      </c>
      <c r="M149" s="220">
        <f t="shared" si="247"/>
        <v>2807500</v>
      </c>
      <c r="N149" s="347">
        <f t="shared" si="247"/>
        <v>5560000</v>
      </c>
      <c r="O149" s="394"/>
      <c r="P149" s="357">
        <f t="shared" ref="P149" si="248">SUM(P150:P156)</f>
        <v>0</v>
      </c>
      <c r="Q149" s="220">
        <f>SUM(Q150:Q156)</f>
        <v>5560000</v>
      </c>
      <c r="R149" s="347">
        <f t="shared" ref="R149:AX149" si="249">SUM(R150:R156)</f>
        <v>0</v>
      </c>
      <c r="S149" s="347">
        <f t="shared" si="249"/>
        <v>0</v>
      </c>
      <c r="T149" s="347">
        <f t="shared" si="249"/>
        <v>0</v>
      </c>
      <c r="U149" s="220">
        <f t="shared" si="249"/>
        <v>0</v>
      </c>
      <c r="V149" s="220">
        <f t="shared" si="249"/>
        <v>165000</v>
      </c>
      <c r="W149" s="220">
        <f t="shared" si="249"/>
        <v>2120000</v>
      </c>
      <c r="X149" s="220">
        <f t="shared" si="249"/>
        <v>0</v>
      </c>
      <c r="Y149" s="220">
        <f t="shared" si="249"/>
        <v>0</v>
      </c>
      <c r="Z149" s="220">
        <f t="shared" si="249"/>
        <v>0</v>
      </c>
      <c r="AA149" s="220">
        <f t="shared" si="249"/>
        <v>0</v>
      </c>
      <c r="AB149" s="220">
        <f t="shared" si="249"/>
        <v>525000</v>
      </c>
      <c r="AC149" s="220">
        <f t="shared" si="249"/>
        <v>600000</v>
      </c>
      <c r="AD149" s="220">
        <f t="shared" si="249"/>
        <v>6600000</v>
      </c>
      <c r="AE149" s="220">
        <f t="shared" si="249"/>
        <v>16323450</v>
      </c>
      <c r="AF149" s="220">
        <f t="shared" si="249"/>
        <v>150000</v>
      </c>
      <c r="AG149" s="220">
        <f t="shared" si="249"/>
        <v>0</v>
      </c>
      <c r="AH149" s="220">
        <f t="shared" si="249"/>
        <v>390000</v>
      </c>
      <c r="AI149" s="220">
        <f t="shared" si="249"/>
        <v>8526883</v>
      </c>
      <c r="AJ149" s="220">
        <f t="shared" si="249"/>
        <v>0</v>
      </c>
      <c r="AK149" s="220">
        <f t="shared" si="249"/>
        <v>0</v>
      </c>
      <c r="AL149" s="220">
        <f t="shared" si="249"/>
        <v>157000</v>
      </c>
      <c r="AM149" s="220">
        <f t="shared" si="249"/>
        <v>157000</v>
      </c>
      <c r="AN149" s="220">
        <f t="shared" si="249"/>
        <v>17701207</v>
      </c>
      <c r="AO149" s="220">
        <f t="shared" si="249"/>
        <v>4202350</v>
      </c>
      <c r="AP149" s="220">
        <f t="shared" si="249"/>
        <v>0</v>
      </c>
      <c r="AQ149" s="220">
        <f t="shared" si="249"/>
        <v>0</v>
      </c>
      <c r="AR149" s="220">
        <f t="shared" si="249"/>
        <v>0</v>
      </c>
      <c r="AS149" s="220">
        <f t="shared" si="249"/>
        <v>0</v>
      </c>
      <c r="AT149" s="220">
        <f t="shared" si="249"/>
        <v>0</v>
      </c>
      <c r="AU149" s="220">
        <f t="shared" si="249"/>
        <v>0</v>
      </c>
      <c r="AV149" s="220">
        <f t="shared" si="249"/>
        <v>0</v>
      </c>
      <c r="AW149" s="220">
        <f t="shared" si="249"/>
        <v>0</v>
      </c>
      <c r="AX149" s="220">
        <f t="shared" si="249"/>
        <v>0</v>
      </c>
      <c r="AY149" s="357">
        <f t="shared" si="247"/>
        <v>57617890</v>
      </c>
      <c r="AZ149" s="382">
        <f t="shared" si="207"/>
        <v>70999410</v>
      </c>
    </row>
    <row r="150" spans="1:52" ht="18" x14ac:dyDescent="0.25">
      <c r="A150" s="23" t="s">
        <v>302</v>
      </c>
      <c r="B150" s="24" t="s">
        <v>303</v>
      </c>
      <c r="C150" s="202"/>
      <c r="D150" s="202"/>
      <c r="E150" s="202">
        <v>1501600</v>
      </c>
      <c r="F150" s="202">
        <v>0</v>
      </c>
      <c r="G150" s="202">
        <v>0</v>
      </c>
      <c r="H150" s="202">
        <f t="shared" ref="H150:H156" si="250">SUM(C150:G150)</f>
        <v>1501600</v>
      </c>
      <c r="I150" s="327">
        <v>1538500</v>
      </c>
      <c r="J150" s="202">
        <v>0</v>
      </c>
      <c r="K150" s="202">
        <v>0</v>
      </c>
      <c r="L150" s="321">
        <v>0</v>
      </c>
      <c r="M150" s="202">
        <f t="shared" ref="M150:M156" si="251">SUM(I150:L150)</f>
        <v>1538500</v>
      </c>
      <c r="N150" s="327">
        <v>1200000</v>
      </c>
      <c r="O150" s="389"/>
      <c r="P150" s="321">
        <v>0</v>
      </c>
      <c r="Q150" s="202">
        <f>SUM(N150:P150)</f>
        <v>1200000</v>
      </c>
      <c r="R150" s="327"/>
      <c r="S150" s="327"/>
      <c r="T150" s="327"/>
      <c r="U150" s="202">
        <v>0</v>
      </c>
      <c r="V150" s="202">
        <v>115000</v>
      </c>
      <c r="W150" s="202">
        <v>120000</v>
      </c>
      <c r="X150" s="202"/>
      <c r="Y150" s="202"/>
      <c r="Z150" s="202"/>
      <c r="AA150" s="202"/>
      <c r="AB150" s="202">
        <v>25000</v>
      </c>
      <c r="AC150" s="202"/>
      <c r="AD150" s="202">
        <v>6600000</v>
      </c>
      <c r="AE150" s="202">
        <v>95000</v>
      </c>
      <c r="AF150" s="202"/>
      <c r="AG150" s="202"/>
      <c r="AH150" s="202">
        <v>290000</v>
      </c>
      <c r="AI150" s="202">
        <v>7126883</v>
      </c>
      <c r="AJ150" s="202"/>
      <c r="AK150" s="202"/>
      <c r="AL150" s="202">
        <v>157000</v>
      </c>
      <c r="AM150" s="202">
        <v>157000</v>
      </c>
      <c r="AN150" s="202"/>
      <c r="AO150" s="202"/>
      <c r="AP150" s="202"/>
      <c r="AQ150" s="202"/>
      <c r="AR150" s="202"/>
      <c r="AS150" s="202"/>
      <c r="AT150" s="202"/>
      <c r="AU150" s="202"/>
      <c r="AV150" s="202"/>
      <c r="AW150" s="202"/>
      <c r="AX150" s="202"/>
      <c r="AY150" s="321">
        <f t="shared" ref="AY150:AY156" si="252">SUM(R150:AX150)</f>
        <v>14685883</v>
      </c>
      <c r="AZ150" s="382">
        <f t="shared" si="207"/>
        <v>18925983</v>
      </c>
    </row>
    <row r="151" spans="1:52" ht="18" x14ac:dyDescent="0.25">
      <c r="A151" s="23" t="s">
        <v>304</v>
      </c>
      <c r="B151" s="24" t="s">
        <v>305</v>
      </c>
      <c r="C151" s="202"/>
      <c r="D151" s="202"/>
      <c r="E151" s="202">
        <v>60000</v>
      </c>
      <c r="F151" s="202"/>
      <c r="G151" s="202">
        <v>0</v>
      </c>
      <c r="H151" s="202">
        <f t="shared" si="250"/>
        <v>60000</v>
      </c>
      <c r="I151" s="327"/>
      <c r="J151" s="202">
        <v>0</v>
      </c>
      <c r="K151" s="202">
        <v>0</v>
      </c>
      <c r="L151" s="321">
        <v>0</v>
      </c>
      <c r="M151" s="202">
        <f t="shared" si="251"/>
        <v>0</v>
      </c>
      <c r="N151" s="327"/>
      <c r="O151" s="389"/>
      <c r="P151" s="321"/>
      <c r="Q151" s="202">
        <f t="shared" ref="Q151:Q156" si="253">SUM(N151:P151)</f>
        <v>0</v>
      </c>
      <c r="R151" s="327"/>
      <c r="S151" s="327"/>
      <c r="T151" s="327"/>
      <c r="U151" s="202">
        <v>0</v>
      </c>
      <c r="V151" s="202"/>
      <c r="W151" s="202"/>
      <c r="X151" s="202"/>
      <c r="Y151" s="202"/>
      <c r="Z151" s="202"/>
      <c r="AA151" s="202"/>
      <c r="AB151" s="202"/>
      <c r="AC151" s="202"/>
      <c r="AD151" s="202"/>
      <c r="AE151" s="202"/>
      <c r="AF151" s="202"/>
      <c r="AG151" s="202"/>
      <c r="AH151" s="202"/>
      <c r="AI151" s="202"/>
      <c r="AJ151" s="202"/>
      <c r="AK151" s="202"/>
      <c r="AL151" s="202"/>
      <c r="AM151" s="202"/>
      <c r="AN151" s="202">
        <v>17701207</v>
      </c>
      <c r="AO151" s="202">
        <v>4202350</v>
      </c>
      <c r="AP151" s="202"/>
      <c r="AQ151" s="202"/>
      <c r="AR151" s="202"/>
      <c r="AS151" s="202"/>
      <c r="AT151" s="202"/>
      <c r="AU151" s="202"/>
      <c r="AV151" s="202"/>
      <c r="AW151" s="202">
        <v>0</v>
      </c>
      <c r="AX151" s="202"/>
      <c r="AY151" s="321">
        <f t="shared" si="252"/>
        <v>21903557</v>
      </c>
      <c r="AZ151" s="382">
        <f t="shared" si="207"/>
        <v>21963557</v>
      </c>
    </row>
    <row r="152" spans="1:52" ht="18" x14ac:dyDescent="0.25">
      <c r="A152" s="23" t="s">
        <v>306</v>
      </c>
      <c r="B152" s="24" t="s">
        <v>307</v>
      </c>
      <c r="C152" s="202"/>
      <c r="D152" s="202"/>
      <c r="E152" s="202"/>
      <c r="F152" s="202"/>
      <c r="G152" s="202"/>
      <c r="H152" s="202">
        <f t="shared" si="250"/>
        <v>0</v>
      </c>
      <c r="I152" s="327">
        <v>180000</v>
      </c>
      <c r="J152" s="202"/>
      <c r="K152" s="202"/>
      <c r="L152" s="321"/>
      <c r="M152" s="202">
        <f t="shared" si="251"/>
        <v>180000</v>
      </c>
      <c r="N152" s="327">
        <v>400000</v>
      </c>
      <c r="O152" s="389"/>
      <c r="P152" s="321">
        <v>0</v>
      </c>
      <c r="Q152" s="202">
        <f t="shared" si="253"/>
        <v>400000</v>
      </c>
      <c r="R152" s="327"/>
      <c r="S152" s="327"/>
      <c r="T152" s="327"/>
      <c r="U152" s="202">
        <v>0</v>
      </c>
      <c r="V152" s="202"/>
      <c r="W152" s="202"/>
      <c r="X152" s="202"/>
      <c r="Y152" s="202"/>
      <c r="Z152" s="202"/>
      <c r="AA152" s="202"/>
      <c r="AB152" s="202"/>
      <c r="AC152" s="202"/>
      <c r="AD152" s="202"/>
      <c r="AE152" s="202"/>
      <c r="AF152" s="202"/>
      <c r="AG152" s="202"/>
      <c r="AH152" s="202"/>
      <c r="AI152" s="202"/>
      <c r="AJ152" s="202"/>
      <c r="AK152" s="202"/>
      <c r="AL152" s="202">
        <v>0</v>
      </c>
      <c r="AM152" s="202">
        <v>0</v>
      </c>
      <c r="AN152" s="202"/>
      <c r="AO152" s="202"/>
      <c r="AP152" s="202"/>
      <c r="AQ152" s="202"/>
      <c r="AR152" s="202"/>
      <c r="AS152" s="202"/>
      <c r="AT152" s="202"/>
      <c r="AU152" s="202"/>
      <c r="AV152" s="202"/>
      <c r="AW152" s="202"/>
      <c r="AX152" s="202"/>
      <c r="AY152" s="321">
        <f t="shared" si="252"/>
        <v>0</v>
      </c>
      <c r="AZ152" s="382">
        <f t="shared" si="207"/>
        <v>580000</v>
      </c>
    </row>
    <row r="153" spans="1:52" ht="18" x14ac:dyDescent="0.25">
      <c r="A153" s="23" t="s">
        <v>308</v>
      </c>
      <c r="B153" s="24" t="s">
        <v>309</v>
      </c>
      <c r="C153" s="202"/>
      <c r="D153" s="202"/>
      <c r="E153" s="202">
        <v>547520</v>
      </c>
      <c r="F153" s="202">
        <v>0</v>
      </c>
      <c r="G153" s="202">
        <v>0</v>
      </c>
      <c r="H153" s="202">
        <f t="shared" si="250"/>
        <v>547520</v>
      </c>
      <c r="I153" s="327">
        <v>568000</v>
      </c>
      <c r="J153" s="202"/>
      <c r="K153" s="202"/>
      <c r="L153" s="321"/>
      <c r="M153" s="202">
        <f t="shared" si="251"/>
        <v>568000</v>
      </c>
      <c r="N153" s="327">
        <v>1500000</v>
      </c>
      <c r="O153" s="389"/>
      <c r="P153" s="321">
        <v>0</v>
      </c>
      <c r="Q153" s="202">
        <f t="shared" si="253"/>
        <v>1500000</v>
      </c>
      <c r="R153" s="327"/>
      <c r="S153" s="327"/>
      <c r="T153" s="327"/>
      <c r="U153" s="202">
        <v>0</v>
      </c>
      <c r="V153" s="202">
        <v>50000</v>
      </c>
      <c r="W153" s="202"/>
      <c r="X153" s="202"/>
      <c r="Y153" s="202"/>
      <c r="Z153" s="202"/>
      <c r="AA153" s="202"/>
      <c r="AB153" s="202">
        <v>115000</v>
      </c>
      <c r="AC153" s="202"/>
      <c r="AD153" s="202"/>
      <c r="AE153" s="202">
        <v>250000</v>
      </c>
      <c r="AF153" s="202">
        <v>150000</v>
      </c>
      <c r="AG153" s="202"/>
      <c r="AH153" s="202">
        <v>50000</v>
      </c>
      <c r="AI153" s="202">
        <v>1100000</v>
      </c>
      <c r="AJ153" s="202"/>
      <c r="AK153" s="202"/>
      <c r="AL153" s="202">
        <v>0</v>
      </c>
      <c r="AM153" s="202">
        <v>0</v>
      </c>
      <c r="AN153" s="202"/>
      <c r="AO153" s="202"/>
      <c r="AP153" s="202"/>
      <c r="AQ153" s="202"/>
      <c r="AR153" s="202"/>
      <c r="AS153" s="202"/>
      <c r="AT153" s="202"/>
      <c r="AU153" s="202"/>
      <c r="AV153" s="202"/>
      <c r="AW153" s="202"/>
      <c r="AX153" s="202"/>
      <c r="AY153" s="321">
        <f t="shared" si="252"/>
        <v>1715000</v>
      </c>
      <c r="AZ153" s="382">
        <f t="shared" ref="AZ153:AZ184" si="254">AY153+Q153+M153+H153</f>
        <v>4330520</v>
      </c>
    </row>
    <row r="154" spans="1:52" ht="18" x14ac:dyDescent="0.25">
      <c r="A154" s="23" t="s">
        <v>310</v>
      </c>
      <c r="B154" s="24" t="s">
        <v>311</v>
      </c>
      <c r="C154" s="202"/>
      <c r="D154" s="202"/>
      <c r="E154" s="202"/>
      <c r="F154" s="202"/>
      <c r="G154" s="202"/>
      <c r="H154" s="202">
        <f t="shared" si="250"/>
        <v>0</v>
      </c>
      <c r="I154" s="327"/>
      <c r="J154" s="202"/>
      <c r="K154" s="202"/>
      <c r="L154" s="321"/>
      <c r="M154" s="202">
        <f t="shared" si="251"/>
        <v>0</v>
      </c>
      <c r="N154" s="327"/>
      <c r="O154" s="389"/>
      <c r="P154" s="321">
        <v>0</v>
      </c>
      <c r="Q154" s="202">
        <f t="shared" si="253"/>
        <v>0</v>
      </c>
      <c r="R154" s="327"/>
      <c r="S154" s="327"/>
      <c r="T154" s="327"/>
      <c r="U154" s="202">
        <v>0</v>
      </c>
      <c r="V154" s="202"/>
      <c r="W154" s="202">
        <v>2000000</v>
      </c>
      <c r="X154" s="202"/>
      <c r="Y154" s="202"/>
      <c r="Z154" s="202"/>
      <c r="AA154" s="202"/>
      <c r="AB154" s="202"/>
      <c r="AC154" s="202"/>
      <c r="AD154" s="202"/>
      <c r="AE154" s="202"/>
      <c r="AF154" s="202"/>
      <c r="AG154" s="202"/>
      <c r="AH154" s="202"/>
      <c r="AI154" s="202"/>
      <c r="AJ154" s="202"/>
      <c r="AK154" s="202"/>
      <c r="AL154" s="202"/>
      <c r="AM154" s="202"/>
      <c r="AN154" s="202"/>
      <c r="AO154" s="202"/>
      <c r="AP154" s="202"/>
      <c r="AQ154" s="202"/>
      <c r="AR154" s="202"/>
      <c r="AS154" s="202"/>
      <c r="AT154" s="202"/>
      <c r="AU154" s="202"/>
      <c r="AV154" s="202"/>
      <c r="AW154" s="202"/>
      <c r="AX154" s="202"/>
      <c r="AY154" s="321">
        <f t="shared" si="252"/>
        <v>2000000</v>
      </c>
      <c r="AZ154" s="382">
        <f t="shared" si="254"/>
        <v>2000000</v>
      </c>
    </row>
    <row r="155" spans="1:52" ht="18" x14ac:dyDescent="0.25">
      <c r="A155" s="23" t="s">
        <v>312</v>
      </c>
      <c r="B155" s="24" t="s">
        <v>313</v>
      </c>
      <c r="C155" s="202">
        <v>90000</v>
      </c>
      <c r="D155" s="202"/>
      <c r="E155" s="202">
        <v>990000</v>
      </c>
      <c r="F155" s="202">
        <v>0</v>
      </c>
      <c r="G155" s="202">
        <v>0</v>
      </c>
      <c r="H155" s="202">
        <f t="shared" si="250"/>
        <v>1080000</v>
      </c>
      <c r="I155" s="327">
        <v>321000</v>
      </c>
      <c r="J155" s="202">
        <v>0</v>
      </c>
      <c r="K155" s="202">
        <v>0</v>
      </c>
      <c r="L155" s="321">
        <v>0</v>
      </c>
      <c r="M155" s="202">
        <f t="shared" si="251"/>
        <v>321000</v>
      </c>
      <c r="N155" s="327">
        <v>1000000</v>
      </c>
      <c r="O155" s="389"/>
      <c r="P155" s="321">
        <v>0</v>
      </c>
      <c r="Q155" s="202">
        <f t="shared" si="253"/>
        <v>1000000</v>
      </c>
      <c r="R155" s="327"/>
      <c r="S155" s="327"/>
      <c r="T155" s="327"/>
      <c r="U155" s="202">
        <v>0</v>
      </c>
      <c r="V155" s="202"/>
      <c r="W155" s="202"/>
      <c r="X155" s="202"/>
      <c r="Y155" s="202"/>
      <c r="Z155" s="202"/>
      <c r="AA155" s="202"/>
      <c r="AB155" s="202"/>
      <c r="AC155" s="202"/>
      <c r="AD155" s="202"/>
      <c r="AE155" s="202">
        <v>6957379</v>
      </c>
      <c r="AF155" s="202"/>
      <c r="AG155" s="202"/>
      <c r="AH155" s="202">
        <v>30000</v>
      </c>
      <c r="AI155" s="202"/>
      <c r="AJ155" s="202"/>
      <c r="AK155" s="202"/>
      <c r="AL155" s="202"/>
      <c r="AM155" s="202"/>
      <c r="AN155" s="202"/>
      <c r="AO155" s="202"/>
      <c r="AP155" s="202"/>
      <c r="AQ155" s="202"/>
      <c r="AR155" s="202"/>
      <c r="AS155" s="202"/>
      <c r="AT155" s="202"/>
      <c r="AU155" s="202"/>
      <c r="AV155" s="202"/>
      <c r="AW155" s="202"/>
      <c r="AX155" s="202"/>
      <c r="AY155" s="321">
        <f t="shared" si="252"/>
        <v>6987379</v>
      </c>
      <c r="AZ155" s="382">
        <f t="shared" si="254"/>
        <v>9388379</v>
      </c>
    </row>
    <row r="156" spans="1:52" ht="18" x14ac:dyDescent="0.25">
      <c r="A156" s="23" t="s">
        <v>314</v>
      </c>
      <c r="B156" s="24" t="s">
        <v>315</v>
      </c>
      <c r="C156" s="202"/>
      <c r="D156" s="202"/>
      <c r="E156" s="202">
        <v>1824900</v>
      </c>
      <c r="F156" s="202"/>
      <c r="G156" s="202">
        <v>0</v>
      </c>
      <c r="H156" s="202">
        <f t="shared" si="250"/>
        <v>1824900</v>
      </c>
      <c r="I156" s="327">
        <v>200000</v>
      </c>
      <c r="J156" s="202">
        <v>0</v>
      </c>
      <c r="K156" s="202">
        <v>0</v>
      </c>
      <c r="L156" s="321">
        <v>0</v>
      </c>
      <c r="M156" s="202">
        <f t="shared" si="251"/>
        <v>200000</v>
      </c>
      <c r="N156" s="327">
        <v>1460000</v>
      </c>
      <c r="O156" s="389"/>
      <c r="P156" s="321">
        <v>0</v>
      </c>
      <c r="Q156" s="202">
        <f t="shared" si="253"/>
        <v>1460000</v>
      </c>
      <c r="R156" s="327"/>
      <c r="S156" s="327"/>
      <c r="T156" s="327"/>
      <c r="U156" s="202">
        <v>0</v>
      </c>
      <c r="V156" s="202">
        <v>0</v>
      </c>
      <c r="W156" s="202"/>
      <c r="X156" s="202"/>
      <c r="Y156" s="202"/>
      <c r="Z156" s="202"/>
      <c r="AA156" s="202"/>
      <c r="AB156" s="202">
        <v>385000</v>
      </c>
      <c r="AC156" s="202">
        <v>600000</v>
      </c>
      <c r="AD156" s="202">
        <v>0</v>
      </c>
      <c r="AE156" s="202">
        <v>9021071</v>
      </c>
      <c r="AF156" s="202"/>
      <c r="AG156" s="202"/>
      <c r="AH156" s="202">
        <v>20000</v>
      </c>
      <c r="AI156" s="202">
        <v>300000</v>
      </c>
      <c r="AJ156" s="202"/>
      <c r="AK156" s="202"/>
      <c r="AL156" s="202">
        <v>0</v>
      </c>
      <c r="AM156" s="202">
        <v>0</v>
      </c>
      <c r="AN156" s="202"/>
      <c r="AO156" s="202"/>
      <c r="AP156" s="202"/>
      <c r="AQ156" s="202"/>
      <c r="AR156" s="202"/>
      <c r="AS156" s="202"/>
      <c r="AT156" s="202"/>
      <c r="AU156" s="202"/>
      <c r="AV156" s="202"/>
      <c r="AW156" s="202"/>
      <c r="AX156" s="202"/>
      <c r="AY156" s="321">
        <f t="shared" si="252"/>
        <v>10326071</v>
      </c>
      <c r="AZ156" s="382">
        <f t="shared" si="254"/>
        <v>13810971</v>
      </c>
    </row>
    <row r="157" spans="1:52" ht="18" x14ac:dyDescent="0.25">
      <c r="A157" s="21" t="s">
        <v>316</v>
      </c>
      <c r="B157" s="22" t="s">
        <v>317</v>
      </c>
      <c r="C157" s="201">
        <f t="shared" ref="C157:E157" si="255">SUM(C158:C159)</f>
        <v>1000</v>
      </c>
      <c r="D157" s="201">
        <f t="shared" si="255"/>
        <v>0</v>
      </c>
      <c r="E157" s="201">
        <f t="shared" si="255"/>
        <v>50000</v>
      </c>
      <c r="F157" s="201">
        <f t="shared" ref="F157" si="256">SUM(F158:F159)</f>
        <v>0</v>
      </c>
      <c r="G157" s="201">
        <f t="shared" ref="G157:AY157" si="257">SUM(G158:G159)</f>
        <v>0</v>
      </c>
      <c r="H157" s="201">
        <f t="shared" si="257"/>
        <v>51000</v>
      </c>
      <c r="I157" s="347">
        <f t="shared" si="257"/>
        <v>10000</v>
      </c>
      <c r="J157" s="220">
        <f t="shared" si="257"/>
        <v>0</v>
      </c>
      <c r="K157" s="220">
        <f t="shared" si="257"/>
        <v>0</v>
      </c>
      <c r="L157" s="357">
        <f t="shared" si="257"/>
        <v>0</v>
      </c>
      <c r="M157" s="220">
        <f t="shared" si="257"/>
        <v>10000</v>
      </c>
      <c r="N157" s="347">
        <f t="shared" si="257"/>
        <v>80000</v>
      </c>
      <c r="O157" s="394"/>
      <c r="P157" s="357">
        <f t="shared" ref="P157" si="258">SUM(P158:P159)</f>
        <v>0</v>
      </c>
      <c r="Q157" s="220">
        <f>SUM(Q158:Q159)</f>
        <v>80000</v>
      </c>
      <c r="R157" s="347">
        <f t="shared" ref="R157:AX157" si="259">SUM(R158:R159)</f>
        <v>0</v>
      </c>
      <c r="S157" s="347">
        <f t="shared" si="259"/>
        <v>0</v>
      </c>
      <c r="T157" s="347">
        <f t="shared" si="259"/>
        <v>0</v>
      </c>
      <c r="U157" s="220">
        <f t="shared" si="259"/>
        <v>0</v>
      </c>
      <c r="V157" s="220">
        <f t="shared" si="259"/>
        <v>0</v>
      </c>
      <c r="W157" s="220">
        <f t="shared" si="259"/>
        <v>0</v>
      </c>
      <c r="X157" s="220">
        <f t="shared" si="259"/>
        <v>0</v>
      </c>
      <c r="Y157" s="220">
        <f t="shared" si="259"/>
        <v>0</v>
      </c>
      <c r="Z157" s="220">
        <f t="shared" si="259"/>
        <v>0</v>
      </c>
      <c r="AA157" s="220">
        <f t="shared" si="259"/>
        <v>0</v>
      </c>
      <c r="AB157" s="220">
        <f t="shared" si="259"/>
        <v>0</v>
      </c>
      <c r="AC157" s="220">
        <f t="shared" si="259"/>
        <v>0</v>
      </c>
      <c r="AD157" s="220">
        <f t="shared" si="259"/>
        <v>0</v>
      </c>
      <c r="AE157" s="220">
        <f t="shared" si="259"/>
        <v>210000</v>
      </c>
      <c r="AF157" s="220">
        <f t="shared" si="259"/>
        <v>0</v>
      </c>
      <c r="AG157" s="220">
        <f t="shared" si="259"/>
        <v>0</v>
      </c>
      <c r="AH157" s="220">
        <f t="shared" si="259"/>
        <v>0</v>
      </c>
      <c r="AI157" s="220">
        <f t="shared" si="259"/>
        <v>0</v>
      </c>
      <c r="AJ157" s="220">
        <f t="shared" si="259"/>
        <v>0</v>
      </c>
      <c r="AK157" s="220">
        <f t="shared" si="259"/>
        <v>0</v>
      </c>
      <c r="AL157" s="220">
        <f t="shared" si="259"/>
        <v>0</v>
      </c>
      <c r="AM157" s="220">
        <f t="shared" si="259"/>
        <v>0</v>
      </c>
      <c r="AN157" s="220">
        <f t="shared" si="259"/>
        <v>0</v>
      </c>
      <c r="AO157" s="220">
        <f t="shared" si="259"/>
        <v>0</v>
      </c>
      <c r="AP157" s="220">
        <f t="shared" si="259"/>
        <v>0</v>
      </c>
      <c r="AQ157" s="220">
        <f t="shared" si="259"/>
        <v>0</v>
      </c>
      <c r="AR157" s="220">
        <f t="shared" si="259"/>
        <v>0</v>
      </c>
      <c r="AS157" s="220">
        <f t="shared" si="259"/>
        <v>0</v>
      </c>
      <c r="AT157" s="220">
        <f t="shared" si="259"/>
        <v>0</v>
      </c>
      <c r="AU157" s="220">
        <f t="shared" si="259"/>
        <v>0</v>
      </c>
      <c r="AV157" s="220">
        <f t="shared" si="259"/>
        <v>0</v>
      </c>
      <c r="AW157" s="220">
        <f t="shared" si="259"/>
        <v>0</v>
      </c>
      <c r="AX157" s="220">
        <f t="shared" si="259"/>
        <v>0</v>
      </c>
      <c r="AY157" s="357">
        <f t="shared" si="257"/>
        <v>210000</v>
      </c>
      <c r="AZ157" s="382">
        <f t="shared" si="254"/>
        <v>351000</v>
      </c>
    </row>
    <row r="158" spans="1:52" ht="18" x14ac:dyDescent="0.25">
      <c r="A158" s="23" t="s">
        <v>318</v>
      </c>
      <c r="B158" s="24" t="s">
        <v>319</v>
      </c>
      <c r="C158" s="202">
        <v>1000</v>
      </c>
      <c r="D158" s="202"/>
      <c r="E158" s="202">
        <v>50000</v>
      </c>
      <c r="F158" s="202"/>
      <c r="G158" s="202">
        <v>0</v>
      </c>
      <c r="H158" s="202">
        <f>SUM(C158:G158)</f>
        <v>51000</v>
      </c>
      <c r="I158" s="327">
        <v>10000</v>
      </c>
      <c r="J158" s="202"/>
      <c r="K158" s="202"/>
      <c r="L158" s="321"/>
      <c r="M158" s="202">
        <f>SUM(I158:L158)</f>
        <v>10000</v>
      </c>
      <c r="N158" s="327">
        <v>80000</v>
      </c>
      <c r="O158" s="389"/>
      <c r="P158" s="321">
        <v>0</v>
      </c>
      <c r="Q158" s="202">
        <f>SUM(N158:P158)</f>
        <v>80000</v>
      </c>
      <c r="R158" s="327"/>
      <c r="S158" s="327"/>
      <c r="T158" s="327"/>
      <c r="U158" s="202"/>
      <c r="V158" s="202"/>
      <c r="W158" s="202"/>
      <c r="X158" s="202"/>
      <c r="Y158" s="202"/>
      <c r="Z158" s="202"/>
      <c r="AA158" s="202"/>
      <c r="AB158" s="202"/>
      <c r="AC158" s="202"/>
      <c r="AD158" s="202"/>
      <c r="AE158" s="202">
        <v>210000</v>
      </c>
      <c r="AF158" s="202"/>
      <c r="AG158" s="202"/>
      <c r="AH158" s="202"/>
      <c r="AI158" s="202"/>
      <c r="AJ158" s="202"/>
      <c r="AK158" s="202"/>
      <c r="AL158" s="202"/>
      <c r="AM158" s="202"/>
      <c r="AN158" s="202"/>
      <c r="AO158" s="202"/>
      <c r="AP158" s="202"/>
      <c r="AQ158" s="202"/>
      <c r="AR158" s="202"/>
      <c r="AS158" s="202"/>
      <c r="AT158" s="202"/>
      <c r="AU158" s="202"/>
      <c r="AV158" s="202"/>
      <c r="AW158" s="202"/>
      <c r="AX158" s="202"/>
      <c r="AY158" s="321">
        <f>SUM(R158:AX158)</f>
        <v>210000</v>
      </c>
      <c r="AZ158" s="382">
        <f t="shared" si="254"/>
        <v>351000</v>
      </c>
    </row>
    <row r="159" spans="1:52" ht="18" x14ac:dyDescent="0.25">
      <c r="A159" s="23" t="s">
        <v>320</v>
      </c>
      <c r="B159" s="24" t="s">
        <v>321</v>
      </c>
      <c r="C159" s="202"/>
      <c r="D159" s="202"/>
      <c r="E159" s="202"/>
      <c r="F159" s="202"/>
      <c r="G159" s="202"/>
      <c r="H159" s="202">
        <f>SUM(C159:G159)</f>
        <v>0</v>
      </c>
      <c r="I159" s="327"/>
      <c r="J159" s="202"/>
      <c r="K159" s="202"/>
      <c r="L159" s="321"/>
      <c r="M159" s="202">
        <f>SUM(I159:L159)</f>
        <v>0</v>
      </c>
      <c r="N159" s="327"/>
      <c r="O159" s="389"/>
      <c r="P159" s="321"/>
      <c r="Q159" s="202">
        <f>SUM(N159:P159)</f>
        <v>0</v>
      </c>
      <c r="R159" s="327"/>
      <c r="S159" s="327"/>
      <c r="T159" s="327"/>
      <c r="U159" s="202"/>
      <c r="V159" s="202"/>
      <c r="W159" s="202"/>
      <c r="X159" s="202"/>
      <c r="Y159" s="202"/>
      <c r="Z159" s="202"/>
      <c r="AA159" s="202"/>
      <c r="AB159" s="202"/>
      <c r="AC159" s="202"/>
      <c r="AD159" s="202"/>
      <c r="AE159" s="202"/>
      <c r="AF159" s="202"/>
      <c r="AG159" s="202"/>
      <c r="AH159" s="202"/>
      <c r="AI159" s="202"/>
      <c r="AJ159" s="202"/>
      <c r="AK159" s="202"/>
      <c r="AL159" s="202"/>
      <c r="AM159" s="202"/>
      <c r="AN159" s="202"/>
      <c r="AO159" s="202"/>
      <c r="AP159" s="202"/>
      <c r="AQ159" s="202"/>
      <c r="AR159" s="202"/>
      <c r="AS159" s="202"/>
      <c r="AT159" s="202"/>
      <c r="AU159" s="202"/>
      <c r="AV159" s="202"/>
      <c r="AW159" s="202"/>
      <c r="AX159" s="202"/>
      <c r="AY159" s="321">
        <f>SUM(R159:AX159)</f>
        <v>0</v>
      </c>
      <c r="AZ159" s="382">
        <f t="shared" si="254"/>
        <v>0</v>
      </c>
    </row>
    <row r="160" spans="1:52" ht="18" x14ac:dyDescent="0.25">
      <c r="A160" s="21" t="s">
        <v>322</v>
      </c>
      <c r="B160" s="22" t="s">
        <v>323</v>
      </c>
      <c r="C160" s="201">
        <f t="shared" ref="C160:E160" si="260">SUM(C161:C165)</f>
        <v>60000</v>
      </c>
      <c r="D160" s="201">
        <f t="shared" si="260"/>
        <v>15000</v>
      </c>
      <c r="E160" s="201">
        <f t="shared" si="260"/>
        <v>1580100</v>
      </c>
      <c r="F160" s="201">
        <f t="shared" ref="F160" si="261">SUM(F161:F165)</f>
        <v>0</v>
      </c>
      <c r="G160" s="201">
        <f t="shared" ref="G160:AY160" si="262">SUM(G161:G165)</f>
        <v>0</v>
      </c>
      <c r="H160" s="201">
        <f t="shared" si="262"/>
        <v>1655100</v>
      </c>
      <c r="I160" s="347">
        <f t="shared" si="262"/>
        <v>1325000</v>
      </c>
      <c r="J160" s="220">
        <f t="shared" si="262"/>
        <v>0</v>
      </c>
      <c r="K160" s="220">
        <f t="shared" si="262"/>
        <v>0</v>
      </c>
      <c r="L160" s="357">
        <f t="shared" si="262"/>
        <v>77000</v>
      </c>
      <c r="M160" s="220">
        <f t="shared" si="262"/>
        <v>1402000</v>
      </c>
      <c r="N160" s="347">
        <f t="shared" si="262"/>
        <v>2550000</v>
      </c>
      <c r="O160" s="394"/>
      <c r="P160" s="357">
        <f t="shared" ref="P160" si="263">SUM(P161:P165)</f>
        <v>0</v>
      </c>
      <c r="Q160" s="220">
        <f>SUM(Q161:Q165)</f>
        <v>2550000</v>
      </c>
      <c r="R160" s="347">
        <f t="shared" ref="R160:AX160" si="264">SUM(R161:R165)</f>
        <v>0</v>
      </c>
      <c r="S160" s="347">
        <f t="shared" si="264"/>
        <v>0</v>
      </c>
      <c r="T160" s="347">
        <f t="shared" si="264"/>
        <v>0</v>
      </c>
      <c r="U160" s="220">
        <f t="shared" si="264"/>
        <v>0</v>
      </c>
      <c r="V160" s="220">
        <f t="shared" si="264"/>
        <v>309550</v>
      </c>
      <c r="W160" s="220">
        <f t="shared" si="264"/>
        <v>572400</v>
      </c>
      <c r="X160" s="220">
        <f t="shared" si="264"/>
        <v>0</v>
      </c>
      <c r="Y160" s="220">
        <f t="shared" si="264"/>
        <v>0</v>
      </c>
      <c r="Z160" s="220">
        <f t="shared" si="264"/>
        <v>0</v>
      </c>
      <c r="AA160" s="220">
        <f t="shared" si="264"/>
        <v>81000</v>
      </c>
      <c r="AB160" s="220">
        <f t="shared" si="264"/>
        <v>263250</v>
      </c>
      <c r="AC160" s="220">
        <f t="shared" si="264"/>
        <v>216000</v>
      </c>
      <c r="AD160" s="220">
        <f t="shared" si="264"/>
        <v>1782000</v>
      </c>
      <c r="AE160" s="220">
        <f t="shared" si="264"/>
        <v>12189272</v>
      </c>
      <c r="AF160" s="220">
        <f t="shared" si="264"/>
        <v>270000</v>
      </c>
      <c r="AG160" s="220">
        <f t="shared" si="264"/>
        <v>0</v>
      </c>
      <c r="AH160" s="220">
        <f t="shared" si="264"/>
        <v>201750</v>
      </c>
      <c r="AI160" s="220">
        <f t="shared" si="264"/>
        <v>2550000</v>
      </c>
      <c r="AJ160" s="220">
        <f t="shared" si="264"/>
        <v>0</v>
      </c>
      <c r="AK160" s="220">
        <f t="shared" si="264"/>
        <v>0</v>
      </c>
      <c r="AL160" s="220">
        <f t="shared" si="264"/>
        <v>43000</v>
      </c>
      <c r="AM160" s="220">
        <f t="shared" si="264"/>
        <v>43000</v>
      </c>
      <c r="AN160" s="220">
        <f t="shared" si="264"/>
        <v>4100000</v>
      </c>
      <c r="AO160" s="220">
        <f t="shared" si="264"/>
        <v>960000</v>
      </c>
      <c r="AP160" s="220">
        <f t="shared" si="264"/>
        <v>2600000</v>
      </c>
      <c r="AQ160" s="220">
        <f t="shared" si="264"/>
        <v>0</v>
      </c>
      <c r="AR160" s="220">
        <f t="shared" si="264"/>
        <v>0</v>
      </c>
      <c r="AS160" s="220">
        <f t="shared" si="264"/>
        <v>0</v>
      </c>
      <c r="AT160" s="220">
        <f t="shared" si="264"/>
        <v>0</v>
      </c>
      <c r="AU160" s="220">
        <f t="shared" si="264"/>
        <v>0</v>
      </c>
      <c r="AV160" s="220">
        <f t="shared" si="264"/>
        <v>0</v>
      </c>
      <c r="AW160" s="220">
        <f t="shared" si="264"/>
        <v>0</v>
      </c>
      <c r="AX160" s="220">
        <f t="shared" si="264"/>
        <v>0</v>
      </c>
      <c r="AY160" s="357">
        <f t="shared" si="262"/>
        <v>26181222</v>
      </c>
      <c r="AZ160" s="382">
        <f t="shared" si="254"/>
        <v>31788322</v>
      </c>
    </row>
    <row r="161" spans="1:52" ht="18" x14ac:dyDescent="0.25">
      <c r="A161" s="23" t="s">
        <v>324</v>
      </c>
      <c r="B161" s="24" t="s">
        <v>325</v>
      </c>
      <c r="C161" s="202">
        <v>60000</v>
      </c>
      <c r="D161" s="202">
        <v>15000</v>
      </c>
      <c r="E161" s="202">
        <v>1270000</v>
      </c>
      <c r="F161" s="202">
        <v>0</v>
      </c>
      <c r="G161" s="202">
        <v>0</v>
      </c>
      <c r="H161" s="202">
        <f>SUM(C161:G161)</f>
        <v>1345000</v>
      </c>
      <c r="I161" s="327">
        <v>1200000</v>
      </c>
      <c r="J161" s="202">
        <v>0</v>
      </c>
      <c r="K161" s="202">
        <v>0</v>
      </c>
      <c r="L161" s="321">
        <v>77000</v>
      </c>
      <c r="M161" s="202">
        <f>SUM(I161:L161)</f>
        <v>1277000</v>
      </c>
      <c r="N161" s="327">
        <v>2500000</v>
      </c>
      <c r="O161" s="389"/>
      <c r="P161" s="321">
        <v>0</v>
      </c>
      <c r="Q161" s="202">
        <f>SUM(N161:P161)</f>
        <v>2500000</v>
      </c>
      <c r="R161" s="327"/>
      <c r="S161" s="327"/>
      <c r="T161" s="327"/>
      <c r="U161" s="202">
        <v>0</v>
      </c>
      <c r="V161" s="202">
        <v>179550</v>
      </c>
      <c r="W161" s="202">
        <v>572400</v>
      </c>
      <c r="X161" s="202"/>
      <c r="Y161" s="202"/>
      <c r="Z161" s="202"/>
      <c r="AA161" s="202">
        <v>81000</v>
      </c>
      <c r="AB161" s="202">
        <v>263250</v>
      </c>
      <c r="AC161" s="202">
        <v>216000</v>
      </c>
      <c r="AD161" s="202">
        <v>1782000</v>
      </c>
      <c r="AE161" s="202">
        <v>3428792</v>
      </c>
      <c r="AF161" s="202">
        <v>270000</v>
      </c>
      <c r="AG161" s="202"/>
      <c r="AH161" s="202">
        <v>195750</v>
      </c>
      <c r="AI161" s="202">
        <v>2550000</v>
      </c>
      <c r="AJ161" s="202"/>
      <c r="AK161" s="202"/>
      <c r="AL161" s="202">
        <v>43000</v>
      </c>
      <c r="AM161" s="202">
        <v>43000</v>
      </c>
      <c r="AN161" s="202">
        <v>4100000</v>
      </c>
      <c r="AO161" s="202">
        <v>960000</v>
      </c>
      <c r="AP161" s="202"/>
      <c r="AQ161" s="202"/>
      <c r="AR161" s="202"/>
      <c r="AS161" s="202"/>
      <c r="AT161" s="202"/>
      <c r="AU161" s="202"/>
      <c r="AV161" s="202"/>
      <c r="AW161" s="202">
        <v>0</v>
      </c>
      <c r="AX161" s="202"/>
      <c r="AY161" s="321">
        <f>SUM(R161:AX161)</f>
        <v>14684742</v>
      </c>
      <c r="AZ161" s="382">
        <f t="shared" si="254"/>
        <v>19806742</v>
      </c>
    </row>
    <row r="162" spans="1:52" ht="18" x14ac:dyDescent="0.25">
      <c r="A162" s="23" t="s">
        <v>326</v>
      </c>
      <c r="B162" s="24" t="s">
        <v>327</v>
      </c>
      <c r="C162" s="202"/>
      <c r="D162" s="202"/>
      <c r="E162" s="202">
        <v>260000</v>
      </c>
      <c r="F162" s="202"/>
      <c r="G162" s="202">
        <v>0</v>
      </c>
      <c r="H162" s="202">
        <f>SUM(C162:G162)</f>
        <v>260000</v>
      </c>
      <c r="I162" s="327"/>
      <c r="J162" s="202">
        <v>0</v>
      </c>
      <c r="K162" s="202">
        <v>0</v>
      </c>
      <c r="L162" s="321">
        <v>0</v>
      </c>
      <c r="M162" s="202">
        <f>SUM(I162:L162)</f>
        <v>0</v>
      </c>
      <c r="N162" s="327">
        <v>0</v>
      </c>
      <c r="O162" s="389"/>
      <c r="P162" s="321">
        <v>0</v>
      </c>
      <c r="Q162" s="202">
        <f t="shared" ref="Q162:Q165" si="265">SUM(N162:P162)</f>
        <v>0</v>
      </c>
      <c r="R162" s="327"/>
      <c r="S162" s="327"/>
      <c r="T162" s="327"/>
      <c r="U162" s="202">
        <v>0</v>
      </c>
      <c r="V162" s="202"/>
      <c r="W162" s="202"/>
      <c r="X162" s="202"/>
      <c r="Y162" s="202"/>
      <c r="Z162" s="202"/>
      <c r="AA162" s="202"/>
      <c r="AB162" s="202"/>
      <c r="AC162" s="202"/>
      <c r="AD162" s="202"/>
      <c r="AE162" s="202">
        <v>2468000</v>
      </c>
      <c r="AF162" s="202"/>
      <c r="AG162" s="202"/>
      <c r="AH162" s="202"/>
      <c r="AI162" s="202"/>
      <c r="AJ162" s="202"/>
      <c r="AK162" s="202"/>
      <c r="AL162" s="202"/>
      <c r="AM162" s="202"/>
      <c r="AN162" s="202"/>
      <c r="AO162" s="202"/>
      <c r="AP162" s="202"/>
      <c r="AQ162" s="202"/>
      <c r="AR162" s="202"/>
      <c r="AS162" s="202"/>
      <c r="AT162" s="202"/>
      <c r="AU162" s="202"/>
      <c r="AV162" s="202"/>
      <c r="AW162" s="202"/>
      <c r="AX162" s="202"/>
      <c r="AY162" s="321">
        <f>SUM(R162:AX162)</f>
        <v>2468000</v>
      </c>
      <c r="AZ162" s="382">
        <f t="shared" si="254"/>
        <v>2728000</v>
      </c>
    </row>
    <row r="163" spans="1:52" ht="18" x14ac:dyDescent="0.25">
      <c r="A163" s="23" t="s">
        <v>328</v>
      </c>
      <c r="B163" s="24" t="s">
        <v>329</v>
      </c>
      <c r="C163" s="202"/>
      <c r="D163" s="202"/>
      <c r="E163" s="202">
        <v>100</v>
      </c>
      <c r="F163" s="202"/>
      <c r="G163" s="202"/>
      <c r="H163" s="202">
        <f>SUM(C163:G163)</f>
        <v>100</v>
      </c>
      <c r="I163" s="327">
        <v>1000</v>
      </c>
      <c r="J163" s="202"/>
      <c r="K163" s="202"/>
      <c r="L163" s="321"/>
      <c r="M163" s="202">
        <f>SUM(I163:L163)</f>
        <v>1000</v>
      </c>
      <c r="N163" s="327"/>
      <c r="O163" s="389"/>
      <c r="P163" s="321"/>
      <c r="Q163" s="202">
        <f t="shared" si="265"/>
        <v>0</v>
      </c>
      <c r="R163" s="327"/>
      <c r="S163" s="327"/>
      <c r="T163" s="327"/>
      <c r="U163" s="202">
        <v>0</v>
      </c>
      <c r="V163" s="202"/>
      <c r="W163" s="202">
        <v>0</v>
      </c>
      <c r="X163" s="202"/>
      <c r="Y163" s="202"/>
      <c r="Z163" s="202"/>
      <c r="AA163" s="202"/>
      <c r="AB163" s="202"/>
      <c r="AC163" s="202"/>
      <c r="AD163" s="202"/>
      <c r="AE163" s="202">
        <v>333352</v>
      </c>
      <c r="AF163" s="202"/>
      <c r="AG163" s="202"/>
      <c r="AH163" s="202"/>
      <c r="AI163" s="202"/>
      <c r="AJ163" s="202"/>
      <c r="AK163" s="202"/>
      <c r="AL163" s="202"/>
      <c r="AM163" s="202"/>
      <c r="AN163" s="202"/>
      <c r="AO163" s="202"/>
      <c r="AP163" s="202"/>
      <c r="AQ163" s="202"/>
      <c r="AR163" s="202"/>
      <c r="AS163" s="202"/>
      <c r="AT163" s="202"/>
      <c r="AU163" s="202"/>
      <c r="AV163" s="202"/>
      <c r="AW163" s="202"/>
      <c r="AX163" s="202"/>
      <c r="AY163" s="321">
        <f>SUM(R163:AX163)</f>
        <v>333352</v>
      </c>
      <c r="AZ163" s="382">
        <f t="shared" si="254"/>
        <v>334452</v>
      </c>
    </row>
    <row r="164" spans="1:52" ht="18" x14ac:dyDescent="0.25">
      <c r="A164" s="23" t="s">
        <v>330</v>
      </c>
      <c r="B164" s="24" t="s">
        <v>331</v>
      </c>
      <c r="C164" s="202"/>
      <c r="D164" s="202"/>
      <c r="E164" s="202"/>
      <c r="F164" s="202"/>
      <c r="G164" s="202"/>
      <c r="H164" s="202">
        <f>SUM(C164:G164)</f>
        <v>0</v>
      </c>
      <c r="I164" s="327"/>
      <c r="J164" s="202"/>
      <c r="K164" s="202"/>
      <c r="L164" s="321"/>
      <c r="M164" s="202">
        <f>SUM(I164:L164)</f>
        <v>0</v>
      </c>
      <c r="N164" s="327"/>
      <c r="O164" s="389"/>
      <c r="P164" s="321"/>
      <c r="Q164" s="202">
        <f t="shared" si="265"/>
        <v>0</v>
      </c>
      <c r="R164" s="327"/>
      <c r="S164" s="327"/>
      <c r="T164" s="327"/>
      <c r="U164" s="202"/>
      <c r="V164" s="202"/>
      <c r="W164" s="202"/>
      <c r="X164" s="202"/>
      <c r="Y164" s="202"/>
      <c r="Z164" s="202"/>
      <c r="AA164" s="202"/>
      <c r="AB164" s="202"/>
      <c r="AC164" s="202"/>
      <c r="AD164" s="202"/>
      <c r="AE164" s="202"/>
      <c r="AF164" s="202"/>
      <c r="AG164" s="202"/>
      <c r="AH164" s="202"/>
      <c r="AI164" s="202"/>
      <c r="AJ164" s="202"/>
      <c r="AK164" s="202"/>
      <c r="AL164" s="202"/>
      <c r="AM164" s="202"/>
      <c r="AN164" s="202"/>
      <c r="AO164" s="202"/>
      <c r="AP164" s="202"/>
      <c r="AQ164" s="202"/>
      <c r="AR164" s="202"/>
      <c r="AS164" s="202"/>
      <c r="AT164" s="202"/>
      <c r="AU164" s="202"/>
      <c r="AV164" s="202"/>
      <c r="AW164" s="202"/>
      <c r="AX164" s="202"/>
      <c r="AY164" s="321">
        <f>SUM(R164:AX164)</f>
        <v>0</v>
      </c>
      <c r="AZ164" s="382">
        <f t="shared" si="254"/>
        <v>0</v>
      </c>
    </row>
    <row r="165" spans="1:52" ht="18" x14ac:dyDescent="0.25">
      <c r="A165" s="23" t="s">
        <v>332</v>
      </c>
      <c r="B165" s="24" t="s">
        <v>333</v>
      </c>
      <c r="C165" s="202"/>
      <c r="D165" s="202"/>
      <c r="E165" s="202">
        <v>50000</v>
      </c>
      <c r="F165" s="202"/>
      <c r="G165" s="202">
        <v>0</v>
      </c>
      <c r="H165" s="202">
        <f>SUM(C165:G165)</f>
        <v>50000</v>
      </c>
      <c r="I165" s="327">
        <v>124000</v>
      </c>
      <c r="J165" s="202">
        <v>0</v>
      </c>
      <c r="K165" s="202">
        <v>0</v>
      </c>
      <c r="L165" s="321">
        <v>0</v>
      </c>
      <c r="M165" s="202">
        <f>SUM(I165:L165)</f>
        <v>124000</v>
      </c>
      <c r="N165" s="327">
        <v>50000</v>
      </c>
      <c r="O165" s="389"/>
      <c r="P165" s="321">
        <v>0</v>
      </c>
      <c r="Q165" s="202">
        <f t="shared" si="265"/>
        <v>50000</v>
      </c>
      <c r="R165" s="327"/>
      <c r="S165" s="327"/>
      <c r="T165" s="327"/>
      <c r="U165" s="202">
        <v>0</v>
      </c>
      <c r="V165" s="202">
        <v>130000</v>
      </c>
      <c r="W165" s="202">
        <v>0</v>
      </c>
      <c r="X165" s="202"/>
      <c r="Y165" s="202"/>
      <c r="Z165" s="202"/>
      <c r="AA165" s="202"/>
      <c r="AB165" s="202"/>
      <c r="AC165" s="202"/>
      <c r="AD165" s="202"/>
      <c r="AE165" s="202">
        <v>5959128</v>
      </c>
      <c r="AF165" s="202"/>
      <c r="AG165" s="202"/>
      <c r="AH165" s="202">
        <v>6000</v>
      </c>
      <c r="AI165" s="202"/>
      <c r="AJ165" s="202"/>
      <c r="AK165" s="202"/>
      <c r="AL165" s="202"/>
      <c r="AM165" s="202"/>
      <c r="AN165" s="202"/>
      <c r="AO165" s="202"/>
      <c r="AP165" s="202">
        <v>2600000</v>
      </c>
      <c r="AQ165" s="202"/>
      <c r="AR165" s="202"/>
      <c r="AS165" s="202"/>
      <c r="AT165" s="202"/>
      <c r="AU165" s="202"/>
      <c r="AV165" s="202"/>
      <c r="AW165" s="202"/>
      <c r="AX165" s="202"/>
      <c r="AY165" s="321">
        <f>SUM(R165:AX165)</f>
        <v>8695128</v>
      </c>
      <c r="AZ165" s="382">
        <f t="shared" si="254"/>
        <v>8919128</v>
      </c>
    </row>
    <row r="166" spans="1:52" ht="18" x14ac:dyDescent="0.25">
      <c r="A166" s="19" t="s">
        <v>334</v>
      </c>
      <c r="B166" s="20" t="s">
        <v>335</v>
      </c>
      <c r="C166" s="199">
        <f t="shared" ref="C166:E166" si="266">SUM(C167:C174)</f>
        <v>0</v>
      </c>
      <c r="D166" s="199">
        <f t="shared" si="266"/>
        <v>0</v>
      </c>
      <c r="E166" s="199">
        <f t="shared" si="266"/>
        <v>0</v>
      </c>
      <c r="F166" s="199">
        <f t="shared" ref="F166" si="267">SUM(F167:F174)</f>
        <v>0</v>
      </c>
      <c r="G166" s="199">
        <f t="shared" ref="G166:AY166" si="268">SUM(G167:G174)</f>
        <v>0</v>
      </c>
      <c r="H166" s="199">
        <f t="shared" si="268"/>
        <v>0</v>
      </c>
      <c r="I166" s="346">
        <f t="shared" si="268"/>
        <v>0</v>
      </c>
      <c r="J166" s="219">
        <f t="shared" si="268"/>
        <v>0</v>
      </c>
      <c r="K166" s="219">
        <f t="shared" si="268"/>
        <v>0</v>
      </c>
      <c r="L166" s="356">
        <f t="shared" si="268"/>
        <v>0</v>
      </c>
      <c r="M166" s="219">
        <f t="shared" si="268"/>
        <v>0</v>
      </c>
      <c r="N166" s="346">
        <f t="shared" si="268"/>
        <v>0</v>
      </c>
      <c r="O166" s="393"/>
      <c r="P166" s="356">
        <f t="shared" ref="P166" si="269">SUM(P167:P174)</f>
        <v>0</v>
      </c>
      <c r="Q166" s="219">
        <f>SUM(Q167:Q174)</f>
        <v>0</v>
      </c>
      <c r="R166" s="346">
        <f t="shared" ref="R166:AX166" si="270">SUM(R167:R174)</f>
        <v>0</v>
      </c>
      <c r="S166" s="346">
        <f t="shared" si="270"/>
        <v>0</v>
      </c>
      <c r="T166" s="346">
        <f t="shared" si="270"/>
        <v>0</v>
      </c>
      <c r="U166" s="219">
        <f t="shared" si="270"/>
        <v>0</v>
      </c>
      <c r="V166" s="219">
        <f t="shared" si="270"/>
        <v>0</v>
      </c>
      <c r="W166" s="219">
        <f t="shared" si="270"/>
        <v>0</v>
      </c>
      <c r="X166" s="219">
        <f t="shared" si="270"/>
        <v>0</v>
      </c>
      <c r="Y166" s="219">
        <f t="shared" si="270"/>
        <v>0</v>
      </c>
      <c r="Z166" s="219">
        <f t="shared" si="270"/>
        <v>0</v>
      </c>
      <c r="AA166" s="219">
        <f t="shared" si="270"/>
        <v>0</v>
      </c>
      <c r="AB166" s="219">
        <f t="shared" si="270"/>
        <v>0</v>
      </c>
      <c r="AC166" s="219">
        <f t="shared" si="270"/>
        <v>0</v>
      </c>
      <c r="AD166" s="219">
        <f t="shared" si="270"/>
        <v>0</v>
      </c>
      <c r="AE166" s="219">
        <f t="shared" si="270"/>
        <v>0</v>
      </c>
      <c r="AF166" s="219">
        <f t="shared" si="270"/>
        <v>0</v>
      </c>
      <c r="AG166" s="219">
        <f t="shared" si="270"/>
        <v>0</v>
      </c>
      <c r="AH166" s="219">
        <f t="shared" si="270"/>
        <v>0</v>
      </c>
      <c r="AI166" s="219">
        <f t="shared" si="270"/>
        <v>0</v>
      </c>
      <c r="AJ166" s="219">
        <f t="shared" si="270"/>
        <v>0</v>
      </c>
      <c r="AK166" s="219">
        <f t="shared" si="270"/>
        <v>0</v>
      </c>
      <c r="AL166" s="219">
        <f t="shared" si="270"/>
        <v>0</v>
      </c>
      <c r="AM166" s="219">
        <f t="shared" si="270"/>
        <v>0</v>
      </c>
      <c r="AN166" s="219">
        <f t="shared" si="270"/>
        <v>0</v>
      </c>
      <c r="AO166" s="219">
        <f t="shared" si="270"/>
        <v>0</v>
      </c>
      <c r="AP166" s="219">
        <f t="shared" si="270"/>
        <v>0</v>
      </c>
      <c r="AQ166" s="219">
        <f t="shared" si="270"/>
        <v>241900</v>
      </c>
      <c r="AR166" s="219">
        <f t="shared" si="270"/>
        <v>0</v>
      </c>
      <c r="AS166" s="219">
        <f t="shared" si="270"/>
        <v>0</v>
      </c>
      <c r="AT166" s="219">
        <f t="shared" si="270"/>
        <v>0</v>
      </c>
      <c r="AU166" s="219">
        <f t="shared" si="270"/>
        <v>0</v>
      </c>
      <c r="AV166" s="219">
        <f t="shared" si="270"/>
        <v>0</v>
      </c>
      <c r="AW166" s="219">
        <f t="shared" si="270"/>
        <v>0</v>
      </c>
      <c r="AX166" s="219">
        <f t="shared" si="270"/>
        <v>20006487</v>
      </c>
      <c r="AY166" s="356">
        <f t="shared" si="268"/>
        <v>20248387</v>
      </c>
      <c r="AZ166" s="382">
        <f t="shared" si="254"/>
        <v>20248387</v>
      </c>
    </row>
    <row r="167" spans="1:52" ht="18" x14ac:dyDescent="0.25">
      <c r="A167" s="40" t="s">
        <v>336</v>
      </c>
      <c r="B167" s="41" t="s">
        <v>337</v>
      </c>
      <c r="C167" s="221"/>
      <c r="D167" s="221"/>
      <c r="E167" s="221"/>
      <c r="F167" s="221"/>
      <c r="G167" s="221"/>
      <c r="H167" s="221">
        <f t="shared" ref="H167:H174" si="271">SUM(C167:G167)</f>
        <v>0</v>
      </c>
      <c r="I167" s="348"/>
      <c r="J167" s="222"/>
      <c r="K167" s="222"/>
      <c r="L167" s="358"/>
      <c r="M167" s="222">
        <f t="shared" ref="M167:M174" si="272">SUM(I167:L167)</f>
        <v>0</v>
      </c>
      <c r="N167" s="348"/>
      <c r="O167" s="395"/>
      <c r="P167" s="358"/>
      <c r="Q167" s="222">
        <f>SUM(N167:P167)</f>
        <v>0</v>
      </c>
      <c r="R167" s="348"/>
      <c r="S167" s="348"/>
      <c r="T167" s="348"/>
      <c r="U167" s="222"/>
      <c r="V167" s="222"/>
      <c r="W167" s="222"/>
      <c r="X167" s="222"/>
      <c r="Y167" s="222"/>
      <c r="Z167" s="222"/>
      <c r="AA167" s="222"/>
      <c r="AB167" s="222"/>
      <c r="AC167" s="222"/>
      <c r="AD167" s="222"/>
      <c r="AE167" s="222"/>
      <c r="AF167" s="222"/>
      <c r="AG167" s="222"/>
      <c r="AH167" s="222"/>
      <c r="AI167" s="222"/>
      <c r="AJ167" s="222"/>
      <c r="AK167" s="222"/>
      <c r="AL167" s="222"/>
      <c r="AM167" s="222"/>
      <c r="AN167" s="222"/>
      <c r="AO167" s="222"/>
      <c r="AP167" s="222"/>
      <c r="AQ167" s="222"/>
      <c r="AR167" s="222"/>
      <c r="AS167" s="222"/>
      <c r="AT167" s="222"/>
      <c r="AU167" s="222"/>
      <c r="AV167" s="222"/>
      <c r="AW167" s="222"/>
      <c r="AX167" s="222"/>
      <c r="AY167" s="358">
        <f t="shared" ref="AY167:AY174" si="273">SUM(R167:AX167)</f>
        <v>0</v>
      </c>
      <c r="AZ167" s="382">
        <f t="shared" si="254"/>
        <v>0</v>
      </c>
    </row>
    <row r="168" spans="1:52" ht="18" x14ac:dyDescent="0.25">
      <c r="A168" s="40" t="s">
        <v>338</v>
      </c>
      <c r="B168" s="41" t="s">
        <v>339</v>
      </c>
      <c r="C168" s="221"/>
      <c r="D168" s="221"/>
      <c r="E168" s="221"/>
      <c r="F168" s="221"/>
      <c r="G168" s="221"/>
      <c r="H168" s="221">
        <f t="shared" si="271"/>
        <v>0</v>
      </c>
      <c r="I168" s="348"/>
      <c r="J168" s="222"/>
      <c r="K168" s="222"/>
      <c r="L168" s="358"/>
      <c r="M168" s="222">
        <f t="shared" si="272"/>
        <v>0</v>
      </c>
      <c r="N168" s="348"/>
      <c r="O168" s="395"/>
      <c r="P168" s="358"/>
      <c r="Q168" s="222">
        <f t="shared" ref="Q168:Q174" si="274">SUM(N168:P168)</f>
        <v>0</v>
      </c>
      <c r="R168" s="348"/>
      <c r="S168" s="348"/>
      <c r="T168" s="348"/>
      <c r="U168" s="222"/>
      <c r="V168" s="222"/>
      <c r="W168" s="222"/>
      <c r="X168" s="222"/>
      <c r="Y168" s="222"/>
      <c r="Z168" s="222"/>
      <c r="AA168" s="222"/>
      <c r="AB168" s="222"/>
      <c r="AC168" s="222"/>
      <c r="AD168" s="222"/>
      <c r="AE168" s="222"/>
      <c r="AF168" s="222"/>
      <c r="AG168" s="222"/>
      <c r="AH168" s="222"/>
      <c r="AI168" s="222"/>
      <c r="AJ168" s="222"/>
      <c r="AK168" s="222"/>
      <c r="AL168" s="222"/>
      <c r="AM168" s="222"/>
      <c r="AN168" s="222"/>
      <c r="AO168" s="222"/>
      <c r="AP168" s="222"/>
      <c r="AQ168" s="222">
        <v>241900</v>
      </c>
      <c r="AR168" s="222"/>
      <c r="AS168" s="222"/>
      <c r="AT168" s="222"/>
      <c r="AU168" s="222"/>
      <c r="AV168" s="222"/>
      <c r="AW168" s="222"/>
      <c r="AX168" s="222">
        <v>3225487</v>
      </c>
      <c r="AY168" s="358">
        <f t="shared" si="273"/>
        <v>3467387</v>
      </c>
      <c r="AZ168" s="382">
        <f t="shared" si="254"/>
        <v>3467387</v>
      </c>
    </row>
    <row r="169" spans="1:52" ht="18" x14ac:dyDescent="0.25">
      <c r="A169" s="40" t="s">
        <v>340</v>
      </c>
      <c r="B169" s="41" t="s">
        <v>341</v>
      </c>
      <c r="C169" s="221"/>
      <c r="D169" s="221"/>
      <c r="E169" s="221"/>
      <c r="F169" s="221"/>
      <c r="G169" s="221"/>
      <c r="H169" s="221">
        <f t="shared" si="271"/>
        <v>0</v>
      </c>
      <c r="I169" s="348"/>
      <c r="J169" s="222"/>
      <c r="K169" s="222"/>
      <c r="L169" s="358"/>
      <c r="M169" s="222">
        <f t="shared" si="272"/>
        <v>0</v>
      </c>
      <c r="N169" s="348"/>
      <c r="O169" s="395"/>
      <c r="P169" s="358"/>
      <c r="Q169" s="222">
        <f t="shared" si="274"/>
        <v>0</v>
      </c>
      <c r="R169" s="348"/>
      <c r="S169" s="348"/>
      <c r="T169" s="348"/>
      <c r="U169" s="222"/>
      <c r="V169" s="222"/>
      <c r="W169" s="222"/>
      <c r="X169" s="222"/>
      <c r="Y169" s="222"/>
      <c r="Z169" s="222"/>
      <c r="AA169" s="222"/>
      <c r="AB169" s="222"/>
      <c r="AC169" s="222"/>
      <c r="AD169" s="222"/>
      <c r="AE169" s="222"/>
      <c r="AF169" s="222"/>
      <c r="AG169" s="222"/>
      <c r="AH169" s="222"/>
      <c r="AI169" s="222"/>
      <c r="AJ169" s="222"/>
      <c r="AK169" s="222"/>
      <c r="AL169" s="222"/>
      <c r="AM169" s="222"/>
      <c r="AN169" s="222"/>
      <c r="AO169" s="222"/>
      <c r="AP169" s="222"/>
      <c r="AQ169" s="222"/>
      <c r="AR169" s="222">
        <v>0</v>
      </c>
      <c r="AS169" s="222"/>
      <c r="AT169" s="222"/>
      <c r="AU169" s="222"/>
      <c r="AV169" s="222"/>
      <c r="AW169" s="222"/>
      <c r="AX169" s="222"/>
      <c r="AY169" s="358">
        <f t="shared" si="273"/>
        <v>0</v>
      </c>
      <c r="AZ169" s="382">
        <f t="shared" si="254"/>
        <v>0</v>
      </c>
    </row>
    <row r="170" spans="1:52" ht="18" x14ac:dyDescent="0.25">
      <c r="A170" s="40" t="s">
        <v>342</v>
      </c>
      <c r="B170" s="41" t="s">
        <v>343</v>
      </c>
      <c r="C170" s="221"/>
      <c r="D170" s="221"/>
      <c r="E170" s="221"/>
      <c r="F170" s="221"/>
      <c r="G170" s="221"/>
      <c r="H170" s="221">
        <f t="shared" si="271"/>
        <v>0</v>
      </c>
      <c r="I170" s="348"/>
      <c r="J170" s="222"/>
      <c r="K170" s="222"/>
      <c r="L170" s="358"/>
      <c r="M170" s="222">
        <f t="shared" si="272"/>
        <v>0</v>
      </c>
      <c r="N170" s="348"/>
      <c r="O170" s="395"/>
      <c r="P170" s="358"/>
      <c r="Q170" s="222">
        <f t="shared" si="274"/>
        <v>0</v>
      </c>
      <c r="R170" s="348"/>
      <c r="S170" s="348"/>
      <c r="T170" s="348"/>
      <c r="U170" s="222"/>
      <c r="V170" s="222"/>
      <c r="W170" s="222"/>
      <c r="X170" s="222"/>
      <c r="Y170" s="222"/>
      <c r="Z170" s="222"/>
      <c r="AA170" s="222"/>
      <c r="AB170" s="222"/>
      <c r="AC170" s="222"/>
      <c r="AD170" s="222"/>
      <c r="AE170" s="222"/>
      <c r="AF170" s="222"/>
      <c r="AG170" s="222"/>
      <c r="AH170" s="222"/>
      <c r="AI170" s="222"/>
      <c r="AJ170" s="222"/>
      <c r="AK170" s="222"/>
      <c r="AL170" s="222"/>
      <c r="AM170" s="222"/>
      <c r="AN170" s="222"/>
      <c r="AO170" s="222"/>
      <c r="AP170" s="222"/>
      <c r="AQ170" s="222"/>
      <c r="AR170" s="222"/>
      <c r="AS170" s="222"/>
      <c r="AT170" s="222"/>
      <c r="AU170" s="222"/>
      <c r="AV170" s="222"/>
      <c r="AW170" s="222"/>
      <c r="AX170" s="222"/>
      <c r="AY170" s="358">
        <f t="shared" si="273"/>
        <v>0</v>
      </c>
      <c r="AZ170" s="382">
        <f t="shared" si="254"/>
        <v>0</v>
      </c>
    </row>
    <row r="171" spans="1:52" ht="30" x14ac:dyDescent="0.25">
      <c r="A171" s="40" t="s">
        <v>344</v>
      </c>
      <c r="B171" s="41" t="s">
        <v>345</v>
      </c>
      <c r="C171" s="221"/>
      <c r="D171" s="221"/>
      <c r="E171" s="221"/>
      <c r="F171" s="221"/>
      <c r="G171" s="221"/>
      <c r="H171" s="221">
        <f t="shared" si="271"/>
        <v>0</v>
      </c>
      <c r="I171" s="348"/>
      <c r="J171" s="222"/>
      <c r="K171" s="222"/>
      <c r="L171" s="358"/>
      <c r="M171" s="222">
        <f t="shared" si="272"/>
        <v>0</v>
      </c>
      <c r="N171" s="348"/>
      <c r="O171" s="395"/>
      <c r="P171" s="358"/>
      <c r="Q171" s="222">
        <f t="shared" si="274"/>
        <v>0</v>
      </c>
      <c r="R171" s="348"/>
      <c r="S171" s="348"/>
      <c r="T171" s="348"/>
      <c r="U171" s="222">
        <v>0</v>
      </c>
      <c r="V171" s="222"/>
      <c r="W171" s="222"/>
      <c r="X171" s="222"/>
      <c r="Y171" s="222"/>
      <c r="Z171" s="222"/>
      <c r="AA171" s="222"/>
      <c r="AB171" s="222"/>
      <c r="AC171" s="222"/>
      <c r="AD171" s="222"/>
      <c r="AE171" s="222"/>
      <c r="AF171" s="222"/>
      <c r="AG171" s="222"/>
      <c r="AH171" s="222"/>
      <c r="AI171" s="222"/>
      <c r="AJ171" s="222"/>
      <c r="AK171" s="222"/>
      <c r="AL171" s="222"/>
      <c r="AM171" s="222"/>
      <c r="AN171" s="222"/>
      <c r="AO171" s="222"/>
      <c r="AP171" s="222"/>
      <c r="AQ171" s="222"/>
      <c r="AR171" s="222"/>
      <c r="AS171" s="222"/>
      <c r="AT171" s="222"/>
      <c r="AU171" s="222"/>
      <c r="AV171" s="222"/>
      <c r="AW171" s="222"/>
      <c r="AX171" s="222"/>
      <c r="AY171" s="358">
        <f t="shared" si="273"/>
        <v>0</v>
      </c>
      <c r="AZ171" s="382">
        <f t="shared" si="254"/>
        <v>0</v>
      </c>
    </row>
    <row r="172" spans="1:52" ht="18" x14ac:dyDescent="0.25">
      <c r="A172" s="40" t="s">
        <v>346</v>
      </c>
      <c r="B172" s="41" t="s">
        <v>347</v>
      </c>
      <c r="C172" s="221"/>
      <c r="D172" s="221"/>
      <c r="E172" s="221"/>
      <c r="F172" s="221"/>
      <c r="G172" s="221"/>
      <c r="H172" s="221">
        <f t="shared" si="271"/>
        <v>0</v>
      </c>
      <c r="I172" s="348"/>
      <c r="J172" s="222"/>
      <c r="K172" s="222"/>
      <c r="L172" s="358"/>
      <c r="M172" s="222">
        <f t="shared" si="272"/>
        <v>0</v>
      </c>
      <c r="N172" s="348"/>
      <c r="O172" s="395"/>
      <c r="P172" s="358"/>
      <c r="Q172" s="222">
        <f t="shared" si="274"/>
        <v>0</v>
      </c>
      <c r="R172" s="348"/>
      <c r="S172" s="348"/>
      <c r="T172" s="348"/>
      <c r="U172" s="222">
        <v>0</v>
      </c>
      <c r="V172" s="222"/>
      <c r="W172" s="222"/>
      <c r="X172" s="222"/>
      <c r="Y172" s="222"/>
      <c r="Z172" s="222"/>
      <c r="AA172" s="222"/>
      <c r="AB172" s="222"/>
      <c r="AC172" s="222"/>
      <c r="AD172" s="222"/>
      <c r="AE172" s="222"/>
      <c r="AF172" s="222"/>
      <c r="AG172" s="222"/>
      <c r="AH172" s="222"/>
      <c r="AI172" s="222"/>
      <c r="AJ172" s="222"/>
      <c r="AK172" s="222"/>
      <c r="AL172" s="222"/>
      <c r="AM172" s="222"/>
      <c r="AN172" s="222"/>
      <c r="AO172" s="222"/>
      <c r="AP172" s="222"/>
      <c r="AQ172" s="222"/>
      <c r="AR172" s="222"/>
      <c r="AS172" s="222"/>
      <c r="AT172" s="222"/>
      <c r="AU172" s="222"/>
      <c r="AV172" s="222"/>
      <c r="AW172" s="222"/>
      <c r="AX172" s="222"/>
      <c r="AY172" s="358">
        <f t="shared" si="273"/>
        <v>0</v>
      </c>
      <c r="AZ172" s="382">
        <f t="shared" si="254"/>
        <v>0</v>
      </c>
    </row>
    <row r="173" spans="1:52" ht="18" x14ac:dyDescent="0.25">
      <c r="A173" s="40" t="s">
        <v>348</v>
      </c>
      <c r="B173" s="41" t="s">
        <v>349</v>
      </c>
      <c r="C173" s="221"/>
      <c r="D173" s="221"/>
      <c r="E173" s="221"/>
      <c r="F173" s="221"/>
      <c r="G173" s="221"/>
      <c r="H173" s="221">
        <f t="shared" si="271"/>
        <v>0</v>
      </c>
      <c r="I173" s="348"/>
      <c r="J173" s="222"/>
      <c r="K173" s="222"/>
      <c r="L173" s="358"/>
      <c r="M173" s="222">
        <f t="shared" si="272"/>
        <v>0</v>
      </c>
      <c r="N173" s="348"/>
      <c r="O173" s="395"/>
      <c r="P173" s="358"/>
      <c r="Q173" s="222">
        <f t="shared" si="274"/>
        <v>0</v>
      </c>
      <c r="R173" s="348"/>
      <c r="S173" s="348"/>
      <c r="T173" s="348"/>
      <c r="U173" s="222"/>
      <c r="V173" s="222"/>
      <c r="W173" s="222"/>
      <c r="X173" s="222"/>
      <c r="Y173" s="222"/>
      <c r="Z173" s="222"/>
      <c r="AA173" s="222"/>
      <c r="AB173" s="222"/>
      <c r="AC173" s="222"/>
      <c r="AD173" s="222"/>
      <c r="AE173" s="222"/>
      <c r="AF173" s="222"/>
      <c r="AG173" s="222"/>
      <c r="AH173" s="222"/>
      <c r="AI173" s="222"/>
      <c r="AJ173" s="222"/>
      <c r="AK173" s="222"/>
      <c r="AL173" s="222"/>
      <c r="AM173" s="222"/>
      <c r="AN173" s="222"/>
      <c r="AO173" s="222"/>
      <c r="AP173" s="222"/>
      <c r="AQ173" s="222"/>
      <c r="AR173" s="222"/>
      <c r="AS173" s="222"/>
      <c r="AT173" s="222"/>
      <c r="AU173" s="222"/>
      <c r="AV173" s="222"/>
      <c r="AW173" s="222"/>
      <c r="AX173" s="222"/>
      <c r="AY173" s="358">
        <f t="shared" si="273"/>
        <v>0</v>
      </c>
      <c r="AZ173" s="382">
        <f t="shared" si="254"/>
        <v>0</v>
      </c>
    </row>
    <row r="174" spans="1:52" ht="18" x14ac:dyDescent="0.25">
      <c r="A174" s="40" t="s">
        <v>350</v>
      </c>
      <c r="B174" s="41" t="s">
        <v>351</v>
      </c>
      <c r="C174" s="221"/>
      <c r="D174" s="221"/>
      <c r="E174" s="221"/>
      <c r="F174" s="221"/>
      <c r="G174" s="221"/>
      <c r="H174" s="221">
        <f t="shared" si="271"/>
        <v>0</v>
      </c>
      <c r="I174" s="348"/>
      <c r="J174" s="222"/>
      <c r="K174" s="222"/>
      <c r="L174" s="358"/>
      <c r="M174" s="222">
        <f t="shared" si="272"/>
        <v>0</v>
      </c>
      <c r="N174" s="348"/>
      <c r="O174" s="395"/>
      <c r="P174" s="358"/>
      <c r="Q174" s="222">
        <f t="shared" si="274"/>
        <v>0</v>
      </c>
      <c r="R174" s="348"/>
      <c r="S174" s="348"/>
      <c r="T174" s="348"/>
      <c r="U174" s="222"/>
      <c r="V174" s="222"/>
      <c r="W174" s="222"/>
      <c r="X174" s="222"/>
      <c r="Y174" s="222"/>
      <c r="Z174" s="222"/>
      <c r="AA174" s="222"/>
      <c r="AB174" s="222"/>
      <c r="AC174" s="222"/>
      <c r="AD174" s="222"/>
      <c r="AE174" s="222"/>
      <c r="AF174" s="222"/>
      <c r="AG174" s="222"/>
      <c r="AH174" s="222"/>
      <c r="AI174" s="222"/>
      <c r="AJ174" s="222"/>
      <c r="AK174" s="222"/>
      <c r="AL174" s="222"/>
      <c r="AM174" s="222"/>
      <c r="AN174" s="222"/>
      <c r="AO174" s="222"/>
      <c r="AP174" s="222"/>
      <c r="AQ174" s="222"/>
      <c r="AR174" s="222"/>
      <c r="AS174" s="222"/>
      <c r="AT174" s="222"/>
      <c r="AU174" s="222"/>
      <c r="AV174" s="222"/>
      <c r="AW174" s="222"/>
      <c r="AX174" s="222">
        <v>16781000</v>
      </c>
      <c r="AY174" s="358">
        <f t="shared" si="273"/>
        <v>16781000</v>
      </c>
      <c r="AZ174" s="382">
        <f t="shared" si="254"/>
        <v>16781000</v>
      </c>
    </row>
    <row r="175" spans="1:52" ht="18" x14ac:dyDescent="0.25">
      <c r="A175" s="19" t="s">
        <v>352</v>
      </c>
      <c r="B175" s="20" t="s">
        <v>353</v>
      </c>
      <c r="C175" s="199">
        <f t="shared" ref="C175:E175" si="275">SUM(C176:C187)</f>
        <v>0</v>
      </c>
      <c r="D175" s="199">
        <f t="shared" si="275"/>
        <v>0</v>
      </c>
      <c r="E175" s="199">
        <f t="shared" si="275"/>
        <v>0</v>
      </c>
      <c r="F175" s="199">
        <f t="shared" ref="F175" si="276">SUM(F176:F187)</f>
        <v>0</v>
      </c>
      <c r="G175" s="199">
        <f t="shared" ref="G175:AY175" si="277">SUM(G176:G187)</f>
        <v>0</v>
      </c>
      <c r="H175" s="199">
        <f t="shared" si="277"/>
        <v>0</v>
      </c>
      <c r="I175" s="346">
        <f t="shared" si="277"/>
        <v>0</v>
      </c>
      <c r="J175" s="219">
        <f t="shared" si="277"/>
        <v>0</v>
      </c>
      <c r="K175" s="219">
        <f t="shared" si="277"/>
        <v>0</v>
      </c>
      <c r="L175" s="356">
        <f t="shared" si="277"/>
        <v>0</v>
      </c>
      <c r="M175" s="219">
        <f t="shared" si="277"/>
        <v>0</v>
      </c>
      <c r="N175" s="346">
        <f t="shared" si="277"/>
        <v>0</v>
      </c>
      <c r="O175" s="393"/>
      <c r="P175" s="356">
        <f t="shared" ref="P175" si="278">SUM(P176:P187)</f>
        <v>0</v>
      </c>
      <c r="Q175" s="219">
        <f>SUM(Q176:Q187)</f>
        <v>0</v>
      </c>
      <c r="R175" s="346">
        <f t="shared" ref="R175:AX175" si="279">SUM(R176:R187)</f>
        <v>0</v>
      </c>
      <c r="S175" s="346">
        <f t="shared" si="279"/>
        <v>0</v>
      </c>
      <c r="T175" s="346">
        <f t="shared" si="279"/>
        <v>0</v>
      </c>
      <c r="U175" s="219">
        <f t="shared" si="279"/>
        <v>0</v>
      </c>
      <c r="V175" s="219">
        <f t="shared" si="279"/>
        <v>0</v>
      </c>
      <c r="W175" s="219">
        <f t="shared" si="279"/>
        <v>0</v>
      </c>
      <c r="X175" s="219">
        <f t="shared" si="279"/>
        <v>5456742</v>
      </c>
      <c r="Y175" s="219">
        <f t="shared" si="279"/>
        <v>0</v>
      </c>
      <c r="Z175" s="219">
        <f t="shared" si="279"/>
        <v>0</v>
      </c>
      <c r="AA175" s="219">
        <f t="shared" si="279"/>
        <v>0</v>
      </c>
      <c r="AB175" s="219">
        <f t="shared" si="279"/>
        <v>0</v>
      </c>
      <c r="AC175" s="219">
        <f t="shared" si="279"/>
        <v>0</v>
      </c>
      <c r="AD175" s="219">
        <f t="shared" si="279"/>
        <v>0</v>
      </c>
      <c r="AE175" s="219">
        <f t="shared" si="279"/>
        <v>0</v>
      </c>
      <c r="AF175" s="219">
        <f t="shared" si="279"/>
        <v>0</v>
      </c>
      <c r="AG175" s="219">
        <f t="shared" si="279"/>
        <v>1940000</v>
      </c>
      <c r="AH175" s="219">
        <f t="shared" si="279"/>
        <v>0</v>
      </c>
      <c r="AI175" s="219">
        <f t="shared" si="279"/>
        <v>0</v>
      </c>
      <c r="AJ175" s="219">
        <f t="shared" si="279"/>
        <v>0</v>
      </c>
      <c r="AK175" s="219">
        <f t="shared" si="279"/>
        <v>4752798</v>
      </c>
      <c r="AL175" s="219">
        <f t="shared" si="279"/>
        <v>0</v>
      </c>
      <c r="AM175" s="219">
        <f t="shared" si="279"/>
        <v>0</v>
      </c>
      <c r="AN175" s="219">
        <f t="shared" si="279"/>
        <v>0</v>
      </c>
      <c r="AO175" s="219">
        <f t="shared" si="279"/>
        <v>0</v>
      </c>
      <c r="AP175" s="219">
        <f t="shared" si="279"/>
        <v>0</v>
      </c>
      <c r="AQ175" s="219">
        <f t="shared" si="279"/>
        <v>0</v>
      </c>
      <c r="AR175" s="219">
        <f t="shared" si="279"/>
        <v>0</v>
      </c>
      <c r="AS175" s="219">
        <f t="shared" si="279"/>
        <v>0</v>
      </c>
      <c r="AT175" s="219">
        <f t="shared" si="279"/>
        <v>0</v>
      </c>
      <c r="AU175" s="219">
        <f t="shared" si="279"/>
        <v>0</v>
      </c>
      <c r="AV175" s="219">
        <f t="shared" si="279"/>
        <v>0</v>
      </c>
      <c r="AW175" s="219">
        <f t="shared" si="279"/>
        <v>0</v>
      </c>
      <c r="AX175" s="219">
        <f t="shared" si="279"/>
        <v>0</v>
      </c>
      <c r="AY175" s="356">
        <f t="shared" si="277"/>
        <v>12149540</v>
      </c>
      <c r="AZ175" s="382">
        <f t="shared" si="254"/>
        <v>12149540</v>
      </c>
    </row>
    <row r="176" spans="1:52" ht="18" x14ac:dyDescent="0.25">
      <c r="A176" s="42" t="s">
        <v>354</v>
      </c>
      <c r="B176" s="24" t="s">
        <v>355</v>
      </c>
      <c r="C176" s="202"/>
      <c r="D176" s="202"/>
      <c r="E176" s="202"/>
      <c r="F176" s="202"/>
      <c r="G176" s="202"/>
      <c r="H176" s="202">
        <f t="shared" ref="H176:H186" si="280">SUM(C176:G176)</f>
        <v>0</v>
      </c>
      <c r="I176" s="327"/>
      <c r="J176" s="202"/>
      <c r="K176" s="202"/>
      <c r="L176" s="321"/>
      <c r="M176" s="202">
        <f t="shared" ref="M176:M186" si="281">SUM(I176:L176)</f>
        <v>0</v>
      </c>
      <c r="N176" s="327"/>
      <c r="O176" s="389"/>
      <c r="P176" s="321"/>
      <c r="Q176" s="202">
        <f>SUM(N176:P176)</f>
        <v>0</v>
      </c>
      <c r="R176" s="327"/>
      <c r="S176" s="327"/>
      <c r="T176" s="327"/>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321">
        <f t="shared" ref="AY176:AY186" si="282">SUM(R176:AX176)</f>
        <v>0</v>
      </c>
      <c r="AZ176" s="382">
        <f t="shared" si="254"/>
        <v>0</v>
      </c>
    </row>
    <row r="177" spans="1:52" ht="18" x14ac:dyDescent="0.25">
      <c r="A177" s="42" t="s">
        <v>356</v>
      </c>
      <c r="B177" s="24" t="s">
        <v>357</v>
      </c>
      <c r="C177" s="202"/>
      <c r="D177" s="202"/>
      <c r="E177" s="202"/>
      <c r="F177" s="202"/>
      <c r="G177" s="202"/>
      <c r="H177" s="202">
        <f t="shared" si="280"/>
        <v>0</v>
      </c>
      <c r="I177" s="327"/>
      <c r="J177" s="202"/>
      <c r="K177" s="202"/>
      <c r="L177" s="321"/>
      <c r="M177" s="202">
        <f t="shared" si="281"/>
        <v>0</v>
      </c>
      <c r="N177" s="327"/>
      <c r="O177" s="389"/>
      <c r="P177" s="321"/>
      <c r="Q177" s="202">
        <f t="shared" ref="Q177:Q186" si="283">SUM(N177:P177)</f>
        <v>0</v>
      </c>
      <c r="R177" s="327"/>
      <c r="S177" s="327"/>
      <c r="T177" s="327"/>
      <c r="U177" s="202"/>
      <c r="V177" s="202"/>
      <c r="W177" s="202">
        <v>0</v>
      </c>
      <c r="X177" s="202">
        <v>5456742</v>
      </c>
      <c r="Y177" s="202">
        <v>0</v>
      </c>
      <c r="Z177" s="202"/>
      <c r="AA177" s="202"/>
      <c r="AB177" s="202"/>
      <c r="AC177" s="202"/>
      <c r="AD177" s="202"/>
      <c r="AE177" s="202"/>
      <c r="AF177" s="202"/>
      <c r="AG177" s="202"/>
      <c r="AH177" s="202"/>
      <c r="AI177" s="202"/>
      <c r="AJ177" s="202"/>
      <c r="AK177" s="202"/>
      <c r="AL177" s="202"/>
      <c r="AM177" s="202"/>
      <c r="AN177" s="202"/>
      <c r="AO177" s="202"/>
      <c r="AP177" s="202"/>
      <c r="AQ177" s="202"/>
      <c r="AR177" s="202"/>
      <c r="AS177" s="202"/>
      <c r="AT177" s="202"/>
      <c r="AU177" s="202"/>
      <c r="AV177" s="202"/>
      <c r="AW177" s="202"/>
      <c r="AX177" s="202"/>
      <c r="AY177" s="321">
        <f t="shared" si="282"/>
        <v>5456742</v>
      </c>
      <c r="AZ177" s="382">
        <f t="shared" si="254"/>
        <v>5456742</v>
      </c>
    </row>
    <row r="178" spans="1:52" ht="30" x14ac:dyDescent="0.25">
      <c r="A178" s="42" t="s">
        <v>358</v>
      </c>
      <c r="B178" s="24" t="s">
        <v>359</v>
      </c>
      <c r="C178" s="202"/>
      <c r="D178" s="202"/>
      <c r="E178" s="202"/>
      <c r="F178" s="202"/>
      <c r="G178" s="202"/>
      <c r="H178" s="202">
        <f t="shared" si="280"/>
        <v>0</v>
      </c>
      <c r="I178" s="327"/>
      <c r="J178" s="202"/>
      <c r="K178" s="202"/>
      <c r="L178" s="321"/>
      <c r="M178" s="202">
        <f t="shared" si="281"/>
        <v>0</v>
      </c>
      <c r="N178" s="327"/>
      <c r="O178" s="389"/>
      <c r="P178" s="321"/>
      <c r="Q178" s="202">
        <f t="shared" si="283"/>
        <v>0</v>
      </c>
      <c r="R178" s="327"/>
      <c r="S178" s="327"/>
      <c r="T178" s="327"/>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2"/>
      <c r="AP178" s="202"/>
      <c r="AQ178" s="202"/>
      <c r="AR178" s="202"/>
      <c r="AS178" s="202"/>
      <c r="AT178" s="202"/>
      <c r="AU178" s="202"/>
      <c r="AV178" s="202"/>
      <c r="AW178" s="202"/>
      <c r="AX178" s="202"/>
      <c r="AY178" s="321">
        <f t="shared" si="282"/>
        <v>0</v>
      </c>
      <c r="AZ178" s="382">
        <f t="shared" si="254"/>
        <v>0</v>
      </c>
    </row>
    <row r="179" spans="1:52" ht="30" x14ac:dyDescent="0.25">
      <c r="A179" s="42" t="s">
        <v>360</v>
      </c>
      <c r="B179" s="24" t="s">
        <v>361</v>
      </c>
      <c r="C179" s="202"/>
      <c r="D179" s="202"/>
      <c r="E179" s="202"/>
      <c r="F179" s="202"/>
      <c r="G179" s="202"/>
      <c r="H179" s="202">
        <f t="shared" si="280"/>
        <v>0</v>
      </c>
      <c r="I179" s="327"/>
      <c r="J179" s="202"/>
      <c r="K179" s="202"/>
      <c r="L179" s="321"/>
      <c r="M179" s="202">
        <f t="shared" si="281"/>
        <v>0</v>
      </c>
      <c r="N179" s="327"/>
      <c r="O179" s="389"/>
      <c r="P179" s="321"/>
      <c r="Q179" s="202">
        <f t="shared" si="283"/>
        <v>0</v>
      </c>
      <c r="R179" s="327"/>
      <c r="S179" s="327"/>
      <c r="T179" s="327"/>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2"/>
      <c r="AP179" s="202"/>
      <c r="AQ179" s="202"/>
      <c r="AR179" s="202"/>
      <c r="AS179" s="202"/>
      <c r="AT179" s="202"/>
      <c r="AU179" s="202"/>
      <c r="AV179" s="202"/>
      <c r="AW179" s="202"/>
      <c r="AX179" s="202"/>
      <c r="AY179" s="321">
        <f t="shared" si="282"/>
        <v>0</v>
      </c>
      <c r="AZ179" s="382">
        <f t="shared" si="254"/>
        <v>0</v>
      </c>
    </row>
    <row r="180" spans="1:52" ht="30" x14ac:dyDescent="0.25">
      <c r="A180" s="42" t="s">
        <v>362</v>
      </c>
      <c r="B180" s="24" t="s">
        <v>363</v>
      </c>
      <c r="C180" s="202"/>
      <c r="D180" s="202"/>
      <c r="E180" s="202"/>
      <c r="F180" s="202"/>
      <c r="G180" s="202"/>
      <c r="H180" s="202">
        <f t="shared" si="280"/>
        <v>0</v>
      </c>
      <c r="I180" s="327"/>
      <c r="J180" s="202"/>
      <c r="K180" s="202"/>
      <c r="L180" s="321"/>
      <c r="M180" s="202">
        <f t="shared" si="281"/>
        <v>0</v>
      </c>
      <c r="N180" s="327"/>
      <c r="O180" s="389"/>
      <c r="P180" s="321"/>
      <c r="Q180" s="202">
        <f t="shared" si="283"/>
        <v>0</v>
      </c>
      <c r="R180" s="327"/>
      <c r="S180" s="327"/>
      <c r="T180" s="327"/>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2"/>
      <c r="AP180" s="202"/>
      <c r="AQ180" s="202"/>
      <c r="AR180" s="202"/>
      <c r="AS180" s="202"/>
      <c r="AT180" s="202"/>
      <c r="AU180" s="202"/>
      <c r="AV180" s="202"/>
      <c r="AW180" s="202"/>
      <c r="AX180" s="202"/>
      <c r="AY180" s="321">
        <f t="shared" si="282"/>
        <v>0</v>
      </c>
      <c r="AZ180" s="382">
        <f t="shared" si="254"/>
        <v>0</v>
      </c>
    </row>
    <row r="181" spans="1:52" ht="30" x14ac:dyDescent="0.25">
      <c r="A181" s="42" t="s">
        <v>364</v>
      </c>
      <c r="B181" s="24" t="s">
        <v>365</v>
      </c>
      <c r="C181" s="202"/>
      <c r="D181" s="202"/>
      <c r="E181" s="202"/>
      <c r="F181" s="202"/>
      <c r="G181" s="202"/>
      <c r="H181" s="202">
        <f t="shared" si="280"/>
        <v>0</v>
      </c>
      <c r="I181" s="327"/>
      <c r="J181" s="202"/>
      <c r="K181" s="202"/>
      <c r="L181" s="321"/>
      <c r="M181" s="202">
        <f t="shared" si="281"/>
        <v>0</v>
      </c>
      <c r="N181" s="327"/>
      <c r="O181" s="389"/>
      <c r="P181" s="321"/>
      <c r="Q181" s="202">
        <f t="shared" si="283"/>
        <v>0</v>
      </c>
      <c r="R181" s="327"/>
      <c r="S181" s="327"/>
      <c r="T181" s="327"/>
      <c r="U181" s="202"/>
      <c r="V181" s="202"/>
      <c r="W181" s="202"/>
      <c r="X181" s="202"/>
      <c r="Y181" s="202"/>
      <c r="Z181" s="202"/>
      <c r="AA181" s="202"/>
      <c r="AB181" s="202"/>
      <c r="AC181" s="202"/>
      <c r="AD181" s="202"/>
      <c r="AE181" s="202"/>
      <c r="AF181" s="202"/>
      <c r="AG181" s="202"/>
      <c r="AH181" s="202"/>
      <c r="AI181" s="202"/>
      <c r="AJ181" s="202"/>
      <c r="AK181" s="202"/>
      <c r="AL181" s="202"/>
      <c r="AM181" s="202"/>
      <c r="AN181" s="202"/>
      <c r="AO181" s="202"/>
      <c r="AP181" s="202"/>
      <c r="AQ181" s="202"/>
      <c r="AR181" s="202"/>
      <c r="AS181" s="202"/>
      <c r="AT181" s="202"/>
      <c r="AU181" s="202"/>
      <c r="AV181" s="202"/>
      <c r="AW181" s="202"/>
      <c r="AX181" s="202"/>
      <c r="AY181" s="321">
        <f t="shared" si="282"/>
        <v>0</v>
      </c>
      <c r="AZ181" s="382">
        <f t="shared" si="254"/>
        <v>0</v>
      </c>
    </row>
    <row r="182" spans="1:52" ht="30" x14ac:dyDescent="0.25">
      <c r="A182" s="42" t="s">
        <v>366</v>
      </c>
      <c r="B182" s="24" t="s">
        <v>367</v>
      </c>
      <c r="C182" s="202"/>
      <c r="D182" s="202"/>
      <c r="E182" s="202"/>
      <c r="F182" s="202"/>
      <c r="G182" s="202"/>
      <c r="H182" s="202">
        <f t="shared" si="280"/>
        <v>0</v>
      </c>
      <c r="I182" s="327"/>
      <c r="J182" s="202"/>
      <c r="K182" s="202"/>
      <c r="L182" s="321"/>
      <c r="M182" s="202">
        <f t="shared" si="281"/>
        <v>0</v>
      </c>
      <c r="N182" s="327"/>
      <c r="O182" s="389"/>
      <c r="P182" s="321"/>
      <c r="Q182" s="202">
        <f t="shared" si="283"/>
        <v>0</v>
      </c>
      <c r="R182" s="327"/>
      <c r="S182" s="327"/>
      <c r="T182" s="327"/>
      <c r="U182" s="202"/>
      <c r="V182" s="202"/>
      <c r="W182" s="202"/>
      <c r="X182" s="202"/>
      <c r="Y182" s="202"/>
      <c r="Z182" s="202"/>
      <c r="AA182" s="202"/>
      <c r="AB182" s="202"/>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2"/>
      <c r="AY182" s="321">
        <f t="shared" si="282"/>
        <v>0</v>
      </c>
      <c r="AZ182" s="382">
        <f t="shared" si="254"/>
        <v>0</v>
      </c>
    </row>
    <row r="183" spans="1:52" ht="30" x14ac:dyDescent="0.25">
      <c r="A183" s="42" t="s">
        <v>368</v>
      </c>
      <c r="B183" s="24" t="s">
        <v>369</v>
      </c>
      <c r="C183" s="202"/>
      <c r="D183" s="202"/>
      <c r="E183" s="202"/>
      <c r="F183" s="202"/>
      <c r="G183" s="202"/>
      <c r="H183" s="202">
        <f t="shared" si="280"/>
        <v>0</v>
      </c>
      <c r="I183" s="327"/>
      <c r="J183" s="202"/>
      <c r="K183" s="202"/>
      <c r="L183" s="321"/>
      <c r="M183" s="202">
        <f t="shared" si="281"/>
        <v>0</v>
      </c>
      <c r="N183" s="327"/>
      <c r="O183" s="389"/>
      <c r="P183" s="321"/>
      <c r="Q183" s="202">
        <f t="shared" si="283"/>
        <v>0</v>
      </c>
      <c r="R183" s="327"/>
      <c r="S183" s="327"/>
      <c r="T183" s="327"/>
      <c r="U183" s="202"/>
      <c r="V183" s="202"/>
      <c r="W183" s="202"/>
      <c r="X183" s="202"/>
      <c r="Y183" s="202"/>
      <c r="Z183" s="202"/>
      <c r="AA183" s="202"/>
      <c r="AB183" s="202"/>
      <c r="AC183" s="202"/>
      <c r="AD183" s="202"/>
      <c r="AE183" s="202"/>
      <c r="AF183" s="202"/>
      <c r="AG183" s="202"/>
      <c r="AH183" s="202"/>
      <c r="AI183" s="202"/>
      <c r="AJ183" s="202"/>
      <c r="AK183" s="202"/>
      <c r="AL183" s="202"/>
      <c r="AM183" s="202"/>
      <c r="AN183" s="202"/>
      <c r="AO183" s="202"/>
      <c r="AP183" s="202"/>
      <c r="AQ183" s="202"/>
      <c r="AR183" s="202"/>
      <c r="AS183" s="202"/>
      <c r="AT183" s="202"/>
      <c r="AU183" s="202"/>
      <c r="AV183" s="202"/>
      <c r="AW183" s="202"/>
      <c r="AX183" s="202"/>
      <c r="AY183" s="321">
        <f t="shared" si="282"/>
        <v>0</v>
      </c>
      <c r="AZ183" s="382">
        <f t="shared" si="254"/>
        <v>0</v>
      </c>
    </row>
    <row r="184" spans="1:52" ht="18" x14ac:dyDescent="0.25">
      <c r="A184" s="42" t="s">
        <v>370</v>
      </c>
      <c r="B184" s="24" t="s">
        <v>371</v>
      </c>
      <c r="C184" s="202"/>
      <c r="D184" s="202"/>
      <c r="E184" s="202"/>
      <c r="F184" s="202"/>
      <c r="G184" s="202"/>
      <c r="H184" s="202">
        <f t="shared" si="280"/>
        <v>0</v>
      </c>
      <c r="I184" s="327"/>
      <c r="J184" s="202"/>
      <c r="K184" s="202"/>
      <c r="L184" s="321"/>
      <c r="M184" s="202">
        <f t="shared" si="281"/>
        <v>0</v>
      </c>
      <c r="N184" s="327"/>
      <c r="O184" s="389"/>
      <c r="P184" s="321"/>
      <c r="Q184" s="202">
        <f t="shared" si="283"/>
        <v>0</v>
      </c>
      <c r="R184" s="327"/>
      <c r="S184" s="327"/>
      <c r="T184" s="327"/>
      <c r="U184" s="202"/>
      <c r="V184" s="202"/>
      <c r="W184" s="202"/>
      <c r="X184" s="202"/>
      <c r="Y184" s="202"/>
      <c r="Z184" s="202"/>
      <c r="AA184" s="202"/>
      <c r="AB184" s="202"/>
      <c r="AC184" s="202"/>
      <c r="AD184" s="202"/>
      <c r="AE184" s="202"/>
      <c r="AF184" s="202"/>
      <c r="AG184" s="202"/>
      <c r="AH184" s="202"/>
      <c r="AI184" s="202"/>
      <c r="AJ184" s="202"/>
      <c r="AK184" s="202"/>
      <c r="AL184" s="202"/>
      <c r="AM184" s="202"/>
      <c r="AN184" s="202"/>
      <c r="AO184" s="202"/>
      <c r="AP184" s="202"/>
      <c r="AQ184" s="202"/>
      <c r="AR184" s="202"/>
      <c r="AS184" s="202"/>
      <c r="AT184" s="202"/>
      <c r="AU184" s="202"/>
      <c r="AV184" s="202"/>
      <c r="AW184" s="202"/>
      <c r="AX184" s="202"/>
      <c r="AY184" s="321">
        <f t="shared" si="282"/>
        <v>0</v>
      </c>
      <c r="AZ184" s="382">
        <f t="shared" si="254"/>
        <v>0</v>
      </c>
    </row>
    <row r="185" spans="1:52" ht="18" x14ac:dyDescent="0.25">
      <c r="A185" s="42" t="s">
        <v>372</v>
      </c>
      <c r="B185" s="24" t="s">
        <v>373</v>
      </c>
      <c r="C185" s="202"/>
      <c r="D185" s="202"/>
      <c r="E185" s="202"/>
      <c r="F185" s="202"/>
      <c r="G185" s="202"/>
      <c r="H185" s="202">
        <f t="shared" si="280"/>
        <v>0</v>
      </c>
      <c r="I185" s="327"/>
      <c r="J185" s="202"/>
      <c r="K185" s="202"/>
      <c r="L185" s="321"/>
      <c r="M185" s="202">
        <f t="shared" si="281"/>
        <v>0</v>
      </c>
      <c r="N185" s="327"/>
      <c r="O185" s="389"/>
      <c r="P185" s="321"/>
      <c r="Q185" s="202">
        <f t="shared" si="283"/>
        <v>0</v>
      </c>
      <c r="R185" s="327"/>
      <c r="S185" s="327"/>
      <c r="T185" s="327"/>
      <c r="U185" s="202"/>
      <c r="V185" s="202"/>
      <c r="W185" s="202"/>
      <c r="X185" s="202"/>
      <c r="Y185" s="202"/>
      <c r="Z185" s="202"/>
      <c r="AA185" s="202"/>
      <c r="AB185" s="202"/>
      <c r="AC185" s="202"/>
      <c r="AD185" s="202"/>
      <c r="AE185" s="202"/>
      <c r="AF185" s="202"/>
      <c r="AG185" s="202"/>
      <c r="AH185" s="202"/>
      <c r="AI185" s="202"/>
      <c r="AJ185" s="202"/>
      <c r="AK185" s="202"/>
      <c r="AL185" s="202"/>
      <c r="AM185" s="202"/>
      <c r="AN185" s="202"/>
      <c r="AO185" s="202"/>
      <c r="AP185" s="202"/>
      <c r="AQ185" s="202"/>
      <c r="AR185" s="202"/>
      <c r="AS185" s="202"/>
      <c r="AT185" s="202"/>
      <c r="AU185" s="202"/>
      <c r="AV185" s="202"/>
      <c r="AW185" s="202"/>
      <c r="AX185" s="202"/>
      <c r="AY185" s="321">
        <f t="shared" si="282"/>
        <v>0</v>
      </c>
      <c r="AZ185" s="382">
        <f t="shared" ref="AZ185:AZ212" si="284">AY185+Q185+M185+H185</f>
        <v>0</v>
      </c>
    </row>
    <row r="186" spans="1:52" ht="30" x14ac:dyDescent="0.25">
      <c r="A186" s="42" t="s">
        <v>374</v>
      </c>
      <c r="B186" s="24" t="s">
        <v>375</v>
      </c>
      <c r="C186" s="202"/>
      <c r="D186" s="202"/>
      <c r="E186" s="202"/>
      <c r="F186" s="202"/>
      <c r="G186" s="202"/>
      <c r="H186" s="202">
        <f t="shared" si="280"/>
        <v>0</v>
      </c>
      <c r="I186" s="327"/>
      <c r="J186" s="202"/>
      <c r="K186" s="202"/>
      <c r="L186" s="321"/>
      <c r="M186" s="202">
        <f t="shared" si="281"/>
        <v>0</v>
      </c>
      <c r="N186" s="327"/>
      <c r="O186" s="389"/>
      <c r="P186" s="321"/>
      <c r="Q186" s="202">
        <f t="shared" si="283"/>
        <v>0</v>
      </c>
      <c r="R186" s="327"/>
      <c r="S186" s="327"/>
      <c r="T186" s="327"/>
      <c r="U186" s="202">
        <v>0</v>
      </c>
      <c r="V186" s="202"/>
      <c r="W186" s="202"/>
      <c r="X186" s="202"/>
      <c r="Y186" s="202"/>
      <c r="Z186" s="202"/>
      <c r="AA186" s="202"/>
      <c r="AB186" s="202"/>
      <c r="AC186" s="202"/>
      <c r="AD186" s="202"/>
      <c r="AE186" s="202"/>
      <c r="AF186" s="202"/>
      <c r="AG186" s="202">
        <v>1940000</v>
      </c>
      <c r="AH186" s="202"/>
      <c r="AI186" s="202"/>
      <c r="AJ186" s="202">
        <v>0</v>
      </c>
      <c r="AK186" s="202">
        <v>4752798</v>
      </c>
      <c r="AL186" s="202"/>
      <c r="AM186" s="202"/>
      <c r="AN186" s="202"/>
      <c r="AO186" s="202"/>
      <c r="AP186" s="202"/>
      <c r="AQ186" s="202"/>
      <c r="AR186" s="202"/>
      <c r="AS186" s="202"/>
      <c r="AT186" s="202"/>
      <c r="AU186" s="202"/>
      <c r="AV186" s="202"/>
      <c r="AW186" s="202"/>
      <c r="AX186" s="202"/>
      <c r="AY186" s="321">
        <f t="shared" si="282"/>
        <v>6692798</v>
      </c>
      <c r="AZ186" s="382">
        <f t="shared" si="284"/>
        <v>6692798</v>
      </c>
    </row>
    <row r="187" spans="1:52" ht="18" x14ac:dyDescent="0.25">
      <c r="A187" s="42" t="s">
        <v>376</v>
      </c>
      <c r="B187" s="24" t="s">
        <v>377</v>
      </c>
      <c r="C187" s="202">
        <f t="shared" ref="C187:E187" si="285">SUM(C188:C189)</f>
        <v>0</v>
      </c>
      <c r="D187" s="202">
        <f t="shared" si="285"/>
        <v>0</v>
      </c>
      <c r="E187" s="202">
        <f t="shared" si="285"/>
        <v>0</v>
      </c>
      <c r="F187" s="202">
        <f t="shared" ref="F187" si="286">SUM(F188:F189)</f>
        <v>0</v>
      </c>
      <c r="G187" s="202">
        <f t="shared" ref="G187:AY187" si="287">SUM(G188:G189)</f>
        <v>0</v>
      </c>
      <c r="H187" s="202">
        <f t="shared" si="287"/>
        <v>0</v>
      </c>
      <c r="I187" s="327">
        <f t="shared" si="287"/>
        <v>0</v>
      </c>
      <c r="J187" s="202">
        <f t="shared" si="287"/>
        <v>0</v>
      </c>
      <c r="K187" s="202">
        <f t="shared" si="287"/>
        <v>0</v>
      </c>
      <c r="L187" s="321">
        <f t="shared" si="287"/>
        <v>0</v>
      </c>
      <c r="M187" s="202">
        <f t="shared" si="287"/>
        <v>0</v>
      </c>
      <c r="N187" s="327">
        <f t="shared" si="287"/>
        <v>0</v>
      </c>
      <c r="O187" s="389"/>
      <c r="P187" s="321">
        <f t="shared" ref="P187" si="288">SUM(P188:P189)</f>
        <v>0</v>
      </c>
      <c r="Q187" s="202">
        <f>SUM(Q188:Q189)</f>
        <v>0</v>
      </c>
      <c r="R187" s="327">
        <f t="shared" ref="R187:AX187" si="289">SUM(R188:R189)</f>
        <v>0</v>
      </c>
      <c r="S187" s="327">
        <f t="shared" si="289"/>
        <v>0</v>
      </c>
      <c r="T187" s="327">
        <f t="shared" si="289"/>
        <v>0</v>
      </c>
      <c r="U187" s="202">
        <f t="shared" si="289"/>
        <v>0</v>
      </c>
      <c r="V187" s="202">
        <f t="shared" si="289"/>
        <v>0</v>
      </c>
      <c r="W187" s="202">
        <f t="shared" si="289"/>
        <v>0</v>
      </c>
      <c r="X187" s="202">
        <f t="shared" si="289"/>
        <v>0</v>
      </c>
      <c r="Y187" s="202">
        <f t="shared" si="289"/>
        <v>0</v>
      </c>
      <c r="Z187" s="202">
        <f t="shared" si="289"/>
        <v>0</v>
      </c>
      <c r="AA187" s="202">
        <f t="shared" si="289"/>
        <v>0</v>
      </c>
      <c r="AB187" s="202">
        <f t="shared" si="289"/>
        <v>0</v>
      </c>
      <c r="AC187" s="202">
        <f t="shared" si="289"/>
        <v>0</v>
      </c>
      <c r="AD187" s="202">
        <f t="shared" si="289"/>
        <v>0</v>
      </c>
      <c r="AE187" s="202">
        <f t="shared" si="289"/>
        <v>0</v>
      </c>
      <c r="AF187" s="202">
        <f t="shared" si="289"/>
        <v>0</v>
      </c>
      <c r="AG187" s="202">
        <f t="shared" si="289"/>
        <v>0</v>
      </c>
      <c r="AH187" s="202">
        <f t="shared" si="289"/>
        <v>0</v>
      </c>
      <c r="AI187" s="202">
        <f t="shared" si="289"/>
        <v>0</v>
      </c>
      <c r="AJ187" s="202">
        <f t="shared" si="289"/>
        <v>0</v>
      </c>
      <c r="AK187" s="202">
        <f t="shared" si="289"/>
        <v>0</v>
      </c>
      <c r="AL187" s="202">
        <f t="shared" si="289"/>
        <v>0</v>
      </c>
      <c r="AM187" s="202">
        <f t="shared" si="289"/>
        <v>0</v>
      </c>
      <c r="AN187" s="202">
        <f t="shared" si="289"/>
        <v>0</v>
      </c>
      <c r="AO187" s="202">
        <f t="shared" si="289"/>
        <v>0</v>
      </c>
      <c r="AP187" s="202">
        <f t="shared" si="289"/>
        <v>0</v>
      </c>
      <c r="AQ187" s="202">
        <f t="shared" si="289"/>
        <v>0</v>
      </c>
      <c r="AR187" s="202">
        <f t="shared" si="289"/>
        <v>0</v>
      </c>
      <c r="AS187" s="202">
        <f t="shared" si="289"/>
        <v>0</v>
      </c>
      <c r="AT187" s="202">
        <f t="shared" si="289"/>
        <v>0</v>
      </c>
      <c r="AU187" s="202">
        <f t="shared" si="289"/>
        <v>0</v>
      </c>
      <c r="AV187" s="202">
        <f t="shared" si="289"/>
        <v>0</v>
      </c>
      <c r="AW187" s="202">
        <f t="shared" si="289"/>
        <v>0</v>
      </c>
      <c r="AX187" s="202">
        <f t="shared" si="289"/>
        <v>0</v>
      </c>
      <c r="AY187" s="321">
        <f t="shared" si="287"/>
        <v>0</v>
      </c>
      <c r="AZ187" s="382">
        <f t="shared" si="284"/>
        <v>0</v>
      </c>
    </row>
    <row r="188" spans="1:52" ht="18" x14ac:dyDescent="0.25">
      <c r="A188" s="42"/>
      <c r="B188" s="29" t="s">
        <v>378</v>
      </c>
      <c r="C188" s="202"/>
      <c r="D188" s="202"/>
      <c r="E188" s="202"/>
      <c r="F188" s="202"/>
      <c r="G188" s="202"/>
      <c r="H188" s="202">
        <f>SUM(C188:G188)</f>
        <v>0</v>
      </c>
      <c r="I188" s="327"/>
      <c r="J188" s="202"/>
      <c r="K188" s="202"/>
      <c r="L188" s="321"/>
      <c r="M188" s="202">
        <f>SUM(I188:L188)</f>
        <v>0</v>
      </c>
      <c r="N188" s="327"/>
      <c r="O188" s="389"/>
      <c r="P188" s="321"/>
      <c r="Q188" s="202">
        <f>SUM(N188:P188)</f>
        <v>0</v>
      </c>
      <c r="R188" s="327"/>
      <c r="S188" s="327"/>
      <c r="T188" s="327"/>
      <c r="U188" s="202">
        <v>0</v>
      </c>
      <c r="V188" s="202"/>
      <c r="W188" s="202"/>
      <c r="X188" s="202"/>
      <c r="Y188" s="202"/>
      <c r="Z188" s="202"/>
      <c r="AA188" s="202"/>
      <c r="AB188" s="202"/>
      <c r="AC188" s="202"/>
      <c r="AD188" s="202"/>
      <c r="AE188" s="202"/>
      <c r="AF188" s="202"/>
      <c r="AG188" s="202"/>
      <c r="AH188" s="202"/>
      <c r="AI188" s="202"/>
      <c r="AJ188" s="202"/>
      <c r="AK188" s="202"/>
      <c r="AL188" s="202"/>
      <c r="AM188" s="202"/>
      <c r="AN188" s="202"/>
      <c r="AO188" s="202"/>
      <c r="AP188" s="202"/>
      <c r="AQ188" s="202"/>
      <c r="AR188" s="202"/>
      <c r="AS188" s="202"/>
      <c r="AT188" s="202"/>
      <c r="AU188" s="202"/>
      <c r="AV188" s="202"/>
      <c r="AW188" s="202"/>
      <c r="AX188" s="202"/>
      <c r="AY188" s="321">
        <f>SUM(R188:AX188)</f>
        <v>0</v>
      </c>
      <c r="AZ188" s="382">
        <f t="shared" si="284"/>
        <v>0</v>
      </c>
    </row>
    <row r="189" spans="1:52" ht="18" x14ac:dyDescent="0.25">
      <c r="A189" s="42"/>
      <c r="B189" s="29" t="s">
        <v>379</v>
      </c>
      <c r="C189" s="202"/>
      <c r="D189" s="202"/>
      <c r="E189" s="202"/>
      <c r="F189" s="202"/>
      <c r="G189" s="202"/>
      <c r="H189" s="202">
        <f>SUM(C189:G189)</f>
        <v>0</v>
      </c>
      <c r="I189" s="327"/>
      <c r="J189" s="202"/>
      <c r="K189" s="202"/>
      <c r="L189" s="321"/>
      <c r="M189" s="202">
        <f>SUM(I189:L189)</f>
        <v>0</v>
      </c>
      <c r="N189" s="327"/>
      <c r="O189" s="389"/>
      <c r="P189" s="321"/>
      <c r="Q189" s="202">
        <f>SUM(N189:P189)</f>
        <v>0</v>
      </c>
      <c r="R189" s="327"/>
      <c r="S189" s="327"/>
      <c r="T189" s="327"/>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202"/>
      <c r="AY189" s="321">
        <f>SUM(R189:AX189)</f>
        <v>0</v>
      </c>
      <c r="AZ189" s="382">
        <f t="shared" si="284"/>
        <v>0</v>
      </c>
    </row>
    <row r="190" spans="1:52" ht="18" x14ac:dyDescent="0.25">
      <c r="A190" s="19" t="s">
        <v>380</v>
      </c>
      <c r="B190" s="20" t="s">
        <v>381</v>
      </c>
      <c r="C190" s="199">
        <f t="shared" ref="C190:E190" si="290">SUM(C191:C197)</f>
        <v>326480</v>
      </c>
      <c r="D190" s="199">
        <f t="shared" si="290"/>
        <v>0</v>
      </c>
      <c r="E190" s="199">
        <f t="shared" si="290"/>
        <v>49500</v>
      </c>
      <c r="F190" s="199">
        <f t="shared" ref="F190" si="291">SUM(F191:F197)</f>
        <v>0</v>
      </c>
      <c r="G190" s="199">
        <f t="shared" ref="G190:AY190" si="292">SUM(G191:G197)</f>
        <v>0</v>
      </c>
      <c r="H190" s="199">
        <f t="shared" si="292"/>
        <v>375980</v>
      </c>
      <c r="I190" s="346">
        <f t="shared" si="292"/>
        <v>326900</v>
      </c>
      <c r="J190" s="219">
        <f t="shared" si="292"/>
        <v>0</v>
      </c>
      <c r="K190" s="219">
        <f t="shared" si="292"/>
        <v>0</v>
      </c>
      <c r="L190" s="356">
        <f t="shared" si="292"/>
        <v>0</v>
      </c>
      <c r="M190" s="219">
        <f t="shared" si="292"/>
        <v>326900</v>
      </c>
      <c r="N190" s="346">
        <f t="shared" si="292"/>
        <v>254000</v>
      </c>
      <c r="O190" s="393"/>
      <c r="P190" s="356">
        <f t="shared" ref="P190" si="293">SUM(P191:P197)</f>
        <v>0</v>
      </c>
      <c r="Q190" s="219">
        <f>SUM(Q191:Q197)</f>
        <v>254000</v>
      </c>
      <c r="R190" s="346">
        <f t="shared" ref="R190:AX190" si="294">SUM(R191:R197)</f>
        <v>0</v>
      </c>
      <c r="S190" s="346">
        <f t="shared" si="294"/>
        <v>0</v>
      </c>
      <c r="T190" s="346">
        <f t="shared" si="294"/>
        <v>0</v>
      </c>
      <c r="U190" s="219">
        <f t="shared" si="294"/>
        <v>0</v>
      </c>
      <c r="V190" s="219">
        <f t="shared" si="294"/>
        <v>0</v>
      </c>
      <c r="W190" s="219">
        <f t="shared" si="294"/>
        <v>1195000</v>
      </c>
      <c r="X190" s="219">
        <f t="shared" si="294"/>
        <v>0</v>
      </c>
      <c r="Y190" s="219">
        <f t="shared" si="294"/>
        <v>0</v>
      </c>
      <c r="Z190" s="219">
        <f t="shared" si="294"/>
        <v>0</v>
      </c>
      <c r="AA190" s="219">
        <f t="shared" si="294"/>
        <v>0</v>
      </c>
      <c r="AB190" s="219">
        <f t="shared" si="294"/>
        <v>0</v>
      </c>
      <c r="AC190" s="219">
        <f t="shared" si="294"/>
        <v>0</v>
      </c>
      <c r="AD190" s="219">
        <f t="shared" si="294"/>
        <v>0</v>
      </c>
      <c r="AE190" s="219">
        <f t="shared" si="294"/>
        <v>11099000</v>
      </c>
      <c r="AF190" s="219">
        <f t="shared" si="294"/>
        <v>629801</v>
      </c>
      <c r="AG190" s="219">
        <f t="shared" si="294"/>
        <v>0</v>
      </c>
      <c r="AH190" s="219">
        <f t="shared" si="294"/>
        <v>127000</v>
      </c>
      <c r="AI190" s="219">
        <f t="shared" si="294"/>
        <v>0</v>
      </c>
      <c r="AJ190" s="219">
        <f t="shared" si="294"/>
        <v>0</v>
      </c>
      <c r="AK190" s="219">
        <f t="shared" si="294"/>
        <v>0</v>
      </c>
      <c r="AL190" s="219">
        <f t="shared" si="294"/>
        <v>0</v>
      </c>
      <c r="AM190" s="219">
        <f t="shared" si="294"/>
        <v>0</v>
      </c>
      <c r="AN190" s="219">
        <f t="shared" si="294"/>
        <v>0</v>
      </c>
      <c r="AO190" s="219">
        <f t="shared" si="294"/>
        <v>0</v>
      </c>
      <c r="AP190" s="219">
        <f t="shared" si="294"/>
        <v>0</v>
      </c>
      <c r="AQ190" s="219">
        <f t="shared" si="294"/>
        <v>0</v>
      </c>
      <c r="AR190" s="219">
        <f t="shared" si="294"/>
        <v>53000</v>
      </c>
      <c r="AS190" s="219">
        <f t="shared" si="294"/>
        <v>0</v>
      </c>
      <c r="AT190" s="219">
        <f t="shared" si="294"/>
        <v>0</v>
      </c>
      <c r="AU190" s="219">
        <f t="shared" si="294"/>
        <v>0</v>
      </c>
      <c r="AV190" s="219">
        <f t="shared" si="294"/>
        <v>0</v>
      </c>
      <c r="AW190" s="219">
        <f t="shared" si="294"/>
        <v>0</v>
      </c>
      <c r="AX190" s="219">
        <f t="shared" si="294"/>
        <v>0</v>
      </c>
      <c r="AY190" s="356">
        <f t="shared" si="292"/>
        <v>13103801</v>
      </c>
      <c r="AZ190" s="382">
        <f t="shared" si="284"/>
        <v>14060681</v>
      </c>
    </row>
    <row r="191" spans="1:52" ht="18" x14ac:dyDescent="0.25">
      <c r="A191" s="40" t="s">
        <v>382</v>
      </c>
      <c r="B191" s="41" t="s">
        <v>383</v>
      </c>
      <c r="C191" s="221"/>
      <c r="D191" s="221"/>
      <c r="E191" s="221"/>
      <c r="F191" s="221"/>
      <c r="G191" s="221"/>
      <c r="H191" s="221">
        <f t="shared" ref="H191:H197" si="295">SUM(C191:G191)</f>
        <v>0</v>
      </c>
      <c r="I191" s="348"/>
      <c r="J191" s="222"/>
      <c r="K191" s="222"/>
      <c r="L191" s="358"/>
      <c r="M191" s="222">
        <f t="shared" ref="M191:M197" si="296">SUM(I191:L191)</f>
        <v>0</v>
      </c>
      <c r="N191" s="348"/>
      <c r="O191" s="395"/>
      <c r="P191" s="358"/>
      <c r="Q191" s="222">
        <f>SUM(N191:P191)</f>
        <v>0</v>
      </c>
      <c r="R191" s="348"/>
      <c r="S191" s="348"/>
      <c r="T191" s="348"/>
      <c r="U191" s="222"/>
      <c r="V191" s="222"/>
      <c r="W191" s="222"/>
      <c r="X191" s="222"/>
      <c r="Y191" s="222"/>
      <c r="Z191" s="222"/>
      <c r="AA191" s="222"/>
      <c r="AB191" s="222"/>
      <c r="AC191" s="222"/>
      <c r="AD191" s="222"/>
      <c r="AE191" s="222"/>
      <c r="AF191" s="222"/>
      <c r="AG191" s="222"/>
      <c r="AH191" s="222"/>
      <c r="AI191" s="222"/>
      <c r="AJ191" s="222"/>
      <c r="AK191" s="222"/>
      <c r="AL191" s="222"/>
      <c r="AM191" s="222"/>
      <c r="AN191" s="222"/>
      <c r="AO191" s="222"/>
      <c r="AP191" s="222"/>
      <c r="AQ191" s="222"/>
      <c r="AR191" s="222"/>
      <c r="AS191" s="222"/>
      <c r="AT191" s="222"/>
      <c r="AU191" s="222"/>
      <c r="AV191" s="222"/>
      <c r="AW191" s="222"/>
      <c r="AX191" s="222"/>
      <c r="AY191" s="358">
        <f t="shared" ref="AY191:AY197" si="297">SUM(R191:AX191)</f>
        <v>0</v>
      </c>
      <c r="AZ191" s="382">
        <f t="shared" si="284"/>
        <v>0</v>
      </c>
    </row>
    <row r="192" spans="1:52" ht="18" x14ac:dyDescent="0.25">
      <c r="A192" s="40" t="s">
        <v>384</v>
      </c>
      <c r="B192" s="41" t="s">
        <v>385</v>
      </c>
      <c r="C192" s="221"/>
      <c r="D192" s="221"/>
      <c r="E192" s="221"/>
      <c r="F192" s="221"/>
      <c r="G192" s="221"/>
      <c r="H192" s="221">
        <f t="shared" si="295"/>
        <v>0</v>
      </c>
      <c r="I192" s="348"/>
      <c r="J192" s="222"/>
      <c r="K192" s="222"/>
      <c r="L192" s="358"/>
      <c r="M192" s="222">
        <f t="shared" si="296"/>
        <v>0</v>
      </c>
      <c r="N192" s="348"/>
      <c r="O192" s="395"/>
      <c r="P192" s="358"/>
      <c r="Q192" s="222">
        <f t="shared" ref="Q192:Q197" si="298">SUM(N192:P192)</f>
        <v>0</v>
      </c>
      <c r="R192" s="348"/>
      <c r="S192" s="348"/>
      <c r="T192" s="348"/>
      <c r="U192" s="222"/>
      <c r="V192" s="222"/>
      <c r="W192" s="222">
        <v>1195000</v>
      </c>
      <c r="X192" s="222"/>
      <c r="Y192" s="222"/>
      <c r="Z192" s="222"/>
      <c r="AA192" s="222"/>
      <c r="AB192" s="222"/>
      <c r="AC192" s="222"/>
      <c r="AD192" s="222"/>
      <c r="AE192" s="222">
        <v>5500000</v>
      </c>
      <c r="AF192" s="222"/>
      <c r="AG192" s="222"/>
      <c r="AH192" s="222"/>
      <c r="AI192" s="222"/>
      <c r="AJ192" s="222"/>
      <c r="AK192" s="222"/>
      <c r="AL192" s="222"/>
      <c r="AM192" s="222"/>
      <c r="AN192" s="222"/>
      <c r="AO192" s="222"/>
      <c r="AP192" s="222"/>
      <c r="AQ192" s="222"/>
      <c r="AR192" s="222"/>
      <c r="AS192" s="222"/>
      <c r="AT192" s="222"/>
      <c r="AU192" s="222"/>
      <c r="AV192" s="222"/>
      <c r="AW192" s="222"/>
      <c r="AX192" s="222"/>
      <c r="AY192" s="358">
        <f t="shared" si="297"/>
        <v>6695000</v>
      </c>
      <c r="AZ192" s="382">
        <f t="shared" si="284"/>
        <v>6695000</v>
      </c>
    </row>
    <row r="193" spans="1:52" ht="18" x14ac:dyDescent="0.25">
      <c r="A193" s="40" t="s">
        <v>386</v>
      </c>
      <c r="B193" s="41" t="s">
        <v>387</v>
      </c>
      <c r="C193" s="221"/>
      <c r="D193" s="221"/>
      <c r="E193" s="221"/>
      <c r="F193" s="221"/>
      <c r="G193" s="221"/>
      <c r="H193" s="221">
        <f t="shared" si="295"/>
        <v>0</v>
      </c>
      <c r="I193" s="348"/>
      <c r="J193" s="222"/>
      <c r="K193" s="222"/>
      <c r="L193" s="358"/>
      <c r="M193" s="222">
        <f t="shared" si="296"/>
        <v>0</v>
      </c>
      <c r="N193" s="348"/>
      <c r="O193" s="395"/>
      <c r="P193" s="358"/>
      <c r="Q193" s="222">
        <f t="shared" si="298"/>
        <v>0</v>
      </c>
      <c r="R193" s="348"/>
      <c r="S193" s="348"/>
      <c r="T193" s="348"/>
      <c r="U193" s="222"/>
      <c r="V193" s="222"/>
      <c r="W193" s="222"/>
      <c r="X193" s="222"/>
      <c r="Y193" s="222"/>
      <c r="Z193" s="222"/>
      <c r="AA193" s="222"/>
      <c r="AB193" s="222"/>
      <c r="AC193" s="222"/>
      <c r="AD193" s="222"/>
      <c r="AE193" s="222">
        <v>2480316</v>
      </c>
      <c r="AF193" s="222"/>
      <c r="AG193" s="222"/>
      <c r="AH193" s="222"/>
      <c r="AI193" s="222"/>
      <c r="AJ193" s="222"/>
      <c r="AK193" s="222"/>
      <c r="AL193" s="222"/>
      <c r="AM193" s="222"/>
      <c r="AN193" s="222"/>
      <c r="AO193" s="222"/>
      <c r="AP193" s="222"/>
      <c r="AQ193" s="222"/>
      <c r="AR193" s="222">
        <v>41000</v>
      </c>
      <c r="AS193" s="222"/>
      <c r="AT193" s="222"/>
      <c r="AU193" s="222"/>
      <c r="AV193" s="222"/>
      <c r="AW193" s="222"/>
      <c r="AX193" s="222"/>
      <c r="AY193" s="358">
        <f t="shared" si="297"/>
        <v>2521316</v>
      </c>
      <c r="AZ193" s="382">
        <f t="shared" si="284"/>
        <v>2521316</v>
      </c>
    </row>
    <row r="194" spans="1:52" ht="18" x14ac:dyDescent="0.25">
      <c r="A194" s="40" t="s">
        <v>388</v>
      </c>
      <c r="B194" s="41" t="s">
        <v>389</v>
      </c>
      <c r="C194" s="221">
        <v>257000</v>
      </c>
      <c r="D194" s="221">
        <v>0</v>
      </c>
      <c r="E194" s="221">
        <v>38976</v>
      </c>
      <c r="F194" s="221">
        <v>0</v>
      </c>
      <c r="G194" s="221"/>
      <c r="H194" s="221">
        <f t="shared" si="295"/>
        <v>295976</v>
      </c>
      <c r="I194" s="348">
        <v>257090</v>
      </c>
      <c r="J194" s="222"/>
      <c r="K194" s="222"/>
      <c r="L194" s="358"/>
      <c r="M194" s="222">
        <f t="shared" si="296"/>
        <v>257090</v>
      </c>
      <c r="N194" s="348">
        <v>200000</v>
      </c>
      <c r="O194" s="395"/>
      <c r="P194" s="358"/>
      <c r="Q194" s="222">
        <f t="shared" si="298"/>
        <v>200000</v>
      </c>
      <c r="R194" s="348"/>
      <c r="S194" s="348"/>
      <c r="T194" s="348"/>
      <c r="U194" s="222">
        <v>0</v>
      </c>
      <c r="V194" s="222">
        <v>0</v>
      </c>
      <c r="W194" s="222"/>
      <c r="X194" s="222"/>
      <c r="Y194" s="222"/>
      <c r="Z194" s="222"/>
      <c r="AA194" s="222"/>
      <c r="AB194" s="222"/>
      <c r="AC194" s="222"/>
      <c r="AD194" s="222"/>
      <c r="AE194" s="222">
        <v>644000</v>
      </c>
      <c r="AF194" s="222">
        <v>495906</v>
      </c>
      <c r="AG194" s="222"/>
      <c r="AH194" s="222">
        <v>100000</v>
      </c>
      <c r="AI194" s="222"/>
      <c r="AJ194" s="222"/>
      <c r="AK194" s="222"/>
      <c r="AL194" s="222">
        <v>0</v>
      </c>
      <c r="AM194" s="222"/>
      <c r="AN194" s="222"/>
      <c r="AO194" s="222"/>
      <c r="AP194" s="222"/>
      <c r="AQ194" s="222"/>
      <c r="AR194" s="222"/>
      <c r="AS194" s="222"/>
      <c r="AT194" s="222"/>
      <c r="AU194" s="222"/>
      <c r="AV194" s="222"/>
      <c r="AW194" s="222"/>
      <c r="AX194" s="222"/>
      <c r="AY194" s="358">
        <f t="shared" si="297"/>
        <v>1239906</v>
      </c>
      <c r="AZ194" s="382">
        <f t="shared" si="284"/>
        <v>1992972</v>
      </c>
    </row>
    <row r="195" spans="1:52" ht="18" x14ac:dyDescent="0.25">
      <c r="A195" s="40" t="s">
        <v>390</v>
      </c>
      <c r="B195" s="41" t="s">
        <v>391</v>
      </c>
      <c r="C195" s="221"/>
      <c r="D195" s="221"/>
      <c r="E195" s="221"/>
      <c r="F195" s="221"/>
      <c r="G195" s="221"/>
      <c r="H195" s="221">
        <f t="shared" si="295"/>
        <v>0</v>
      </c>
      <c r="I195" s="348"/>
      <c r="J195" s="222"/>
      <c r="K195" s="222"/>
      <c r="L195" s="358"/>
      <c r="M195" s="222">
        <f t="shared" si="296"/>
        <v>0</v>
      </c>
      <c r="N195" s="348"/>
      <c r="O195" s="395"/>
      <c r="P195" s="358"/>
      <c r="Q195" s="222">
        <f t="shared" si="298"/>
        <v>0</v>
      </c>
      <c r="R195" s="348"/>
      <c r="S195" s="348"/>
      <c r="T195" s="348"/>
      <c r="U195" s="222"/>
      <c r="V195" s="222"/>
      <c r="W195" s="222"/>
      <c r="X195" s="222"/>
      <c r="Y195" s="222"/>
      <c r="Z195" s="222"/>
      <c r="AA195" s="222"/>
      <c r="AB195" s="222"/>
      <c r="AC195" s="222"/>
      <c r="AD195" s="222"/>
      <c r="AE195" s="222"/>
      <c r="AF195" s="222"/>
      <c r="AG195" s="222"/>
      <c r="AH195" s="222"/>
      <c r="AI195" s="222"/>
      <c r="AJ195" s="222"/>
      <c r="AK195" s="222"/>
      <c r="AL195" s="222"/>
      <c r="AM195" s="222"/>
      <c r="AN195" s="222"/>
      <c r="AO195" s="222"/>
      <c r="AP195" s="222"/>
      <c r="AQ195" s="222"/>
      <c r="AR195" s="222"/>
      <c r="AS195" s="222"/>
      <c r="AT195" s="222"/>
      <c r="AU195" s="222"/>
      <c r="AV195" s="222"/>
      <c r="AW195" s="222"/>
      <c r="AX195" s="222"/>
      <c r="AY195" s="358">
        <f t="shared" si="297"/>
        <v>0</v>
      </c>
      <c r="AZ195" s="382">
        <f t="shared" si="284"/>
        <v>0</v>
      </c>
    </row>
    <row r="196" spans="1:52" ht="30" x14ac:dyDescent="0.25">
      <c r="A196" s="40" t="s">
        <v>392</v>
      </c>
      <c r="B196" s="41" t="s">
        <v>393</v>
      </c>
      <c r="C196" s="221"/>
      <c r="D196" s="221"/>
      <c r="E196" s="221"/>
      <c r="F196" s="221"/>
      <c r="G196" s="221"/>
      <c r="H196" s="221">
        <f t="shared" si="295"/>
        <v>0</v>
      </c>
      <c r="I196" s="348"/>
      <c r="J196" s="222"/>
      <c r="K196" s="222"/>
      <c r="L196" s="358"/>
      <c r="M196" s="222">
        <f t="shared" si="296"/>
        <v>0</v>
      </c>
      <c r="N196" s="348"/>
      <c r="O196" s="395"/>
      <c r="P196" s="358"/>
      <c r="Q196" s="222">
        <f t="shared" si="298"/>
        <v>0</v>
      </c>
      <c r="R196" s="348"/>
      <c r="S196" s="348"/>
      <c r="T196" s="348"/>
      <c r="U196" s="222"/>
      <c r="V196" s="222"/>
      <c r="W196" s="222"/>
      <c r="X196" s="222"/>
      <c r="Y196" s="222"/>
      <c r="Z196" s="222"/>
      <c r="AA196" s="222"/>
      <c r="AB196" s="222"/>
      <c r="AC196" s="222"/>
      <c r="AD196" s="222"/>
      <c r="AE196" s="222"/>
      <c r="AF196" s="222"/>
      <c r="AG196" s="222"/>
      <c r="AH196" s="222"/>
      <c r="AI196" s="222"/>
      <c r="AJ196" s="222"/>
      <c r="AK196" s="222"/>
      <c r="AL196" s="222"/>
      <c r="AM196" s="222"/>
      <c r="AN196" s="222"/>
      <c r="AO196" s="222"/>
      <c r="AP196" s="222"/>
      <c r="AQ196" s="222"/>
      <c r="AR196" s="222"/>
      <c r="AS196" s="222"/>
      <c r="AT196" s="222"/>
      <c r="AU196" s="222"/>
      <c r="AV196" s="222"/>
      <c r="AW196" s="222"/>
      <c r="AX196" s="222"/>
      <c r="AY196" s="358">
        <f t="shared" si="297"/>
        <v>0</v>
      </c>
      <c r="AZ196" s="382">
        <f t="shared" si="284"/>
        <v>0</v>
      </c>
    </row>
    <row r="197" spans="1:52" ht="18" x14ac:dyDescent="0.25">
      <c r="A197" s="40" t="s">
        <v>394</v>
      </c>
      <c r="B197" s="41" t="s">
        <v>395</v>
      </c>
      <c r="C197" s="221">
        <v>69480</v>
      </c>
      <c r="D197" s="221">
        <v>0</v>
      </c>
      <c r="E197" s="221">
        <v>10524</v>
      </c>
      <c r="F197" s="221">
        <v>0</v>
      </c>
      <c r="G197" s="221"/>
      <c r="H197" s="221">
        <f t="shared" si="295"/>
        <v>80004</v>
      </c>
      <c r="I197" s="348">
        <v>69810</v>
      </c>
      <c r="J197" s="222"/>
      <c r="K197" s="222"/>
      <c r="L197" s="358"/>
      <c r="M197" s="222">
        <f t="shared" si="296"/>
        <v>69810</v>
      </c>
      <c r="N197" s="348">
        <v>54000</v>
      </c>
      <c r="O197" s="395"/>
      <c r="P197" s="358"/>
      <c r="Q197" s="222">
        <f t="shared" si="298"/>
        <v>54000</v>
      </c>
      <c r="R197" s="348"/>
      <c r="S197" s="348"/>
      <c r="T197" s="348"/>
      <c r="U197" s="222"/>
      <c r="V197" s="222">
        <v>0</v>
      </c>
      <c r="W197" s="222"/>
      <c r="X197" s="222"/>
      <c r="Y197" s="222"/>
      <c r="Z197" s="222"/>
      <c r="AA197" s="222"/>
      <c r="AB197" s="222"/>
      <c r="AC197" s="222"/>
      <c r="AD197" s="222"/>
      <c r="AE197" s="222">
        <f>1805000+669684</f>
        <v>2474684</v>
      </c>
      <c r="AF197" s="222">
        <v>133895</v>
      </c>
      <c r="AG197" s="222"/>
      <c r="AH197" s="222">
        <v>27000</v>
      </c>
      <c r="AI197" s="222"/>
      <c r="AJ197" s="222"/>
      <c r="AK197" s="222"/>
      <c r="AL197" s="222">
        <v>0</v>
      </c>
      <c r="AM197" s="222"/>
      <c r="AN197" s="222"/>
      <c r="AO197" s="222"/>
      <c r="AP197" s="222"/>
      <c r="AQ197" s="222"/>
      <c r="AR197" s="222">
        <v>12000</v>
      </c>
      <c r="AS197" s="222"/>
      <c r="AT197" s="222"/>
      <c r="AU197" s="222"/>
      <c r="AV197" s="222"/>
      <c r="AW197" s="222"/>
      <c r="AX197" s="222"/>
      <c r="AY197" s="358">
        <f t="shared" si="297"/>
        <v>2647579</v>
      </c>
      <c r="AZ197" s="382">
        <f t="shared" si="284"/>
        <v>2851393</v>
      </c>
    </row>
    <row r="198" spans="1:52" ht="18" x14ac:dyDescent="0.25">
      <c r="A198" s="19" t="s">
        <v>396</v>
      </c>
      <c r="B198" s="20" t="s">
        <v>397</v>
      </c>
      <c r="C198" s="199">
        <f t="shared" ref="C198:E198" si="299">SUM(C199:C202)</f>
        <v>0</v>
      </c>
      <c r="D198" s="199">
        <f t="shared" si="299"/>
        <v>0</v>
      </c>
      <c r="E198" s="199">
        <f t="shared" si="299"/>
        <v>0</v>
      </c>
      <c r="F198" s="199">
        <f t="shared" ref="F198" si="300">SUM(F199:F202)</f>
        <v>0</v>
      </c>
      <c r="G198" s="199">
        <f t="shared" ref="G198:AY198" si="301">SUM(G199:G202)</f>
        <v>0</v>
      </c>
      <c r="H198" s="199">
        <f t="shared" si="301"/>
        <v>0</v>
      </c>
      <c r="I198" s="346">
        <f t="shared" si="301"/>
        <v>0</v>
      </c>
      <c r="J198" s="219">
        <f t="shared" si="301"/>
        <v>0</v>
      </c>
      <c r="K198" s="219">
        <f t="shared" si="301"/>
        <v>0</v>
      </c>
      <c r="L198" s="356">
        <f t="shared" si="301"/>
        <v>0</v>
      </c>
      <c r="M198" s="219">
        <f t="shared" si="301"/>
        <v>0</v>
      </c>
      <c r="N198" s="346">
        <f t="shared" si="301"/>
        <v>0</v>
      </c>
      <c r="O198" s="393"/>
      <c r="P198" s="356">
        <f t="shared" ref="P198" si="302">SUM(P199:P202)</f>
        <v>0</v>
      </c>
      <c r="Q198" s="219">
        <f>SUM(Q199:Q202)</f>
        <v>0</v>
      </c>
      <c r="R198" s="346">
        <f t="shared" ref="R198:AX198" si="303">SUM(R199:R202)</f>
        <v>0</v>
      </c>
      <c r="S198" s="346">
        <f t="shared" si="303"/>
        <v>0</v>
      </c>
      <c r="T198" s="346">
        <f t="shared" si="303"/>
        <v>0</v>
      </c>
      <c r="U198" s="219">
        <f t="shared" si="303"/>
        <v>0</v>
      </c>
      <c r="V198" s="219">
        <f t="shared" si="303"/>
        <v>450001</v>
      </c>
      <c r="W198" s="219">
        <f t="shared" si="303"/>
        <v>0</v>
      </c>
      <c r="X198" s="219">
        <f t="shared" si="303"/>
        <v>0</v>
      </c>
      <c r="Y198" s="219">
        <f t="shared" si="303"/>
        <v>0</v>
      </c>
      <c r="Z198" s="219">
        <f t="shared" si="303"/>
        <v>0</v>
      </c>
      <c r="AA198" s="219">
        <f t="shared" si="303"/>
        <v>0</v>
      </c>
      <c r="AB198" s="219">
        <f t="shared" si="303"/>
        <v>1524000</v>
      </c>
      <c r="AC198" s="219">
        <f t="shared" si="303"/>
        <v>0</v>
      </c>
      <c r="AD198" s="219">
        <f t="shared" si="303"/>
        <v>0</v>
      </c>
      <c r="AE198" s="219">
        <f t="shared" si="303"/>
        <v>72812624</v>
      </c>
      <c r="AF198" s="219">
        <f t="shared" si="303"/>
        <v>0</v>
      </c>
      <c r="AG198" s="219">
        <f t="shared" si="303"/>
        <v>0</v>
      </c>
      <c r="AH198" s="219">
        <f t="shared" si="303"/>
        <v>0</v>
      </c>
      <c r="AI198" s="219">
        <f t="shared" si="303"/>
        <v>0</v>
      </c>
      <c r="AJ198" s="219">
        <f t="shared" si="303"/>
        <v>0</v>
      </c>
      <c r="AK198" s="219">
        <f t="shared" si="303"/>
        <v>0</v>
      </c>
      <c r="AL198" s="219">
        <f t="shared" si="303"/>
        <v>0</v>
      </c>
      <c r="AM198" s="219">
        <f t="shared" si="303"/>
        <v>0</v>
      </c>
      <c r="AN198" s="219">
        <f t="shared" si="303"/>
        <v>0</v>
      </c>
      <c r="AO198" s="219">
        <f t="shared" si="303"/>
        <v>0</v>
      </c>
      <c r="AP198" s="219">
        <f t="shared" si="303"/>
        <v>0</v>
      </c>
      <c r="AQ198" s="219">
        <f t="shared" si="303"/>
        <v>0</v>
      </c>
      <c r="AR198" s="219">
        <f t="shared" si="303"/>
        <v>0</v>
      </c>
      <c r="AS198" s="219">
        <f t="shared" si="303"/>
        <v>0</v>
      </c>
      <c r="AT198" s="219">
        <f t="shared" si="303"/>
        <v>0</v>
      </c>
      <c r="AU198" s="219">
        <f t="shared" si="303"/>
        <v>0</v>
      </c>
      <c r="AV198" s="219">
        <f t="shared" si="303"/>
        <v>0</v>
      </c>
      <c r="AW198" s="219">
        <f t="shared" si="303"/>
        <v>0</v>
      </c>
      <c r="AX198" s="219">
        <f t="shared" si="303"/>
        <v>0</v>
      </c>
      <c r="AY198" s="356">
        <f t="shared" si="301"/>
        <v>74786625</v>
      </c>
      <c r="AZ198" s="382">
        <f t="shared" si="284"/>
        <v>74786625</v>
      </c>
    </row>
    <row r="199" spans="1:52" ht="18" x14ac:dyDescent="0.25">
      <c r="A199" s="40" t="s">
        <v>398</v>
      </c>
      <c r="B199" s="41" t="s">
        <v>399</v>
      </c>
      <c r="C199" s="221"/>
      <c r="D199" s="221"/>
      <c r="E199" s="221"/>
      <c r="F199" s="221"/>
      <c r="G199" s="221"/>
      <c r="H199" s="221">
        <f>SUM(C199:G199)</f>
        <v>0</v>
      </c>
      <c r="I199" s="348">
        <v>0</v>
      </c>
      <c r="J199" s="222"/>
      <c r="K199" s="222"/>
      <c r="L199" s="358"/>
      <c r="M199" s="222">
        <f>SUM(I199:L199)</f>
        <v>0</v>
      </c>
      <c r="N199" s="348">
        <v>0</v>
      </c>
      <c r="O199" s="395"/>
      <c r="P199" s="358">
        <v>0</v>
      </c>
      <c r="Q199" s="222">
        <f>SUM(N199:P199)</f>
        <v>0</v>
      </c>
      <c r="R199" s="348"/>
      <c r="S199" s="348"/>
      <c r="T199" s="348"/>
      <c r="U199" s="222">
        <v>0</v>
      </c>
      <c r="V199" s="222">
        <v>354331</v>
      </c>
      <c r="W199" s="222"/>
      <c r="X199" s="222"/>
      <c r="Y199" s="222"/>
      <c r="Z199" s="222"/>
      <c r="AA199" s="222"/>
      <c r="AB199" s="222">
        <v>1200000</v>
      </c>
      <c r="AC199" s="222"/>
      <c r="AD199" s="222"/>
      <c r="AE199" s="222">
        <v>57332515</v>
      </c>
      <c r="AF199" s="222"/>
      <c r="AG199" s="222"/>
      <c r="AH199" s="222"/>
      <c r="AI199" s="222"/>
      <c r="AJ199" s="222"/>
      <c r="AK199" s="222"/>
      <c r="AL199" s="222"/>
      <c r="AM199" s="222"/>
      <c r="AN199" s="222"/>
      <c r="AO199" s="222"/>
      <c r="AP199" s="222"/>
      <c r="AQ199" s="222"/>
      <c r="AR199" s="222"/>
      <c r="AS199" s="222"/>
      <c r="AT199" s="222"/>
      <c r="AU199" s="222"/>
      <c r="AV199" s="222"/>
      <c r="AW199" s="222"/>
      <c r="AX199" s="222"/>
      <c r="AY199" s="358">
        <f>SUM(R199:AX199)</f>
        <v>58886846</v>
      </c>
      <c r="AZ199" s="382">
        <f t="shared" si="284"/>
        <v>58886846</v>
      </c>
    </row>
    <row r="200" spans="1:52" ht="18" x14ac:dyDescent="0.25">
      <c r="A200" s="40" t="s">
        <v>400</v>
      </c>
      <c r="B200" s="41" t="s">
        <v>401</v>
      </c>
      <c r="C200" s="221"/>
      <c r="D200" s="221"/>
      <c r="E200" s="221"/>
      <c r="F200" s="221"/>
      <c r="G200" s="221"/>
      <c r="H200" s="221">
        <f>SUM(C200:G200)</f>
        <v>0</v>
      </c>
      <c r="I200" s="348"/>
      <c r="J200" s="222"/>
      <c r="K200" s="222"/>
      <c r="L200" s="358"/>
      <c r="M200" s="222">
        <f>SUM(I200:L200)</f>
        <v>0</v>
      </c>
      <c r="N200" s="348">
        <v>0</v>
      </c>
      <c r="O200" s="395"/>
      <c r="P200" s="358">
        <v>0</v>
      </c>
      <c r="Q200" s="222">
        <f t="shared" ref="Q200:Q202" si="304">SUM(N200:P200)</f>
        <v>0</v>
      </c>
      <c r="R200" s="348"/>
      <c r="S200" s="348"/>
      <c r="T200" s="348"/>
      <c r="U200" s="222"/>
      <c r="V200" s="222"/>
      <c r="W200" s="222"/>
      <c r="X200" s="222"/>
      <c r="Y200" s="222"/>
      <c r="Z200" s="222"/>
      <c r="AA200" s="222"/>
      <c r="AB200" s="222"/>
      <c r="AC200" s="222"/>
      <c r="AD200" s="222"/>
      <c r="AE200" s="222"/>
      <c r="AF200" s="222"/>
      <c r="AG200" s="222"/>
      <c r="AH200" s="222"/>
      <c r="AI200" s="222"/>
      <c r="AJ200" s="222"/>
      <c r="AK200" s="222"/>
      <c r="AL200" s="222"/>
      <c r="AM200" s="222"/>
      <c r="AN200" s="222"/>
      <c r="AO200" s="222"/>
      <c r="AP200" s="222"/>
      <c r="AQ200" s="222"/>
      <c r="AR200" s="222"/>
      <c r="AS200" s="222"/>
      <c r="AT200" s="222"/>
      <c r="AU200" s="222"/>
      <c r="AV200" s="222"/>
      <c r="AW200" s="222"/>
      <c r="AX200" s="222"/>
      <c r="AY200" s="358">
        <f>SUM(R200:AX200)</f>
        <v>0</v>
      </c>
      <c r="AZ200" s="382">
        <f t="shared" si="284"/>
        <v>0</v>
      </c>
    </row>
    <row r="201" spans="1:52" ht="18" x14ac:dyDescent="0.25">
      <c r="A201" s="40" t="s">
        <v>402</v>
      </c>
      <c r="B201" s="41" t="s">
        <v>403</v>
      </c>
      <c r="C201" s="221"/>
      <c r="D201" s="221"/>
      <c r="E201" s="221"/>
      <c r="F201" s="221"/>
      <c r="G201" s="221"/>
      <c r="H201" s="221">
        <f>SUM(C201:G201)</f>
        <v>0</v>
      </c>
      <c r="I201" s="348"/>
      <c r="J201" s="222"/>
      <c r="K201" s="222"/>
      <c r="L201" s="358"/>
      <c r="M201" s="222">
        <f>SUM(I201:L201)</f>
        <v>0</v>
      </c>
      <c r="N201" s="348"/>
      <c r="O201" s="395"/>
      <c r="P201" s="358"/>
      <c r="Q201" s="222">
        <f t="shared" si="304"/>
        <v>0</v>
      </c>
      <c r="R201" s="348"/>
      <c r="S201" s="348"/>
      <c r="T201" s="348"/>
      <c r="U201" s="222"/>
      <c r="V201" s="222"/>
      <c r="W201" s="222"/>
      <c r="X201" s="222"/>
      <c r="Y201" s="222"/>
      <c r="Z201" s="222"/>
      <c r="AA201" s="222"/>
      <c r="AB201" s="222"/>
      <c r="AC201" s="222"/>
      <c r="AD201" s="222"/>
      <c r="AE201" s="222"/>
      <c r="AF201" s="222"/>
      <c r="AG201" s="222"/>
      <c r="AH201" s="222"/>
      <c r="AI201" s="222"/>
      <c r="AJ201" s="222"/>
      <c r="AK201" s="222"/>
      <c r="AL201" s="222"/>
      <c r="AM201" s="222"/>
      <c r="AN201" s="222"/>
      <c r="AO201" s="222"/>
      <c r="AP201" s="222"/>
      <c r="AQ201" s="222"/>
      <c r="AR201" s="222"/>
      <c r="AS201" s="222"/>
      <c r="AT201" s="222"/>
      <c r="AU201" s="222"/>
      <c r="AV201" s="222"/>
      <c r="AW201" s="222"/>
      <c r="AX201" s="222"/>
      <c r="AY201" s="358">
        <f>SUM(R201:AX201)</f>
        <v>0</v>
      </c>
      <c r="AZ201" s="382">
        <f t="shared" si="284"/>
        <v>0</v>
      </c>
    </row>
    <row r="202" spans="1:52" ht="18" x14ac:dyDescent="0.25">
      <c r="A202" s="40" t="s">
        <v>404</v>
      </c>
      <c r="B202" s="41" t="s">
        <v>405</v>
      </c>
      <c r="C202" s="221"/>
      <c r="D202" s="221"/>
      <c r="E202" s="221"/>
      <c r="F202" s="221"/>
      <c r="G202" s="221"/>
      <c r="H202" s="221">
        <f>SUM(C202:G202)</f>
        <v>0</v>
      </c>
      <c r="I202" s="348">
        <v>0</v>
      </c>
      <c r="J202" s="222"/>
      <c r="K202" s="222"/>
      <c r="L202" s="358"/>
      <c r="M202" s="222">
        <f>SUM(I202:L202)</f>
        <v>0</v>
      </c>
      <c r="N202" s="348"/>
      <c r="O202" s="395"/>
      <c r="P202" s="358"/>
      <c r="Q202" s="222">
        <f t="shared" si="304"/>
        <v>0</v>
      </c>
      <c r="R202" s="348"/>
      <c r="S202" s="348"/>
      <c r="T202" s="348"/>
      <c r="U202" s="222">
        <v>0</v>
      </c>
      <c r="V202" s="222">
        <v>95670</v>
      </c>
      <c r="W202" s="222"/>
      <c r="X202" s="222"/>
      <c r="Y202" s="222"/>
      <c r="Z202" s="222"/>
      <c r="AA202" s="222"/>
      <c r="AB202" s="222">
        <v>324000</v>
      </c>
      <c r="AC202" s="222"/>
      <c r="AD202" s="222"/>
      <c r="AE202" s="222">
        <v>15480109</v>
      </c>
      <c r="AF202" s="222"/>
      <c r="AG202" s="222"/>
      <c r="AH202" s="222"/>
      <c r="AI202" s="222"/>
      <c r="AJ202" s="222"/>
      <c r="AK202" s="222"/>
      <c r="AL202" s="222"/>
      <c r="AM202" s="222"/>
      <c r="AN202" s="222"/>
      <c r="AO202" s="222"/>
      <c r="AP202" s="222"/>
      <c r="AQ202" s="222"/>
      <c r="AR202" s="222"/>
      <c r="AS202" s="222"/>
      <c r="AT202" s="222"/>
      <c r="AU202" s="222"/>
      <c r="AV202" s="222"/>
      <c r="AW202" s="222"/>
      <c r="AX202" s="222"/>
      <c r="AY202" s="358">
        <f>SUM(R202:AX202)</f>
        <v>15899779</v>
      </c>
      <c r="AZ202" s="382">
        <f t="shared" si="284"/>
        <v>15899779</v>
      </c>
    </row>
    <row r="203" spans="1:52" ht="18" x14ac:dyDescent="0.25">
      <c r="A203" s="19" t="s">
        <v>406</v>
      </c>
      <c r="B203" s="20" t="s">
        <v>407</v>
      </c>
      <c r="C203" s="199">
        <f t="shared" ref="C203:E203" si="305">SUM(C204:C211)</f>
        <v>0</v>
      </c>
      <c r="D203" s="199">
        <f t="shared" si="305"/>
        <v>0</v>
      </c>
      <c r="E203" s="199">
        <f t="shared" si="305"/>
        <v>0</v>
      </c>
      <c r="F203" s="199">
        <f t="shared" ref="F203" si="306">SUM(F204:F211)</f>
        <v>0</v>
      </c>
      <c r="G203" s="199">
        <f t="shared" ref="G203:AY203" si="307">SUM(G204:G211)</f>
        <v>0</v>
      </c>
      <c r="H203" s="199">
        <f t="shared" si="307"/>
        <v>0</v>
      </c>
      <c r="I203" s="346">
        <f t="shared" si="307"/>
        <v>0</v>
      </c>
      <c r="J203" s="219">
        <f t="shared" si="307"/>
        <v>0</v>
      </c>
      <c r="K203" s="219">
        <f t="shared" si="307"/>
        <v>0</v>
      </c>
      <c r="L203" s="356">
        <f t="shared" si="307"/>
        <v>0</v>
      </c>
      <c r="M203" s="219">
        <f t="shared" si="307"/>
        <v>0</v>
      </c>
      <c r="N203" s="346">
        <f t="shared" si="307"/>
        <v>0</v>
      </c>
      <c r="O203" s="393"/>
      <c r="P203" s="356">
        <f t="shared" ref="P203" si="308">SUM(P204:P211)</f>
        <v>0</v>
      </c>
      <c r="Q203" s="219">
        <f>SUM(Q204:Q211)</f>
        <v>0</v>
      </c>
      <c r="R203" s="346">
        <f t="shared" ref="R203:AX203" si="309">SUM(R204:R211)</f>
        <v>0</v>
      </c>
      <c r="S203" s="346">
        <f t="shared" si="309"/>
        <v>0</v>
      </c>
      <c r="T203" s="346">
        <f t="shared" si="309"/>
        <v>0</v>
      </c>
      <c r="U203" s="219">
        <f t="shared" si="309"/>
        <v>0</v>
      </c>
      <c r="V203" s="219">
        <f t="shared" si="309"/>
        <v>0</v>
      </c>
      <c r="W203" s="219">
        <f t="shared" si="309"/>
        <v>0</v>
      </c>
      <c r="X203" s="219">
        <f t="shared" si="309"/>
        <v>0</v>
      </c>
      <c r="Y203" s="219">
        <f t="shared" si="309"/>
        <v>0</v>
      </c>
      <c r="Z203" s="219">
        <f t="shared" si="309"/>
        <v>0</v>
      </c>
      <c r="AA203" s="219">
        <f t="shared" si="309"/>
        <v>0</v>
      </c>
      <c r="AB203" s="219">
        <f t="shared" si="309"/>
        <v>0</v>
      </c>
      <c r="AC203" s="219">
        <f t="shared" si="309"/>
        <v>0</v>
      </c>
      <c r="AD203" s="219">
        <f t="shared" si="309"/>
        <v>0</v>
      </c>
      <c r="AE203" s="219">
        <f t="shared" si="309"/>
        <v>0</v>
      </c>
      <c r="AF203" s="219">
        <f t="shared" si="309"/>
        <v>0</v>
      </c>
      <c r="AG203" s="219">
        <f t="shared" si="309"/>
        <v>0</v>
      </c>
      <c r="AH203" s="219">
        <f t="shared" si="309"/>
        <v>0</v>
      </c>
      <c r="AI203" s="219">
        <f t="shared" si="309"/>
        <v>0</v>
      </c>
      <c r="AJ203" s="219">
        <f t="shared" si="309"/>
        <v>0</v>
      </c>
      <c r="AK203" s="219">
        <f t="shared" si="309"/>
        <v>0</v>
      </c>
      <c r="AL203" s="219">
        <f t="shared" si="309"/>
        <v>0</v>
      </c>
      <c r="AM203" s="219">
        <f t="shared" si="309"/>
        <v>0</v>
      </c>
      <c r="AN203" s="219">
        <f t="shared" si="309"/>
        <v>0</v>
      </c>
      <c r="AO203" s="219">
        <f t="shared" si="309"/>
        <v>0</v>
      </c>
      <c r="AP203" s="219">
        <f t="shared" si="309"/>
        <v>0</v>
      </c>
      <c r="AQ203" s="219">
        <f t="shared" si="309"/>
        <v>0</v>
      </c>
      <c r="AR203" s="219">
        <f t="shared" si="309"/>
        <v>0</v>
      </c>
      <c r="AS203" s="219">
        <f t="shared" si="309"/>
        <v>0</v>
      </c>
      <c r="AT203" s="219">
        <f t="shared" si="309"/>
        <v>0</v>
      </c>
      <c r="AU203" s="219">
        <f t="shared" si="309"/>
        <v>0</v>
      </c>
      <c r="AV203" s="219">
        <f t="shared" si="309"/>
        <v>0</v>
      </c>
      <c r="AW203" s="219">
        <f t="shared" si="309"/>
        <v>0</v>
      </c>
      <c r="AX203" s="219">
        <f t="shared" si="309"/>
        <v>0</v>
      </c>
      <c r="AY203" s="356">
        <f t="shared" si="307"/>
        <v>0</v>
      </c>
      <c r="AZ203" s="382">
        <f t="shared" si="284"/>
        <v>0</v>
      </c>
    </row>
    <row r="204" spans="1:52" ht="30" x14ac:dyDescent="0.25">
      <c r="A204" s="40" t="s">
        <v>408</v>
      </c>
      <c r="B204" s="41" t="s">
        <v>409</v>
      </c>
      <c r="C204" s="221"/>
      <c r="D204" s="221"/>
      <c r="E204" s="221"/>
      <c r="F204" s="221"/>
      <c r="G204" s="221"/>
      <c r="H204" s="221">
        <f t="shared" ref="H204:H211" si="310">SUM(C204:G204)</f>
        <v>0</v>
      </c>
      <c r="I204" s="348"/>
      <c r="J204" s="222"/>
      <c r="K204" s="222"/>
      <c r="L204" s="358"/>
      <c r="M204" s="222">
        <f t="shared" ref="M204:M211" si="311">SUM(I204:L204)</f>
        <v>0</v>
      </c>
      <c r="N204" s="348"/>
      <c r="O204" s="395"/>
      <c r="P204" s="358"/>
      <c r="Q204" s="222">
        <f>SUM(N204:P204)</f>
        <v>0</v>
      </c>
      <c r="R204" s="348"/>
      <c r="S204" s="348"/>
      <c r="T204" s="348"/>
      <c r="U204" s="222"/>
      <c r="V204" s="222"/>
      <c r="W204" s="222"/>
      <c r="X204" s="222"/>
      <c r="Y204" s="222"/>
      <c r="Z204" s="222"/>
      <c r="AA204" s="222"/>
      <c r="AB204" s="222"/>
      <c r="AC204" s="222"/>
      <c r="AD204" s="222"/>
      <c r="AE204" s="222"/>
      <c r="AF204" s="222"/>
      <c r="AG204" s="222"/>
      <c r="AH204" s="222"/>
      <c r="AI204" s="222"/>
      <c r="AJ204" s="222"/>
      <c r="AK204" s="222"/>
      <c r="AL204" s="222"/>
      <c r="AM204" s="222"/>
      <c r="AN204" s="222"/>
      <c r="AO204" s="222"/>
      <c r="AP204" s="222"/>
      <c r="AQ204" s="222"/>
      <c r="AR204" s="222"/>
      <c r="AS204" s="222"/>
      <c r="AT204" s="222"/>
      <c r="AU204" s="222"/>
      <c r="AV204" s="222"/>
      <c r="AW204" s="222"/>
      <c r="AX204" s="222"/>
      <c r="AY204" s="358">
        <f t="shared" ref="AY204:AY211" si="312">SUM(R204:AX204)</f>
        <v>0</v>
      </c>
      <c r="AZ204" s="382">
        <f t="shared" si="284"/>
        <v>0</v>
      </c>
    </row>
    <row r="205" spans="1:52" ht="30" x14ac:dyDescent="0.25">
      <c r="A205" s="40" t="s">
        <v>410</v>
      </c>
      <c r="B205" s="41" t="s">
        <v>411</v>
      </c>
      <c r="C205" s="221"/>
      <c r="D205" s="221"/>
      <c r="E205" s="221"/>
      <c r="F205" s="221"/>
      <c r="G205" s="221"/>
      <c r="H205" s="221">
        <f t="shared" si="310"/>
        <v>0</v>
      </c>
      <c r="I205" s="348"/>
      <c r="J205" s="222"/>
      <c r="K205" s="222"/>
      <c r="L205" s="358"/>
      <c r="M205" s="222">
        <f t="shared" si="311"/>
        <v>0</v>
      </c>
      <c r="N205" s="348"/>
      <c r="O205" s="395"/>
      <c r="P205" s="358"/>
      <c r="Q205" s="222">
        <f t="shared" ref="Q205:Q211" si="313">SUM(N205:P205)</f>
        <v>0</v>
      </c>
      <c r="R205" s="348"/>
      <c r="S205" s="348"/>
      <c r="T205" s="348"/>
      <c r="U205" s="222"/>
      <c r="V205" s="222"/>
      <c r="W205" s="222"/>
      <c r="X205" s="222"/>
      <c r="Y205" s="222"/>
      <c r="Z205" s="222"/>
      <c r="AA205" s="222"/>
      <c r="AB205" s="222"/>
      <c r="AC205" s="222"/>
      <c r="AD205" s="222"/>
      <c r="AE205" s="222"/>
      <c r="AF205" s="222"/>
      <c r="AG205" s="222"/>
      <c r="AH205" s="222"/>
      <c r="AI205" s="222"/>
      <c r="AJ205" s="222"/>
      <c r="AK205" s="222"/>
      <c r="AL205" s="222"/>
      <c r="AM205" s="222"/>
      <c r="AN205" s="222"/>
      <c r="AO205" s="222"/>
      <c r="AP205" s="222"/>
      <c r="AQ205" s="222"/>
      <c r="AR205" s="222"/>
      <c r="AS205" s="222"/>
      <c r="AT205" s="222"/>
      <c r="AU205" s="222"/>
      <c r="AV205" s="222"/>
      <c r="AW205" s="222"/>
      <c r="AX205" s="222"/>
      <c r="AY205" s="358">
        <f t="shared" si="312"/>
        <v>0</v>
      </c>
      <c r="AZ205" s="382">
        <f t="shared" si="284"/>
        <v>0</v>
      </c>
    </row>
    <row r="206" spans="1:52" ht="30" x14ac:dyDescent="0.25">
      <c r="A206" s="40" t="s">
        <v>412</v>
      </c>
      <c r="B206" s="41" t="s">
        <v>413</v>
      </c>
      <c r="C206" s="221"/>
      <c r="D206" s="221"/>
      <c r="E206" s="221"/>
      <c r="F206" s="221"/>
      <c r="G206" s="221"/>
      <c r="H206" s="221">
        <f t="shared" si="310"/>
        <v>0</v>
      </c>
      <c r="I206" s="348"/>
      <c r="J206" s="222"/>
      <c r="K206" s="222"/>
      <c r="L206" s="358"/>
      <c r="M206" s="222">
        <f t="shared" si="311"/>
        <v>0</v>
      </c>
      <c r="N206" s="348"/>
      <c r="O206" s="395"/>
      <c r="P206" s="358"/>
      <c r="Q206" s="222">
        <f t="shared" si="313"/>
        <v>0</v>
      </c>
      <c r="R206" s="348"/>
      <c r="S206" s="348"/>
      <c r="T206" s="348"/>
      <c r="U206" s="222"/>
      <c r="V206" s="222"/>
      <c r="W206" s="222"/>
      <c r="X206" s="222"/>
      <c r="Y206" s="222"/>
      <c r="Z206" s="222"/>
      <c r="AA206" s="222"/>
      <c r="AB206" s="222"/>
      <c r="AC206" s="222"/>
      <c r="AD206" s="222"/>
      <c r="AE206" s="222"/>
      <c r="AF206" s="222"/>
      <c r="AG206" s="222"/>
      <c r="AH206" s="222"/>
      <c r="AI206" s="222"/>
      <c r="AJ206" s="222"/>
      <c r="AK206" s="222"/>
      <c r="AL206" s="222"/>
      <c r="AM206" s="222"/>
      <c r="AN206" s="222"/>
      <c r="AO206" s="222"/>
      <c r="AP206" s="222"/>
      <c r="AQ206" s="222"/>
      <c r="AR206" s="222"/>
      <c r="AS206" s="222"/>
      <c r="AT206" s="222"/>
      <c r="AU206" s="222"/>
      <c r="AV206" s="222"/>
      <c r="AW206" s="222"/>
      <c r="AX206" s="222"/>
      <c r="AY206" s="358">
        <f t="shared" si="312"/>
        <v>0</v>
      </c>
      <c r="AZ206" s="382">
        <f t="shared" si="284"/>
        <v>0</v>
      </c>
    </row>
    <row r="207" spans="1:52" ht="30" x14ac:dyDescent="0.25">
      <c r="A207" s="40" t="s">
        <v>414</v>
      </c>
      <c r="B207" s="41" t="s">
        <v>415</v>
      </c>
      <c r="C207" s="221"/>
      <c r="D207" s="221"/>
      <c r="E207" s="221"/>
      <c r="F207" s="221"/>
      <c r="G207" s="221"/>
      <c r="H207" s="221">
        <f t="shared" si="310"/>
        <v>0</v>
      </c>
      <c r="I207" s="348"/>
      <c r="J207" s="222"/>
      <c r="K207" s="222"/>
      <c r="L207" s="358"/>
      <c r="M207" s="222">
        <f t="shared" si="311"/>
        <v>0</v>
      </c>
      <c r="N207" s="348"/>
      <c r="O207" s="395"/>
      <c r="P207" s="358"/>
      <c r="Q207" s="222">
        <f t="shared" si="313"/>
        <v>0</v>
      </c>
      <c r="R207" s="348"/>
      <c r="S207" s="348"/>
      <c r="T207" s="348"/>
      <c r="U207" s="222"/>
      <c r="V207" s="222"/>
      <c r="W207" s="222"/>
      <c r="X207" s="222"/>
      <c r="Y207" s="222"/>
      <c r="Z207" s="222"/>
      <c r="AA207" s="222"/>
      <c r="AB207" s="222"/>
      <c r="AC207" s="222"/>
      <c r="AD207" s="222"/>
      <c r="AE207" s="222"/>
      <c r="AF207" s="222"/>
      <c r="AG207" s="222"/>
      <c r="AH207" s="222"/>
      <c r="AI207" s="222"/>
      <c r="AJ207" s="222"/>
      <c r="AK207" s="222"/>
      <c r="AL207" s="222"/>
      <c r="AM207" s="222"/>
      <c r="AN207" s="222"/>
      <c r="AO207" s="222"/>
      <c r="AP207" s="222"/>
      <c r="AQ207" s="222"/>
      <c r="AR207" s="222"/>
      <c r="AS207" s="222"/>
      <c r="AT207" s="222"/>
      <c r="AU207" s="222"/>
      <c r="AV207" s="222"/>
      <c r="AW207" s="222"/>
      <c r="AX207" s="222"/>
      <c r="AY207" s="358">
        <f t="shared" si="312"/>
        <v>0</v>
      </c>
      <c r="AZ207" s="382">
        <f t="shared" si="284"/>
        <v>0</v>
      </c>
    </row>
    <row r="208" spans="1:52" ht="30" x14ac:dyDescent="0.25">
      <c r="A208" s="40" t="s">
        <v>416</v>
      </c>
      <c r="B208" s="41" t="s">
        <v>417</v>
      </c>
      <c r="C208" s="221"/>
      <c r="D208" s="221"/>
      <c r="E208" s="221"/>
      <c r="F208" s="221"/>
      <c r="G208" s="221"/>
      <c r="H208" s="221">
        <f t="shared" si="310"/>
        <v>0</v>
      </c>
      <c r="I208" s="348"/>
      <c r="J208" s="222"/>
      <c r="K208" s="222"/>
      <c r="L208" s="358"/>
      <c r="M208" s="222">
        <f t="shared" si="311"/>
        <v>0</v>
      </c>
      <c r="N208" s="348"/>
      <c r="O208" s="395"/>
      <c r="P208" s="358"/>
      <c r="Q208" s="222">
        <f t="shared" si="313"/>
        <v>0</v>
      </c>
      <c r="R208" s="348"/>
      <c r="S208" s="348"/>
      <c r="T208" s="348"/>
      <c r="U208" s="222"/>
      <c r="V208" s="222"/>
      <c r="W208" s="222"/>
      <c r="X208" s="222"/>
      <c r="Y208" s="222"/>
      <c r="Z208" s="222"/>
      <c r="AA208" s="222"/>
      <c r="AB208" s="222"/>
      <c r="AC208" s="222"/>
      <c r="AD208" s="222"/>
      <c r="AE208" s="222"/>
      <c r="AF208" s="222"/>
      <c r="AG208" s="222"/>
      <c r="AH208" s="222"/>
      <c r="AI208" s="222"/>
      <c r="AJ208" s="222"/>
      <c r="AK208" s="222"/>
      <c r="AL208" s="222"/>
      <c r="AM208" s="222"/>
      <c r="AN208" s="222"/>
      <c r="AO208" s="222"/>
      <c r="AP208" s="222"/>
      <c r="AQ208" s="222"/>
      <c r="AR208" s="222"/>
      <c r="AS208" s="222"/>
      <c r="AT208" s="222"/>
      <c r="AU208" s="222"/>
      <c r="AV208" s="222"/>
      <c r="AW208" s="222"/>
      <c r="AX208" s="222"/>
      <c r="AY208" s="358">
        <f t="shared" si="312"/>
        <v>0</v>
      </c>
      <c r="AZ208" s="382">
        <f t="shared" si="284"/>
        <v>0</v>
      </c>
    </row>
    <row r="209" spans="1:52" ht="30" x14ac:dyDescent="0.25">
      <c r="A209" s="40" t="s">
        <v>418</v>
      </c>
      <c r="B209" s="41" t="s">
        <v>419</v>
      </c>
      <c r="C209" s="221"/>
      <c r="D209" s="221"/>
      <c r="E209" s="221"/>
      <c r="F209" s="221"/>
      <c r="G209" s="221"/>
      <c r="H209" s="221">
        <f t="shared" si="310"/>
        <v>0</v>
      </c>
      <c r="I209" s="348"/>
      <c r="J209" s="222"/>
      <c r="K209" s="222"/>
      <c r="L209" s="358"/>
      <c r="M209" s="222">
        <f t="shared" si="311"/>
        <v>0</v>
      </c>
      <c r="N209" s="348"/>
      <c r="O209" s="395"/>
      <c r="P209" s="358"/>
      <c r="Q209" s="222">
        <f t="shared" si="313"/>
        <v>0</v>
      </c>
      <c r="R209" s="348"/>
      <c r="S209" s="348"/>
      <c r="T209" s="348"/>
      <c r="U209" s="222"/>
      <c r="V209" s="222"/>
      <c r="W209" s="222"/>
      <c r="X209" s="222"/>
      <c r="Y209" s="222"/>
      <c r="Z209" s="222"/>
      <c r="AA209" s="222"/>
      <c r="AB209" s="222"/>
      <c r="AC209" s="222"/>
      <c r="AD209" s="222"/>
      <c r="AE209" s="222"/>
      <c r="AF209" s="222"/>
      <c r="AG209" s="222"/>
      <c r="AH209" s="222"/>
      <c r="AI209" s="222"/>
      <c r="AJ209" s="222"/>
      <c r="AK209" s="222"/>
      <c r="AL209" s="222"/>
      <c r="AM209" s="222"/>
      <c r="AN209" s="222"/>
      <c r="AO209" s="222"/>
      <c r="AP209" s="222"/>
      <c r="AQ209" s="222"/>
      <c r="AR209" s="222"/>
      <c r="AS209" s="222"/>
      <c r="AT209" s="222"/>
      <c r="AU209" s="222"/>
      <c r="AV209" s="222"/>
      <c r="AW209" s="222"/>
      <c r="AX209" s="222"/>
      <c r="AY209" s="358">
        <f t="shared" si="312"/>
        <v>0</v>
      </c>
      <c r="AZ209" s="382">
        <f t="shared" si="284"/>
        <v>0</v>
      </c>
    </row>
    <row r="210" spans="1:52" ht="18" x14ac:dyDescent="0.25">
      <c r="A210" s="40" t="s">
        <v>420</v>
      </c>
      <c r="B210" s="41" t="s">
        <v>421</v>
      </c>
      <c r="C210" s="221"/>
      <c r="D210" s="221"/>
      <c r="E210" s="221"/>
      <c r="F210" s="221"/>
      <c r="G210" s="221"/>
      <c r="H210" s="221">
        <f t="shared" si="310"/>
        <v>0</v>
      </c>
      <c r="I210" s="348"/>
      <c r="J210" s="222"/>
      <c r="K210" s="222"/>
      <c r="L210" s="358"/>
      <c r="M210" s="222">
        <f t="shared" si="311"/>
        <v>0</v>
      </c>
      <c r="N210" s="348"/>
      <c r="O210" s="395"/>
      <c r="P210" s="358"/>
      <c r="Q210" s="222">
        <f t="shared" si="313"/>
        <v>0</v>
      </c>
      <c r="R210" s="348"/>
      <c r="S210" s="348"/>
      <c r="T210" s="348"/>
      <c r="U210" s="222"/>
      <c r="V210" s="222"/>
      <c r="W210" s="222"/>
      <c r="X210" s="222"/>
      <c r="Y210" s="222"/>
      <c r="Z210" s="222"/>
      <c r="AA210" s="222"/>
      <c r="AB210" s="222"/>
      <c r="AC210" s="222"/>
      <c r="AD210" s="222"/>
      <c r="AE210" s="222"/>
      <c r="AF210" s="222"/>
      <c r="AG210" s="222"/>
      <c r="AH210" s="222"/>
      <c r="AI210" s="222"/>
      <c r="AJ210" s="222"/>
      <c r="AK210" s="222"/>
      <c r="AL210" s="222"/>
      <c r="AM210" s="222"/>
      <c r="AN210" s="222"/>
      <c r="AO210" s="222"/>
      <c r="AP210" s="222"/>
      <c r="AQ210" s="222"/>
      <c r="AR210" s="222"/>
      <c r="AS210" s="222"/>
      <c r="AT210" s="222"/>
      <c r="AU210" s="222"/>
      <c r="AV210" s="222"/>
      <c r="AW210" s="222"/>
      <c r="AX210" s="222"/>
      <c r="AY210" s="358">
        <f t="shared" si="312"/>
        <v>0</v>
      </c>
      <c r="AZ210" s="382">
        <f t="shared" si="284"/>
        <v>0</v>
      </c>
    </row>
    <row r="211" spans="1:52" ht="30" x14ac:dyDescent="0.25">
      <c r="A211" s="40" t="s">
        <v>422</v>
      </c>
      <c r="B211" s="41" t="s">
        <v>423</v>
      </c>
      <c r="C211" s="221"/>
      <c r="D211" s="221"/>
      <c r="E211" s="221"/>
      <c r="F211" s="221"/>
      <c r="G211" s="221"/>
      <c r="H211" s="221">
        <f t="shared" si="310"/>
        <v>0</v>
      </c>
      <c r="I211" s="348"/>
      <c r="J211" s="222"/>
      <c r="K211" s="222"/>
      <c r="L211" s="358"/>
      <c r="M211" s="222">
        <f t="shared" si="311"/>
        <v>0</v>
      </c>
      <c r="N211" s="348"/>
      <c r="O211" s="395"/>
      <c r="P211" s="358"/>
      <c r="Q211" s="222">
        <f t="shared" si="313"/>
        <v>0</v>
      </c>
      <c r="R211" s="348"/>
      <c r="S211" s="348"/>
      <c r="T211" s="348"/>
      <c r="U211" s="222"/>
      <c r="V211" s="222"/>
      <c r="W211" s="222"/>
      <c r="X211" s="222"/>
      <c r="Y211" s="222"/>
      <c r="Z211" s="222"/>
      <c r="AA211" s="222"/>
      <c r="AB211" s="222"/>
      <c r="AC211" s="222"/>
      <c r="AD211" s="222"/>
      <c r="AE211" s="222"/>
      <c r="AF211" s="222"/>
      <c r="AG211" s="222"/>
      <c r="AH211" s="222"/>
      <c r="AI211" s="222"/>
      <c r="AJ211" s="222"/>
      <c r="AK211" s="222"/>
      <c r="AL211" s="222"/>
      <c r="AM211" s="222"/>
      <c r="AN211" s="222"/>
      <c r="AO211" s="222"/>
      <c r="AP211" s="222"/>
      <c r="AQ211" s="222"/>
      <c r="AR211" s="222"/>
      <c r="AS211" s="222"/>
      <c r="AT211" s="222"/>
      <c r="AU211" s="222"/>
      <c r="AV211" s="222"/>
      <c r="AW211" s="222"/>
      <c r="AX211" s="222"/>
      <c r="AY211" s="358">
        <f t="shared" si="312"/>
        <v>0</v>
      </c>
      <c r="AZ211" s="382">
        <f t="shared" si="284"/>
        <v>0</v>
      </c>
    </row>
    <row r="212" spans="1:52" ht="18" x14ac:dyDescent="0.25">
      <c r="A212" s="19" t="s">
        <v>424</v>
      </c>
      <c r="B212" s="20" t="s">
        <v>425</v>
      </c>
      <c r="C212" s="199">
        <f t="shared" ref="C212:E212" si="314">C213+C229+C234</f>
        <v>0</v>
      </c>
      <c r="D212" s="199">
        <f t="shared" si="314"/>
        <v>0</v>
      </c>
      <c r="E212" s="199">
        <f t="shared" si="314"/>
        <v>0</v>
      </c>
      <c r="F212" s="199">
        <f t="shared" ref="F212" si="315">F213+F229+F234</f>
        <v>0</v>
      </c>
      <c r="G212" s="199">
        <f t="shared" ref="G212:AY212" si="316">G213+G229+G234</f>
        <v>0</v>
      </c>
      <c r="H212" s="199">
        <f t="shared" si="316"/>
        <v>0</v>
      </c>
      <c r="I212" s="325">
        <f t="shared" si="316"/>
        <v>0</v>
      </c>
      <c r="J212" s="199">
        <f t="shared" si="316"/>
        <v>0</v>
      </c>
      <c r="K212" s="199">
        <f t="shared" si="316"/>
        <v>0</v>
      </c>
      <c r="L212" s="319">
        <f t="shared" si="316"/>
        <v>0</v>
      </c>
      <c r="M212" s="199">
        <f t="shared" si="316"/>
        <v>0</v>
      </c>
      <c r="N212" s="325">
        <f t="shared" si="316"/>
        <v>0</v>
      </c>
      <c r="O212" s="387"/>
      <c r="P212" s="319">
        <f t="shared" ref="P212" si="317">P213+P229+P234</f>
        <v>0</v>
      </c>
      <c r="Q212" s="199">
        <f>Q213+Q229+Q234</f>
        <v>0</v>
      </c>
      <c r="R212" s="325">
        <f t="shared" ref="R212:AX212" si="318">R213+R229+R234</f>
        <v>0</v>
      </c>
      <c r="S212" s="325">
        <f t="shared" si="318"/>
        <v>0</v>
      </c>
      <c r="T212" s="325">
        <f t="shared" si="318"/>
        <v>0</v>
      </c>
      <c r="U212" s="199">
        <f t="shared" si="318"/>
        <v>0</v>
      </c>
      <c r="V212" s="199">
        <f t="shared" si="318"/>
        <v>0</v>
      </c>
      <c r="W212" s="199">
        <f t="shared" si="318"/>
        <v>0</v>
      </c>
      <c r="X212" s="199">
        <f t="shared" si="318"/>
        <v>7713980</v>
      </c>
      <c r="Y212" s="199">
        <f t="shared" si="318"/>
        <v>0</v>
      </c>
      <c r="Z212" s="199">
        <f t="shared" si="318"/>
        <v>166960145</v>
      </c>
      <c r="AA212" s="199">
        <f t="shared" si="318"/>
        <v>0</v>
      </c>
      <c r="AB212" s="199">
        <f t="shared" si="318"/>
        <v>0</v>
      </c>
      <c r="AC212" s="199">
        <f t="shared" si="318"/>
        <v>0</v>
      </c>
      <c r="AD212" s="199">
        <f t="shared" si="318"/>
        <v>0</v>
      </c>
      <c r="AE212" s="199">
        <f t="shared" si="318"/>
        <v>0</v>
      </c>
      <c r="AF212" s="199">
        <f t="shared" si="318"/>
        <v>0</v>
      </c>
      <c r="AG212" s="199">
        <f t="shared" si="318"/>
        <v>0</v>
      </c>
      <c r="AH212" s="199">
        <f t="shared" si="318"/>
        <v>0</v>
      </c>
      <c r="AI212" s="199">
        <f t="shared" si="318"/>
        <v>0</v>
      </c>
      <c r="AJ212" s="199">
        <f t="shared" si="318"/>
        <v>0</v>
      </c>
      <c r="AK212" s="199">
        <f t="shared" si="318"/>
        <v>0</v>
      </c>
      <c r="AL212" s="199">
        <f t="shared" si="318"/>
        <v>0</v>
      </c>
      <c r="AM212" s="199">
        <f t="shared" si="318"/>
        <v>0</v>
      </c>
      <c r="AN212" s="199">
        <f t="shared" si="318"/>
        <v>0</v>
      </c>
      <c r="AO212" s="199">
        <f t="shared" si="318"/>
        <v>0</v>
      </c>
      <c r="AP212" s="199">
        <f t="shared" si="318"/>
        <v>0</v>
      </c>
      <c r="AQ212" s="199">
        <f t="shared" si="318"/>
        <v>0</v>
      </c>
      <c r="AR212" s="199">
        <f t="shared" si="318"/>
        <v>0</v>
      </c>
      <c r="AS212" s="199">
        <f t="shared" si="318"/>
        <v>0</v>
      </c>
      <c r="AT212" s="199">
        <f t="shared" si="318"/>
        <v>0</v>
      </c>
      <c r="AU212" s="199">
        <f t="shared" si="318"/>
        <v>0</v>
      </c>
      <c r="AV212" s="199">
        <f t="shared" si="318"/>
        <v>0</v>
      </c>
      <c r="AW212" s="199">
        <f t="shared" si="318"/>
        <v>0</v>
      </c>
      <c r="AX212" s="199">
        <f t="shared" si="318"/>
        <v>0</v>
      </c>
      <c r="AY212" s="319">
        <f t="shared" si="316"/>
        <v>174674125</v>
      </c>
      <c r="AZ212" s="382">
        <f t="shared" si="284"/>
        <v>174674125</v>
      </c>
    </row>
    <row r="213" spans="1:52" ht="18" x14ac:dyDescent="0.25">
      <c r="A213" s="21" t="s">
        <v>426</v>
      </c>
      <c r="B213" s="22" t="s">
        <v>427</v>
      </c>
      <c r="C213" s="201">
        <f>C214+C218+C223+C224+C225+C226+C227+C228</f>
        <v>0</v>
      </c>
      <c r="D213" s="201">
        <f t="shared" ref="D213:E213" si="319">D214+D218+D223+D224+D225+D226+D227+D228</f>
        <v>0</v>
      </c>
      <c r="E213" s="201">
        <f t="shared" si="319"/>
        <v>0</v>
      </c>
      <c r="F213" s="201">
        <f t="shared" ref="F213" si="320">F214+F218+F223+F224+F225+F226+F227+F228</f>
        <v>0</v>
      </c>
      <c r="G213" s="201">
        <f t="shared" ref="G213:AZ213" si="321">G214+G218+G223+G224+G225+G226+G227+G228</f>
        <v>0</v>
      </c>
      <c r="H213" s="201">
        <f t="shared" si="321"/>
        <v>0</v>
      </c>
      <c r="I213" s="326">
        <f t="shared" si="321"/>
        <v>0</v>
      </c>
      <c r="J213" s="201">
        <f t="shared" si="321"/>
        <v>0</v>
      </c>
      <c r="K213" s="201">
        <f t="shared" si="321"/>
        <v>0</v>
      </c>
      <c r="L213" s="320">
        <f t="shared" si="321"/>
        <v>0</v>
      </c>
      <c r="M213" s="201">
        <f t="shared" si="321"/>
        <v>0</v>
      </c>
      <c r="N213" s="326">
        <f t="shared" si="321"/>
        <v>0</v>
      </c>
      <c r="O213" s="388"/>
      <c r="P213" s="320">
        <f t="shared" ref="P213" si="322">P214+P218+P223+P224+P225+P226+P227+P228</f>
        <v>0</v>
      </c>
      <c r="Q213" s="201">
        <f>Q214+Q218+Q223+Q224+Q225+Q226+Q227+Q228</f>
        <v>0</v>
      </c>
      <c r="R213" s="326">
        <f t="shared" ref="R213:AX213" si="323">R214+R218+R223+R224+R225+R226+R227+R228</f>
        <v>0</v>
      </c>
      <c r="S213" s="326">
        <f t="shared" si="323"/>
        <v>0</v>
      </c>
      <c r="T213" s="326">
        <f t="shared" si="323"/>
        <v>0</v>
      </c>
      <c r="U213" s="201">
        <f t="shared" si="323"/>
        <v>0</v>
      </c>
      <c r="V213" s="201">
        <f t="shared" si="323"/>
        <v>0</v>
      </c>
      <c r="W213" s="201">
        <f t="shared" si="323"/>
        <v>0</v>
      </c>
      <c r="X213" s="201">
        <f t="shared" si="323"/>
        <v>7713980</v>
      </c>
      <c r="Y213" s="201">
        <f t="shared" si="323"/>
        <v>0</v>
      </c>
      <c r="Z213" s="201">
        <f t="shared" si="323"/>
        <v>166960145</v>
      </c>
      <c r="AA213" s="201">
        <f t="shared" si="323"/>
        <v>0</v>
      </c>
      <c r="AB213" s="201">
        <f t="shared" si="323"/>
        <v>0</v>
      </c>
      <c r="AC213" s="201">
        <f t="shared" si="323"/>
        <v>0</v>
      </c>
      <c r="AD213" s="201">
        <f t="shared" si="323"/>
        <v>0</v>
      </c>
      <c r="AE213" s="201">
        <f t="shared" si="323"/>
        <v>0</v>
      </c>
      <c r="AF213" s="201">
        <f t="shared" si="323"/>
        <v>0</v>
      </c>
      <c r="AG213" s="201">
        <f t="shared" si="323"/>
        <v>0</v>
      </c>
      <c r="AH213" s="201">
        <f t="shared" si="323"/>
        <v>0</v>
      </c>
      <c r="AI213" s="201">
        <f t="shared" si="323"/>
        <v>0</v>
      </c>
      <c r="AJ213" s="201">
        <f t="shared" si="323"/>
        <v>0</v>
      </c>
      <c r="AK213" s="201">
        <f t="shared" si="323"/>
        <v>0</v>
      </c>
      <c r="AL213" s="201">
        <f t="shared" si="323"/>
        <v>0</v>
      </c>
      <c r="AM213" s="201">
        <f t="shared" si="323"/>
        <v>0</v>
      </c>
      <c r="AN213" s="201">
        <f t="shared" si="323"/>
        <v>0</v>
      </c>
      <c r="AO213" s="201">
        <f t="shared" si="323"/>
        <v>0</v>
      </c>
      <c r="AP213" s="201">
        <f t="shared" si="323"/>
        <v>0</v>
      </c>
      <c r="AQ213" s="201">
        <f t="shared" si="323"/>
        <v>0</v>
      </c>
      <c r="AR213" s="201">
        <f t="shared" si="323"/>
        <v>0</v>
      </c>
      <c r="AS213" s="201">
        <f t="shared" si="323"/>
        <v>0</v>
      </c>
      <c r="AT213" s="201">
        <f t="shared" si="323"/>
        <v>0</v>
      </c>
      <c r="AU213" s="201">
        <f t="shared" si="323"/>
        <v>0</v>
      </c>
      <c r="AV213" s="201">
        <f t="shared" si="323"/>
        <v>0</v>
      </c>
      <c r="AW213" s="201">
        <f t="shared" si="323"/>
        <v>0</v>
      </c>
      <c r="AX213" s="201">
        <f t="shared" si="323"/>
        <v>0</v>
      </c>
      <c r="AY213" s="320">
        <f t="shared" si="321"/>
        <v>174674125</v>
      </c>
      <c r="AZ213" s="382">
        <f t="shared" si="321"/>
        <v>174674125</v>
      </c>
    </row>
    <row r="214" spans="1:52" ht="18" x14ac:dyDescent="0.25">
      <c r="A214" s="42" t="s">
        <v>428</v>
      </c>
      <c r="B214" s="24" t="s">
        <v>429</v>
      </c>
      <c r="C214" s="202">
        <f t="shared" ref="C214" si="324">SUM(C215:C217)</f>
        <v>0</v>
      </c>
      <c r="D214" s="202">
        <f t="shared" ref="D214:E214" si="325">SUM(D215:D217)</f>
        <v>0</v>
      </c>
      <c r="E214" s="202">
        <f t="shared" si="325"/>
        <v>0</v>
      </c>
      <c r="F214" s="202">
        <f t="shared" ref="F214" si="326">SUM(F215:F217)</f>
        <v>0</v>
      </c>
      <c r="G214" s="202">
        <f t="shared" ref="G214:AY214" si="327">SUM(G215:G217)</f>
        <v>0</v>
      </c>
      <c r="H214" s="202">
        <f t="shared" si="327"/>
        <v>0</v>
      </c>
      <c r="I214" s="327">
        <f t="shared" si="327"/>
        <v>0</v>
      </c>
      <c r="J214" s="202">
        <f t="shared" ref="J214:K214" si="328">SUM(J215:J217)</f>
        <v>0</v>
      </c>
      <c r="K214" s="202">
        <f t="shared" si="328"/>
        <v>0</v>
      </c>
      <c r="L214" s="321">
        <f t="shared" si="327"/>
        <v>0</v>
      </c>
      <c r="M214" s="202">
        <f t="shared" si="327"/>
        <v>0</v>
      </c>
      <c r="N214" s="327">
        <f t="shared" si="327"/>
        <v>0</v>
      </c>
      <c r="O214" s="389"/>
      <c r="P214" s="321">
        <f t="shared" ref="P214" si="329">SUM(P215:P217)</f>
        <v>0</v>
      </c>
      <c r="Q214" s="202">
        <f>SUM(Q215:Q217)</f>
        <v>0</v>
      </c>
      <c r="R214" s="327">
        <f t="shared" ref="R214:AX214" si="330">SUM(R215:R217)</f>
        <v>0</v>
      </c>
      <c r="S214" s="327">
        <f t="shared" ref="S214:T214" si="331">SUM(S215:S217)</f>
        <v>0</v>
      </c>
      <c r="T214" s="327">
        <f t="shared" si="331"/>
        <v>0</v>
      </c>
      <c r="U214" s="202">
        <f t="shared" si="330"/>
        <v>0</v>
      </c>
      <c r="V214" s="202">
        <f t="shared" si="330"/>
        <v>0</v>
      </c>
      <c r="W214" s="202">
        <f t="shared" si="330"/>
        <v>0</v>
      </c>
      <c r="X214" s="202">
        <f t="shared" si="330"/>
        <v>0</v>
      </c>
      <c r="Y214" s="202">
        <f t="shared" ref="Y214" si="332">SUM(Y215:Y217)</f>
        <v>0</v>
      </c>
      <c r="Z214" s="202">
        <f t="shared" si="330"/>
        <v>0</v>
      </c>
      <c r="AA214" s="202">
        <f t="shared" si="330"/>
        <v>0</v>
      </c>
      <c r="AB214" s="202">
        <f t="shared" si="330"/>
        <v>0</v>
      </c>
      <c r="AC214" s="202">
        <f t="shared" si="330"/>
        <v>0</v>
      </c>
      <c r="AD214" s="202">
        <f t="shared" si="330"/>
        <v>0</v>
      </c>
      <c r="AE214" s="202">
        <f t="shared" si="330"/>
        <v>0</v>
      </c>
      <c r="AF214" s="202">
        <f t="shared" si="330"/>
        <v>0</v>
      </c>
      <c r="AG214" s="202">
        <f t="shared" si="330"/>
        <v>0</v>
      </c>
      <c r="AH214" s="202">
        <f t="shared" si="330"/>
        <v>0</v>
      </c>
      <c r="AI214" s="202">
        <f t="shared" si="330"/>
        <v>0</v>
      </c>
      <c r="AJ214" s="202">
        <f t="shared" ref="AJ214" si="333">SUM(AJ215:AJ217)</f>
        <v>0</v>
      </c>
      <c r="AK214" s="202">
        <f t="shared" si="330"/>
        <v>0</v>
      </c>
      <c r="AL214" s="202">
        <f t="shared" ref="AL214" si="334">SUM(AL215:AL217)</f>
        <v>0</v>
      </c>
      <c r="AM214" s="202">
        <f t="shared" si="330"/>
        <v>0</v>
      </c>
      <c r="AN214" s="202">
        <f t="shared" si="330"/>
        <v>0</v>
      </c>
      <c r="AO214" s="202">
        <f t="shared" ref="AO214:AR214" si="335">SUM(AO215:AO217)</f>
        <v>0</v>
      </c>
      <c r="AP214" s="202">
        <f t="shared" si="335"/>
        <v>0</v>
      </c>
      <c r="AQ214" s="202">
        <f t="shared" si="335"/>
        <v>0</v>
      </c>
      <c r="AR214" s="202">
        <f t="shared" si="335"/>
        <v>0</v>
      </c>
      <c r="AS214" s="202">
        <f t="shared" si="330"/>
        <v>0</v>
      </c>
      <c r="AT214" s="202">
        <f t="shared" si="330"/>
        <v>0</v>
      </c>
      <c r="AU214" s="202">
        <f t="shared" si="330"/>
        <v>0</v>
      </c>
      <c r="AV214" s="202">
        <f t="shared" si="330"/>
        <v>0</v>
      </c>
      <c r="AW214" s="202">
        <f t="shared" ref="AW214" si="336">SUM(AW215:AW217)</f>
        <v>0</v>
      </c>
      <c r="AX214" s="202">
        <f t="shared" si="330"/>
        <v>0</v>
      </c>
      <c r="AY214" s="321">
        <f t="shared" si="327"/>
        <v>0</v>
      </c>
      <c r="AZ214" s="382">
        <f t="shared" ref="AZ214:AZ234" si="337">AY214+Q214+M214+H214</f>
        <v>0</v>
      </c>
    </row>
    <row r="215" spans="1:52" ht="18" x14ac:dyDescent="0.25">
      <c r="A215" s="43" t="s">
        <v>430</v>
      </c>
      <c r="B215" s="44" t="s">
        <v>431</v>
      </c>
      <c r="C215" s="202"/>
      <c r="D215" s="202"/>
      <c r="E215" s="202"/>
      <c r="F215" s="202"/>
      <c r="G215" s="202"/>
      <c r="H215" s="202">
        <f>SUM(C215:G215)</f>
        <v>0</v>
      </c>
      <c r="I215" s="327"/>
      <c r="J215" s="202"/>
      <c r="K215" s="202"/>
      <c r="L215" s="321"/>
      <c r="M215" s="202">
        <f>SUM(I215:L215)</f>
        <v>0</v>
      </c>
      <c r="N215" s="327"/>
      <c r="O215" s="389"/>
      <c r="P215" s="321"/>
      <c r="Q215" s="202">
        <f>SUM(N215:P215)</f>
        <v>0</v>
      </c>
      <c r="R215" s="327"/>
      <c r="S215" s="327"/>
      <c r="T215" s="327"/>
      <c r="U215" s="202"/>
      <c r="V215" s="202"/>
      <c r="W215" s="202"/>
      <c r="X215" s="202"/>
      <c r="Y215" s="202"/>
      <c r="Z215" s="202"/>
      <c r="AA215" s="202"/>
      <c r="AB215" s="202"/>
      <c r="AC215" s="202"/>
      <c r="AD215" s="202"/>
      <c r="AE215" s="202"/>
      <c r="AF215" s="202"/>
      <c r="AG215" s="202"/>
      <c r="AH215" s="202"/>
      <c r="AI215" s="202"/>
      <c r="AJ215" s="202"/>
      <c r="AK215" s="202"/>
      <c r="AL215" s="202"/>
      <c r="AM215" s="202"/>
      <c r="AN215" s="202"/>
      <c r="AO215" s="202"/>
      <c r="AP215" s="202"/>
      <c r="AQ215" s="202"/>
      <c r="AR215" s="202"/>
      <c r="AS215" s="202"/>
      <c r="AT215" s="202"/>
      <c r="AU215" s="202"/>
      <c r="AV215" s="202"/>
      <c r="AW215" s="202"/>
      <c r="AX215" s="202"/>
      <c r="AY215" s="321">
        <f>SUM(R215:AX215)</f>
        <v>0</v>
      </c>
      <c r="AZ215" s="382">
        <f t="shared" si="337"/>
        <v>0</v>
      </c>
    </row>
    <row r="216" spans="1:52" ht="30" x14ac:dyDescent="0.25">
      <c r="A216" s="43" t="s">
        <v>432</v>
      </c>
      <c r="B216" s="44" t="s">
        <v>433</v>
      </c>
      <c r="C216" s="202"/>
      <c r="D216" s="202"/>
      <c r="E216" s="202"/>
      <c r="F216" s="202"/>
      <c r="G216" s="202"/>
      <c r="H216" s="202">
        <f>SUM(C216:G216)</f>
        <v>0</v>
      </c>
      <c r="I216" s="327"/>
      <c r="J216" s="202"/>
      <c r="K216" s="202"/>
      <c r="L216" s="321"/>
      <c r="M216" s="202">
        <f>SUM(I216:L216)</f>
        <v>0</v>
      </c>
      <c r="N216" s="327"/>
      <c r="O216" s="389"/>
      <c r="P216" s="321"/>
      <c r="Q216" s="202">
        <f t="shared" ref="Q216:Q217" si="338">SUM(N216:P216)</f>
        <v>0</v>
      </c>
      <c r="R216" s="327"/>
      <c r="S216" s="327"/>
      <c r="T216" s="327"/>
      <c r="U216" s="202"/>
      <c r="V216" s="202"/>
      <c r="W216" s="202"/>
      <c r="X216" s="202"/>
      <c r="Y216" s="202"/>
      <c r="Z216" s="202"/>
      <c r="AA216" s="202"/>
      <c r="AB216" s="202"/>
      <c r="AC216" s="202"/>
      <c r="AD216" s="202"/>
      <c r="AE216" s="202"/>
      <c r="AF216" s="202"/>
      <c r="AG216" s="202"/>
      <c r="AH216" s="202"/>
      <c r="AI216" s="202"/>
      <c r="AJ216" s="202"/>
      <c r="AK216" s="202"/>
      <c r="AL216" s="202"/>
      <c r="AM216" s="202"/>
      <c r="AN216" s="202"/>
      <c r="AO216" s="202"/>
      <c r="AP216" s="202"/>
      <c r="AQ216" s="202"/>
      <c r="AR216" s="202"/>
      <c r="AS216" s="202"/>
      <c r="AT216" s="202"/>
      <c r="AU216" s="202"/>
      <c r="AV216" s="202"/>
      <c r="AW216" s="202"/>
      <c r="AX216" s="202"/>
      <c r="AY216" s="321">
        <f>SUM(R216:AX216)</f>
        <v>0</v>
      </c>
      <c r="AZ216" s="382">
        <f t="shared" si="337"/>
        <v>0</v>
      </c>
    </row>
    <row r="217" spans="1:52" ht="18" x14ac:dyDescent="0.25">
      <c r="A217" s="43" t="s">
        <v>434</v>
      </c>
      <c r="B217" s="44" t="s">
        <v>435</v>
      </c>
      <c r="C217" s="202"/>
      <c r="D217" s="202"/>
      <c r="E217" s="202"/>
      <c r="F217" s="202"/>
      <c r="G217" s="202"/>
      <c r="H217" s="202">
        <f>SUM(C217:G217)</f>
        <v>0</v>
      </c>
      <c r="I217" s="327"/>
      <c r="J217" s="202"/>
      <c r="K217" s="202"/>
      <c r="L217" s="321"/>
      <c r="M217" s="202">
        <f>SUM(I217:L217)</f>
        <v>0</v>
      </c>
      <c r="N217" s="327"/>
      <c r="O217" s="389"/>
      <c r="P217" s="321"/>
      <c r="Q217" s="202">
        <f t="shared" si="338"/>
        <v>0</v>
      </c>
      <c r="R217" s="327"/>
      <c r="S217" s="327"/>
      <c r="T217" s="327"/>
      <c r="U217" s="202"/>
      <c r="V217" s="202"/>
      <c r="W217" s="202"/>
      <c r="X217" s="202"/>
      <c r="Y217" s="202"/>
      <c r="Z217" s="202"/>
      <c r="AA217" s="202"/>
      <c r="AB217" s="202"/>
      <c r="AC217" s="202"/>
      <c r="AD217" s="202"/>
      <c r="AE217" s="202"/>
      <c r="AF217" s="202"/>
      <c r="AG217" s="202"/>
      <c r="AH217" s="202"/>
      <c r="AI217" s="202"/>
      <c r="AJ217" s="202"/>
      <c r="AK217" s="202"/>
      <c r="AL217" s="202"/>
      <c r="AM217" s="202"/>
      <c r="AN217" s="202"/>
      <c r="AO217" s="202"/>
      <c r="AP217" s="202"/>
      <c r="AQ217" s="202"/>
      <c r="AR217" s="202"/>
      <c r="AS217" s="202"/>
      <c r="AT217" s="202"/>
      <c r="AU217" s="202"/>
      <c r="AV217" s="202"/>
      <c r="AW217" s="202"/>
      <c r="AX217" s="202"/>
      <c r="AY217" s="321">
        <f>SUM(R217:AX217)</f>
        <v>0</v>
      </c>
      <c r="AZ217" s="382">
        <f t="shared" si="337"/>
        <v>0</v>
      </c>
    </row>
    <row r="218" spans="1:52" ht="18" x14ac:dyDescent="0.25">
      <c r="A218" s="42" t="s">
        <v>436</v>
      </c>
      <c r="B218" s="45" t="s">
        <v>437</v>
      </c>
      <c r="C218" s="202">
        <f t="shared" ref="C218:E218" si="339">SUM(C219:C222)</f>
        <v>0</v>
      </c>
      <c r="D218" s="202">
        <f t="shared" si="339"/>
        <v>0</v>
      </c>
      <c r="E218" s="202">
        <f t="shared" si="339"/>
        <v>0</v>
      </c>
      <c r="F218" s="202">
        <f t="shared" ref="F218" si="340">SUM(F219:F222)</f>
        <v>0</v>
      </c>
      <c r="G218" s="202">
        <f t="shared" ref="G218:AY218" si="341">SUM(G219:G222)</f>
        <v>0</v>
      </c>
      <c r="H218" s="202">
        <f t="shared" si="341"/>
        <v>0</v>
      </c>
      <c r="I218" s="327">
        <f t="shared" si="341"/>
        <v>0</v>
      </c>
      <c r="J218" s="202">
        <f t="shared" si="341"/>
        <v>0</v>
      </c>
      <c r="K218" s="202">
        <f t="shared" si="341"/>
        <v>0</v>
      </c>
      <c r="L218" s="321">
        <f t="shared" si="341"/>
        <v>0</v>
      </c>
      <c r="M218" s="202">
        <f t="shared" si="341"/>
        <v>0</v>
      </c>
      <c r="N218" s="327">
        <f t="shared" si="341"/>
        <v>0</v>
      </c>
      <c r="O218" s="389"/>
      <c r="P218" s="321">
        <f t="shared" ref="P218" si="342">SUM(P219:P222)</f>
        <v>0</v>
      </c>
      <c r="Q218" s="202">
        <f>SUM(Q219:Q222)</f>
        <v>0</v>
      </c>
      <c r="R218" s="327">
        <f t="shared" ref="R218:AX218" si="343">SUM(R219:R222)</f>
        <v>0</v>
      </c>
      <c r="S218" s="327">
        <f t="shared" si="343"/>
        <v>0</v>
      </c>
      <c r="T218" s="327">
        <f t="shared" si="343"/>
        <v>0</v>
      </c>
      <c r="U218" s="202">
        <f t="shared" si="343"/>
        <v>0</v>
      </c>
      <c r="V218" s="202">
        <f t="shared" si="343"/>
        <v>0</v>
      </c>
      <c r="W218" s="202">
        <f t="shared" si="343"/>
        <v>0</v>
      </c>
      <c r="X218" s="202">
        <f t="shared" si="343"/>
        <v>0</v>
      </c>
      <c r="Y218" s="202">
        <f t="shared" si="343"/>
        <v>0</v>
      </c>
      <c r="Z218" s="202">
        <f t="shared" si="343"/>
        <v>0</v>
      </c>
      <c r="AA218" s="202">
        <f t="shared" si="343"/>
        <v>0</v>
      </c>
      <c r="AB218" s="202">
        <f t="shared" si="343"/>
        <v>0</v>
      </c>
      <c r="AC218" s="202">
        <f t="shared" si="343"/>
        <v>0</v>
      </c>
      <c r="AD218" s="202">
        <f t="shared" si="343"/>
        <v>0</v>
      </c>
      <c r="AE218" s="202">
        <f t="shared" si="343"/>
        <v>0</v>
      </c>
      <c r="AF218" s="202">
        <f t="shared" si="343"/>
        <v>0</v>
      </c>
      <c r="AG218" s="202">
        <f t="shared" si="343"/>
        <v>0</v>
      </c>
      <c r="AH218" s="202">
        <f t="shared" si="343"/>
        <v>0</v>
      </c>
      <c r="AI218" s="202">
        <f t="shared" si="343"/>
        <v>0</v>
      </c>
      <c r="AJ218" s="202">
        <f t="shared" si="343"/>
        <v>0</v>
      </c>
      <c r="AK218" s="202">
        <f t="shared" si="343"/>
        <v>0</v>
      </c>
      <c r="AL218" s="202">
        <f t="shared" si="343"/>
        <v>0</v>
      </c>
      <c r="AM218" s="202">
        <f t="shared" si="343"/>
        <v>0</v>
      </c>
      <c r="AN218" s="202">
        <f t="shared" si="343"/>
        <v>0</v>
      </c>
      <c r="AO218" s="202">
        <f t="shared" si="343"/>
        <v>0</v>
      </c>
      <c r="AP218" s="202">
        <f t="shared" si="343"/>
        <v>0</v>
      </c>
      <c r="AQ218" s="202">
        <f t="shared" si="343"/>
        <v>0</v>
      </c>
      <c r="AR218" s="202">
        <f t="shared" si="343"/>
        <v>0</v>
      </c>
      <c r="AS218" s="202">
        <f t="shared" si="343"/>
        <v>0</v>
      </c>
      <c r="AT218" s="202">
        <f t="shared" si="343"/>
        <v>0</v>
      </c>
      <c r="AU218" s="202">
        <f t="shared" si="343"/>
        <v>0</v>
      </c>
      <c r="AV218" s="202">
        <f t="shared" si="343"/>
        <v>0</v>
      </c>
      <c r="AW218" s="202">
        <f t="shared" si="343"/>
        <v>0</v>
      </c>
      <c r="AX218" s="202">
        <f t="shared" si="343"/>
        <v>0</v>
      </c>
      <c r="AY218" s="321">
        <f t="shared" si="341"/>
        <v>0</v>
      </c>
      <c r="AZ218" s="382">
        <f t="shared" si="337"/>
        <v>0</v>
      </c>
    </row>
    <row r="219" spans="1:52" ht="18" x14ac:dyDescent="0.25">
      <c r="A219" s="43" t="s">
        <v>438</v>
      </c>
      <c r="B219" s="44" t="s">
        <v>439</v>
      </c>
      <c r="C219" s="202"/>
      <c r="D219" s="202"/>
      <c r="E219" s="202"/>
      <c r="F219" s="202"/>
      <c r="G219" s="202"/>
      <c r="H219" s="202">
        <f t="shared" ref="H219:H228" si="344">SUM(C219:G219)</f>
        <v>0</v>
      </c>
      <c r="I219" s="327"/>
      <c r="J219" s="202"/>
      <c r="K219" s="202"/>
      <c r="L219" s="321"/>
      <c r="M219" s="202">
        <f t="shared" ref="M219:M228" si="345">SUM(I219:L219)</f>
        <v>0</v>
      </c>
      <c r="N219" s="327"/>
      <c r="O219" s="389"/>
      <c r="P219" s="321"/>
      <c r="Q219" s="202">
        <f>SUM(N219:P219)</f>
        <v>0</v>
      </c>
      <c r="R219" s="327"/>
      <c r="S219" s="327"/>
      <c r="T219" s="327"/>
      <c r="U219" s="202"/>
      <c r="V219" s="202"/>
      <c r="W219" s="202"/>
      <c r="X219" s="202"/>
      <c r="Y219" s="202"/>
      <c r="Z219" s="202"/>
      <c r="AA219" s="202"/>
      <c r="AB219" s="202"/>
      <c r="AC219" s="202"/>
      <c r="AD219" s="202"/>
      <c r="AE219" s="202"/>
      <c r="AF219" s="202"/>
      <c r="AG219" s="202"/>
      <c r="AH219" s="202"/>
      <c r="AI219" s="202"/>
      <c r="AJ219" s="202"/>
      <c r="AK219" s="202"/>
      <c r="AL219" s="202"/>
      <c r="AM219" s="202"/>
      <c r="AN219" s="202"/>
      <c r="AO219" s="202"/>
      <c r="AP219" s="202"/>
      <c r="AQ219" s="202"/>
      <c r="AR219" s="202"/>
      <c r="AS219" s="202"/>
      <c r="AT219" s="202"/>
      <c r="AU219" s="202"/>
      <c r="AV219" s="202"/>
      <c r="AW219" s="202"/>
      <c r="AX219" s="202"/>
      <c r="AY219" s="321">
        <f t="shared" ref="AY219:AY228" si="346">SUM(R219:AX219)</f>
        <v>0</v>
      </c>
      <c r="AZ219" s="382">
        <f t="shared" si="337"/>
        <v>0</v>
      </c>
    </row>
    <row r="220" spans="1:52" ht="18" x14ac:dyDescent="0.25">
      <c r="A220" s="43" t="s">
        <v>440</v>
      </c>
      <c r="B220" s="44" t="s">
        <v>441</v>
      </c>
      <c r="C220" s="202"/>
      <c r="D220" s="202"/>
      <c r="E220" s="202"/>
      <c r="F220" s="202"/>
      <c r="G220" s="202"/>
      <c r="H220" s="202">
        <f t="shared" si="344"/>
        <v>0</v>
      </c>
      <c r="I220" s="327"/>
      <c r="J220" s="202"/>
      <c r="K220" s="202"/>
      <c r="L220" s="321"/>
      <c r="M220" s="202">
        <f t="shared" si="345"/>
        <v>0</v>
      </c>
      <c r="N220" s="327"/>
      <c r="O220" s="389"/>
      <c r="P220" s="321"/>
      <c r="Q220" s="202">
        <f t="shared" ref="Q220:Q228" si="347">SUM(N220:P220)</f>
        <v>0</v>
      </c>
      <c r="R220" s="327"/>
      <c r="S220" s="327"/>
      <c r="T220" s="327"/>
      <c r="U220" s="202"/>
      <c r="V220" s="202"/>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02"/>
      <c r="AR220" s="202"/>
      <c r="AS220" s="202"/>
      <c r="AT220" s="202"/>
      <c r="AU220" s="202"/>
      <c r="AV220" s="202"/>
      <c r="AW220" s="202"/>
      <c r="AX220" s="202"/>
      <c r="AY220" s="321">
        <f t="shared" si="346"/>
        <v>0</v>
      </c>
      <c r="AZ220" s="382">
        <f t="shared" si="337"/>
        <v>0</v>
      </c>
    </row>
    <row r="221" spans="1:52" ht="18" x14ac:dyDescent="0.25">
      <c r="A221" s="43" t="s">
        <v>442</v>
      </c>
      <c r="B221" s="44" t="s">
        <v>443</v>
      </c>
      <c r="C221" s="202"/>
      <c r="D221" s="202"/>
      <c r="E221" s="202"/>
      <c r="F221" s="202"/>
      <c r="G221" s="202"/>
      <c r="H221" s="202">
        <f t="shared" si="344"/>
        <v>0</v>
      </c>
      <c r="I221" s="327"/>
      <c r="J221" s="202"/>
      <c r="K221" s="202"/>
      <c r="L221" s="321"/>
      <c r="M221" s="202">
        <f t="shared" si="345"/>
        <v>0</v>
      </c>
      <c r="N221" s="327"/>
      <c r="O221" s="389"/>
      <c r="P221" s="321"/>
      <c r="Q221" s="202">
        <f t="shared" si="347"/>
        <v>0</v>
      </c>
      <c r="R221" s="327"/>
      <c r="S221" s="327"/>
      <c r="T221" s="327"/>
      <c r="U221" s="202"/>
      <c r="V221" s="202"/>
      <c r="W221" s="202"/>
      <c r="X221" s="202"/>
      <c r="Y221" s="202"/>
      <c r="Z221" s="202"/>
      <c r="AA221" s="202"/>
      <c r="AB221" s="202"/>
      <c r="AC221" s="202"/>
      <c r="AD221" s="202"/>
      <c r="AE221" s="202"/>
      <c r="AF221" s="202"/>
      <c r="AG221" s="202"/>
      <c r="AH221" s="202"/>
      <c r="AI221" s="202"/>
      <c r="AJ221" s="202"/>
      <c r="AK221" s="202"/>
      <c r="AL221" s="202"/>
      <c r="AM221" s="202"/>
      <c r="AN221" s="202"/>
      <c r="AO221" s="202"/>
      <c r="AP221" s="202"/>
      <c r="AQ221" s="202"/>
      <c r="AR221" s="202"/>
      <c r="AS221" s="202"/>
      <c r="AT221" s="202"/>
      <c r="AU221" s="202"/>
      <c r="AV221" s="202"/>
      <c r="AW221" s="202"/>
      <c r="AX221" s="202"/>
      <c r="AY221" s="321">
        <f t="shared" si="346"/>
        <v>0</v>
      </c>
      <c r="AZ221" s="382">
        <f t="shared" si="337"/>
        <v>0</v>
      </c>
    </row>
    <row r="222" spans="1:52" ht="18" x14ac:dyDescent="0.25">
      <c r="A222" s="43" t="s">
        <v>444</v>
      </c>
      <c r="B222" s="44" t="s">
        <v>445</v>
      </c>
      <c r="C222" s="202"/>
      <c r="D222" s="202"/>
      <c r="E222" s="202"/>
      <c r="F222" s="202"/>
      <c r="G222" s="202"/>
      <c r="H222" s="202">
        <f t="shared" si="344"/>
        <v>0</v>
      </c>
      <c r="I222" s="327"/>
      <c r="J222" s="202"/>
      <c r="K222" s="202"/>
      <c r="L222" s="321"/>
      <c r="M222" s="202">
        <f t="shared" si="345"/>
        <v>0</v>
      </c>
      <c r="N222" s="327"/>
      <c r="O222" s="389"/>
      <c r="P222" s="321"/>
      <c r="Q222" s="202">
        <f t="shared" si="347"/>
        <v>0</v>
      </c>
      <c r="R222" s="327"/>
      <c r="S222" s="327"/>
      <c r="T222" s="327"/>
      <c r="U222" s="202"/>
      <c r="V222" s="202"/>
      <c r="W222" s="202"/>
      <c r="X222" s="202"/>
      <c r="Y222" s="202"/>
      <c r="Z222" s="202"/>
      <c r="AA222" s="202"/>
      <c r="AB222" s="202"/>
      <c r="AC222" s="202"/>
      <c r="AD222" s="202"/>
      <c r="AE222" s="202"/>
      <c r="AF222" s="202"/>
      <c r="AG222" s="202"/>
      <c r="AH222" s="202"/>
      <c r="AI222" s="202"/>
      <c r="AJ222" s="202"/>
      <c r="AK222" s="202"/>
      <c r="AL222" s="202"/>
      <c r="AM222" s="202"/>
      <c r="AN222" s="202"/>
      <c r="AO222" s="202"/>
      <c r="AP222" s="202"/>
      <c r="AQ222" s="202"/>
      <c r="AR222" s="202"/>
      <c r="AS222" s="202"/>
      <c r="AT222" s="202"/>
      <c r="AU222" s="202"/>
      <c r="AV222" s="202"/>
      <c r="AW222" s="202"/>
      <c r="AX222" s="202"/>
      <c r="AY222" s="321">
        <f t="shared" si="346"/>
        <v>0</v>
      </c>
      <c r="AZ222" s="382">
        <f t="shared" si="337"/>
        <v>0</v>
      </c>
    </row>
    <row r="223" spans="1:52" ht="18" x14ac:dyDescent="0.25">
      <c r="A223" s="42" t="s">
        <v>446</v>
      </c>
      <c r="B223" s="45" t="s">
        <v>447</v>
      </c>
      <c r="C223" s="202"/>
      <c r="D223" s="202"/>
      <c r="E223" s="202"/>
      <c r="F223" s="202"/>
      <c r="G223" s="202"/>
      <c r="H223" s="202">
        <f t="shared" si="344"/>
        <v>0</v>
      </c>
      <c r="I223" s="327"/>
      <c r="J223" s="202"/>
      <c r="K223" s="202"/>
      <c r="L223" s="321"/>
      <c r="M223" s="202">
        <f t="shared" si="345"/>
        <v>0</v>
      </c>
      <c r="N223" s="327"/>
      <c r="O223" s="389"/>
      <c r="P223" s="321"/>
      <c r="Q223" s="202">
        <f t="shared" si="347"/>
        <v>0</v>
      </c>
      <c r="R223" s="327"/>
      <c r="S223" s="327"/>
      <c r="T223" s="327"/>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c r="AP223" s="202"/>
      <c r="AQ223" s="202"/>
      <c r="AR223" s="202"/>
      <c r="AS223" s="202"/>
      <c r="AT223" s="202"/>
      <c r="AU223" s="202"/>
      <c r="AV223" s="202"/>
      <c r="AW223" s="202"/>
      <c r="AX223" s="202"/>
      <c r="AY223" s="321">
        <f t="shared" si="346"/>
        <v>0</v>
      </c>
      <c r="AZ223" s="382">
        <f t="shared" si="337"/>
        <v>0</v>
      </c>
    </row>
    <row r="224" spans="1:52" ht="18" x14ac:dyDescent="0.25">
      <c r="A224" s="42" t="s">
        <v>448</v>
      </c>
      <c r="B224" s="24" t="s">
        <v>449</v>
      </c>
      <c r="C224" s="202"/>
      <c r="D224" s="202"/>
      <c r="E224" s="202"/>
      <c r="F224" s="202"/>
      <c r="G224" s="202"/>
      <c r="H224" s="202">
        <f t="shared" si="344"/>
        <v>0</v>
      </c>
      <c r="I224" s="327"/>
      <c r="J224" s="202"/>
      <c r="K224" s="202"/>
      <c r="L224" s="321"/>
      <c r="M224" s="202">
        <f t="shared" si="345"/>
        <v>0</v>
      </c>
      <c r="N224" s="327"/>
      <c r="O224" s="389"/>
      <c r="P224" s="321"/>
      <c r="Q224" s="202">
        <f t="shared" si="347"/>
        <v>0</v>
      </c>
      <c r="R224" s="327"/>
      <c r="S224" s="327"/>
      <c r="T224" s="327"/>
      <c r="U224" s="202"/>
      <c r="V224" s="202"/>
      <c r="W224" s="202"/>
      <c r="X224" s="202">
        <v>7713980</v>
      </c>
      <c r="Y224" s="202"/>
      <c r="Z224" s="202">
        <v>0</v>
      </c>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321">
        <f t="shared" si="346"/>
        <v>7713980</v>
      </c>
      <c r="AZ224" s="382">
        <f t="shared" si="337"/>
        <v>7713980</v>
      </c>
    </row>
    <row r="225" spans="1:52" ht="18" x14ac:dyDescent="0.25">
      <c r="A225" s="42" t="s">
        <v>450</v>
      </c>
      <c r="B225" s="24" t="s">
        <v>451</v>
      </c>
      <c r="C225" s="202"/>
      <c r="D225" s="202"/>
      <c r="E225" s="202"/>
      <c r="F225" s="202"/>
      <c r="G225" s="202"/>
      <c r="H225" s="202">
        <f t="shared" si="344"/>
        <v>0</v>
      </c>
      <c r="I225" s="327"/>
      <c r="J225" s="202"/>
      <c r="K225" s="202"/>
      <c r="L225" s="321"/>
      <c r="M225" s="202">
        <f t="shared" si="345"/>
        <v>0</v>
      </c>
      <c r="N225" s="327"/>
      <c r="O225" s="389"/>
      <c r="P225" s="321"/>
      <c r="Q225" s="202">
        <f t="shared" si="347"/>
        <v>0</v>
      </c>
      <c r="R225" s="327"/>
      <c r="S225" s="327"/>
      <c r="T225" s="327"/>
      <c r="U225" s="202">
        <v>0</v>
      </c>
      <c r="V225" s="202"/>
      <c r="W225" s="202"/>
      <c r="X225" s="202"/>
      <c r="Y225" s="202"/>
      <c r="Z225" s="202">
        <v>166960145</v>
      </c>
      <c r="AA225" s="202"/>
      <c r="AB225" s="202"/>
      <c r="AC225" s="202"/>
      <c r="AD225" s="202"/>
      <c r="AE225" s="202"/>
      <c r="AF225" s="202"/>
      <c r="AG225" s="202"/>
      <c r="AH225" s="202"/>
      <c r="AI225" s="202"/>
      <c r="AJ225" s="202"/>
      <c r="AK225" s="202"/>
      <c r="AL225" s="202"/>
      <c r="AM225" s="202"/>
      <c r="AN225" s="202"/>
      <c r="AO225" s="202"/>
      <c r="AP225" s="202"/>
      <c r="AQ225" s="202"/>
      <c r="AR225" s="202"/>
      <c r="AS225" s="202"/>
      <c r="AT225" s="202"/>
      <c r="AU225" s="202"/>
      <c r="AV225" s="202"/>
      <c r="AW225" s="202"/>
      <c r="AX225" s="202"/>
      <c r="AY225" s="321">
        <f t="shared" si="346"/>
        <v>166960145</v>
      </c>
      <c r="AZ225" s="382">
        <f t="shared" si="337"/>
        <v>166960145</v>
      </c>
    </row>
    <row r="226" spans="1:52" ht="18" x14ac:dyDescent="0.25">
      <c r="A226" s="42" t="s">
        <v>452</v>
      </c>
      <c r="B226" s="24" t="s">
        <v>453</v>
      </c>
      <c r="C226" s="202"/>
      <c r="D226" s="202"/>
      <c r="E226" s="202"/>
      <c r="F226" s="202"/>
      <c r="G226" s="202"/>
      <c r="H226" s="202">
        <f t="shared" si="344"/>
        <v>0</v>
      </c>
      <c r="I226" s="327"/>
      <c r="J226" s="202"/>
      <c r="K226" s="202"/>
      <c r="L226" s="321"/>
      <c r="M226" s="202">
        <f t="shared" si="345"/>
        <v>0</v>
      </c>
      <c r="N226" s="327"/>
      <c r="O226" s="389"/>
      <c r="P226" s="321"/>
      <c r="Q226" s="202">
        <f t="shared" si="347"/>
        <v>0</v>
      </c>
      <c r="R226" s="327"/>
      <c r="S226" s="327"/>
      <c r="T226" s="327"/>
      <c r="U226" s="202"/>
      <c r="V226" s="202"/>
      <c r="W226" s="202"/>
      <c r="X226" s="202"/>
      <c r="Y226" s="202"/>
      <c r="Z226" s="202"/>
      <c r="AA226" s="202"/>
      <c r="AB226" s="202"/>
      <c r="AC226" s="202"/>
      <c r="AD226" s="202"/>
      <c r="AE226" s="202"/>
      <c r="AF226" s="202"/>
      <c r="AG226" s="202"/>
      <c r="AH226" s="202"/>
      <c r="AI226" s="202"/>
      <c r="AJ226" s="202"/>
      <c r="AK226" s="202"/>
      <c r="AL226" s="202"/>
      <c r="AM226" s="202"/>
      <c r="AN226" s="202"/>
      <c r="AO226" s="202"/>
      <c r="AP226" s="202"/>
      <c r="AQ226" s="202"/>
      <c r="AR226" s="202"/>
      <c r="AS226" s="202"/>
      <c r="AT226" s="202"/>
      <c r="AU226" s="202"/>
      <c r="AV226" s="202"/>
      <c r="AW226" s="202"/>
      <c r="AX226" s="202"/>
      <c r="AY226" s="321">
        <f t="shared" si="346"/>
        <v>0</v>
      </c>
      <c r="AZ226" s="382">
        <f t="shared" si="337"/>
        <v>0</v>
      </c>
    </row>
    <row r="227" spans="1:52" ht="18" x14ac:dyDescent="0.25">
      <c r="A227" s="42" t="s">
        <v>454</v>
      </c>
      <c r="B227" s="24" t="s">
        <v>455</v>
      </c>
      <c r="C227" s="202"/>
      <c r="D227" s="202"/>
      <c r="E227" s="202"/>
      <c r="F227" s="202"/>
      <c r="G227" s="202"/>
      <c r="H227" s="202">
        <f t="shared" si="344"/>
        <v>0</v>
      </c>
      <c r="I227" s="327"/>
      <c r="J227" s="202"/>
      <c r="K227" s="202"/>
      <c r="L227" s="321"/>
      <c r="M227" s="202">
        <f t="shared" si="345"/>
        <v>0</v>
      </c>
      <c r="N227" s="327"/>
      <c r="O227" s="389"/>
      <c r="P227" s="321"/>
      <c r="Q227" s="202">
        <f t="shared" si="347"/>
        <v>0</v>
      </c>
      <c r="R227" s="327"/>
      <c r="S227" s="327"/>
      <c r="T227" s="327"/>
      <c r="U227" s="202"/>
      <c r="V227" s="202"/>
      <c r="W227" s="202"/>
      <c r="X227" s="202"/>
      <c r="Y227" s="202"/>
      <c r="Z227" s="202"/>
      <c r="AA227" s="202"/>
      <c r="AB227" s="202"/>
      <c r="AC227" s="202"/>
      <c r="AD227" s="202"/>
      <c r="AE227" s="202"/>
      <c r="AF227" s="202"/>
      <c r="AG227" s="202"/>
      <c r="AH227" s="202"/>
      <c r="AI227" s="202"/>
      <c r="AJ227" s="202"/>
      <c r="AK227" s="202"/>
      <c r="AL227" s="202"/>
      <c r="AM227" s="202"/>
      <c r="AN227" s="202"/>
      <c r="AO227" s="202"/>
      <c r="AP227" s="202"/>
      <c r="AQ227" s="202"/>
      <c r="AR227" s="202"/>
      <c r="AS227" s="202"/>
      <c r="AT227" s="202"/>
      <c r="AU227" s="202"/>
      <c r="AV227" s="202"/>
      <c r="AW227" s="202"/>
      <c r="AX227" s="202"/>
      <c r="AY227" s="321">
        <f t="shared" si="346"/>
        <v>0</v>
      </c>
      <c r="AZ227" s="382">
        <f t="shared" si="337"/>
        <v>0</v>
      </c>
    </row>
    <row r="228" spans="1:52" ht="18" x14ac:dyDescent="0.25">
      <c r="A228" s="42" t="s">
        <v>456</v>
      </c>
      <c r="B228" s="24" t="s">
        <v>457</v>
      </c>
      <c r="C228" s="202"/>
      <c r="D228" s="202"/>
      <c r="E228" s="202"/>
      <c r="F228" s="202"/>
      <c r="G228" s="202"/>
      <c r="H228" s="202">
        <f t="shared" si="344"/>
        <v>0</v>
      </c>
      <c r="I228" s="327"/>
      <c r="J228" s="202"/>
      <c r="K228" s="202"/>
      <c r="L228" s="321"/>
      <c r="M228" s="202">
        <f t="shared" si="345"/>
        <v>0</v>
      </c>
      <c r="N228" s="327"/>
      <c r="O228" s="389"/>
      <c r="P228" s="321"/>
      <c r="Q228" s="202">
        <f t="shared" si="347"/>
        <v>0</v>
      </c>
      <c r="R228" s="327"/>
      <c r="S228" s="327"/>
      <c r="T228" s="327"/>
      <c r="U228" s="202"/>
      <c r="V228" s="202"/>
      <c r="W228" s="202"/>
      <c r="X228" s="202"/>
      <c r="Y228" s="202"/>
      <c r="Z228" s="202"/>
      <c r="AA228" s="202"/>
      <c r="AB228" s="202"/>
      <c r="AC228" s="202"/>
      <c r="AD228" s="202"/>
      <c r="AE228" s="202"/>
      <c r="AF228" s="202"/>
      <c r="AG228" s="202"/>
      <c r="AH228" s="202"/>
      <c r="AI228" s="202"/>
      <c r="AJ228" s="202"/>
      <c r="AK228" s="202"/>
      <c r="AL228" s="202"/>
      <c r="AM228" s="202"/>
      <c r="AN228" s="202"/>
      <c r="AO228" s="202"/>
      <c r="AP228" s="202"/>
      <c r="AQ228" s="202"/>
      <c r="AR228" s="202"/>
      <c r="AS228" s="202"/>
      <c r="AT228" s="202"/>
      <c r="AU228" s="202"/>
      <c r="AV228" s="202"/>
      <c r="AW228" s="202"/>
      <c r="AX228" s="202"/>
      <c r="AY228" s="321">
        <f t="shared" si="346"/>
        <v>0</v>
      </c>
      <c r="AZ228" s="382">
        <f t="shared" si="337"/>
        <v>0</v>
      </c>
    </row>
    <row r="229" spans="1:52" ht="18" x14ac:dyDescent="0.25">
      <c r="A229" s="21" t="s">
        <v>458</v>
      </c>
      <c r="B229" s="22" t="s">
        <v>459</v>
      </c>
      <c r="C229" s="201">
        <f t="shared" ref="C229:E229" si="348">SUM(C230:C233)</f>
        <v>0</v>
      </c>
      <c r="D229" s="201">
        <f t="shared" si="348"/>
        <v>0</v>
      </c>
      <c r="E229" s="201">
        <f t="shared" si="348"/>
        <v>0</v>
      </c>
      <c r="F229" s="201">
        <f t="shared" ref="F229" si="349">SUM(F230:F233)</f>
        <v>0</v>
      </c>
      <c r="G229" s="201">
        <f t="shared" ref="G229:AY229" si="350">SUM(G230:G233)</f>
        <v>0</v>
      </c>
      <c r="H229" s="201">
        <f t="shared" si="350"/>
        <v>0</v>
      </c>
      <c r="I229" s="347">
        <f t="shared" si="350"/>
        <v>0</v>
      </c>
      <c r="J229" s="220">
        <f t="shared" si="350"/>
        <v>0</v>
      </c>
      <c r="K229" s="220">
        <f t="shared" si="350"/>
        <v>0</v>
      </c>
      <c r="L229" s="357">
        <f t="shared" si="350"/>
        <v>0</v>
      </c>
      <c r="M229" s="220">
        <f t="shared" si="350"/>
        <v>0</v>
      </c>
      <c r="N229" s="347">
        <f t="shared" si="350"/>
        <v>0</v>
      </c>
      <c r="O229" s="394"/>
      <c r="P229" s="357">
        <f t="shared" ref="P229" si="351">SUM(P230:P233)</f>
        <v>0</v>
      </c>
      <c r="Q229" s="220">
        <f>SUM(Q230:Q233)</f>
        <v>0</v>
      </c>
      <c r="R229" s="347">
        <f t="shared" ref="R229:AX229" si="352">SUM(R230:R233)</f>
        <v>0</v>
      </c>
      <c r="S229" s="347">
        <f t="shared" si="352"/>
        <v>0</v>
      </c>
      <c r="T229" s="347">
        <f t="shared" si="352"/>
        <v>0</v>
      </c>
      <c r="U229" s="220">
        <f t="shared" si="352"/>
        <v>0</v>
      </c>
      <c r="V229" s="220">
        <f t="shared" si="352"/>
        <v>0</v>
      </c>
      <c r="W229" s="220">
        <f t="shared" si="352"/>
        <v>0</v>
      </c>
      <c r="X229" s="220">
        <f t="shared" si="352"/>
        <v>0</v>
      </c>
      <c r="Y229" s="220">
        <f t="shared" si="352"/>
        <v>0</v>
      </c>
      <c r="Z229" s="220">
        <f t="shared" si="352"/>
        <v>0</v>
      </c>
      <c r="AA229" s="220">
        <f t="shared" si="352"/>
        <v>0</v>
      </c>
      <c r="AB229" s="220">
        <f t="shared" si="352"/>
        <v>0</v>
      </c>
      <c r="AC229" s="220">
        <f t="shared" si="352"/>
        <v>0</v>
      </c>
      <c r="AD229" s="220">
        <f t="shared" si="352"/>
        <v>0</v>
      </c>
      <c r="AE229" s="220">
        <f t="shared" si="352"/>
        <v>0</v>
      </c>
      <c r="AF229" s="220">
        <f t="shared" si="352"/>
        <v>0</v>
      </c>
      <c r="AG229" s="220">
        <f t="shared" si="352"/>
        <v>0</v>
      </c>
      <c r="AH229" s="220">
        <f t="shared" si="352"/>
        <v>0</v>
      </c>
      <c r="AI229" s="220">
        <f t="shared" si="352"/>
        <v>0</v>
      </c>
      <c r="AJ229" s="220">
        <f t="shared" si="352"/>
        <v>0</v>
      </c>
      <c r="AK229" s="220">
        <f t="shared" si="352"/>
        <v>0</v>
      </c>
      <c r="AL229" s="220">
        <f t="shared" si="352"/>
        <v>0</v>
      </c>
      <c r="AM229" s="220">
        <f t="shared" si="352"/>
        <v>0</v>
      </c>
      <c r="AN229" s="220">
        <f t="shared" si="352"/>
        <v>0</v>
      </c>
      <c r="AO229" s="220">
        <f t="shared" si="352"/>
        <v>0</v>
      </c>
      <c r="AP229" s="220">
        <f t="shared" si="352"/>
        <v>0</v>
      </c>
      <c r="AQ229" s="220">
        <f t="shared" si="352"/>
        <v>0</v>
      </c>
      <c r="AR229" s="220">
        <f t="shared" si="352"/>
        <v>0</v>
      </c>
      <c r="AS229" s="220">
        <f t="shared" si="352"/>
        <v>0</v>
      </c>
      <c r="AT229" s="220">
        <f t="shared" si="352"/>
        <v>0</v>
      </c>
      <c r="AU229" s="220">
        <f t="shared" si="352"/>
        <v>0</v>
      </c>
      <c r="AV229" s="220">
        <f t="shared" si="352"/>
        <v>0</v>
      </c>
      <c r="AW229" s="220">
        <f t="shared" si="352"/>
        <v>0</v>
      </c>
      <c r="AX229" s="220">
        <f t="shared" si="352"/>
        <v>0</v>
      </c>
      <c r="AY229" s="357">
        <f t="shared" si="350"/>
        <v>0</v>
      </c>
      <c r="AZ229" s="382">
        <f t="shared" si="337"/>
        <v>0</v>
      </c>
    </row>
    <row r="230" spans="1:52" ht="18" x14ac:dyDescent="0.25">
      <c r="A230" s="42" t="s">
        <v>460</v>
      </c>
      <c r="B230" s="24" t="s">
        <v>461</v>
      </c>
      <c r="C230" s="202"/>
      <c r="D230" s="202"/>
      <c r="E230" s="202"/>
      <c r="F230" s="202"/>
      <c r="G230" s="202"/>
      <c r="H230" s="202">
        <f>SUM(C230:G230)</f>
        <v>0</v>
      </c>
      <c r="I230" s="327"/>
      <c r="J230" s="202"/>
      <c r="K230" s="202"/>
      <c r="L230" s="321"/>
      <c r="M230" s="202">
        <f>SUM(I230:L230)</f>
        <v>0</v>
      </c>
      <c r="N230" s="327"/>
      <c r="O230" s="389"/>
      <c r="P230" s="321"/>
      <c r="Q230" s="202">
        <f>SUM(N230:P230)</f>
        <v>0</v>
      </c>
      <c r="R230" s="327"/>
      <c r="S230" s="327"/>
      <c r="T230" s="327"/>
      <c r="U230" s="202"/>
      <c r="V230" s="202"/>
      <c r="W230" s="202"/>
      <c r="X230" s="202"/>
      <c r="Y230" s="202"/>
      <c r="Z230" s="202"/>
      <c r="AA230" s="202"/>
      <c r="AB230" s="202"/>
      <c r="AC230" s="202"/>
      <c r="AD230" s="202"/>
      <c r="AE230" s="202"/>
      <c r="AF230" s="202"/>
      <c r="AG230" s="202"/>
      <c r="AH230" s="202"/>
      <c r="AI230" s="202"/>
      <c r="AJ230" s="202"/>
      <c r="AK230" s="202"/>
      <c r="AL230" s="202"/>
      <c r="AM230" s="202"/>
      <c r="AN230" s="202"/>
      <c r="AO230" s="202"/>
      <c r="AP230" s="202"/>
      <c r="AQ230" s="202"/>
      <c r="AR230" s="202"/>
      <c r="AS230" s="202"/>
      <c r="AT230" s="202"/>
      <c r="AU230" s="202"/>
      <c r="AV230" s="202"/>
      <c r="AW230" s="202"/>
      <c r="AX230" s="202"/>
      <c r="AY230" s="321">
        <f>SUM(R230:AX230)</f>
        <v>0</v>
      </c>
      <c r="AZ230" s="382">
        <f t="shared" si="337"/>
        <v>0</v>
      </c>
    </row>
    <row r="231" spans="1:52" ht="18" x14ac:dyDescent="0.25">
      <c r="A231" s="42" t="s">
        <v>462</v>
      </c>
      <c r="B231" s="24" t="s">
        <v>463</v>
      </c>
      <c r="C231" s="202"/>
      <c r="D231" s="202"/>
      <c r="E231" s="202"/>
      <c r="F231" s="202"/>
      <c r="G231" s="202"/>
      <c r="H231" s="202">
        <f>SUM(C231:G231)</f>
        <v>0</v>
      </c>
      <c r="I231" s="327"/>
      <c r="J231" s="202"/>
      <c r="K231" s="202"/>
      <c r="L231" s="321"/>
      <c r="M231" s="202">
        <f>SUM(I231:L231)</f>
        <v>0</v>
      </c>
      <c r="N231" s="327"/>
      <c r="O231" s="389"/>
      <c r="P231" s="321"/>
      <c r="Q231" s="202">
        <f t="shared" ref="Q231:Q233" si="353">SUM(N231:P231)</f>
        <v>0</v>
      </c>
      <c r="R231" s="327"/>
      <c r="S231" s="327"/>
      <c r="T231" s="327"/>
      <c r="U231" s="202"/>
      <c r="V231" s="202"/>
      <c r="W231" s="202"/>
      <c r="X231" s="202"/>
      <c r="Y231" s="202"/>
      <c r="Z231" s="202"/>
      <c r="AA231" s="202"/>
      <c r="AB231" s="202"/>
      <c r="AC231" s="202"/>
      <c r="AD231" s="202"/>
      <c r="AE231" s="202"/>
      <c r="AF231" s="202"/>
      <c r="AG231" s="202"/>
      <c r="AH231" s="202"/>
      <c r="AI231" s="202"/>
      <c r="AJ231" s="202"/>
      <c r="AK231" s="202"/>
      <c r="AL231" s="202"/>
      <c r="AM231" s="202"/>
      <c r="AN231" s="202"/>
      <c r="AO231" s="202"/>
      <c r="AP231" s="202"/>
      <c r="AQ231" s="202"/>
      <c r="AR231" s="202"/>
      <c r="AS231" s="202"/>
      <c r="AT231" s="202"/>
      <c r="AU231" s="202"/>
      <c r="AV231" s="202"/>
      <c r="AW231" s="202"/>
      <c r="AX231" s="202"/>
      <c r="AY231" s="321">
        <f>SUM(R231:AX231)</f>
        <v>0</v>
      </c>
      <c r="AZ231" s="382">
        <f t="shared" si="337"/>
        <v>0</v>
      </c>
    </row>
    <row r="232" spans="1:52" ht="18" x14ac:dyDescent="0.25">
      <c r="A232" s="42" t="s">
        <v>464</v>
      </c>
      <c r="B232" s="24" t="s">
        <v>465</v>
      </c>
      <c r="C232" s="202"/>
      <c r="D232" s="202"/>
      <c r="E232" s="202"/>
      <c r="F232" s="202"/>
      <c r="G232" s="202"/>
      <c r="H232" s="202">
        <f>SUM(C232:G232)</f>
        <v>0</v>
      </c>
      <c r="I232" s="327"/>
      <c r="J232" s="202"/>
      <c r="K232" s="202"/>
      <c r="L232" s="321"/>
      <c r="M232" s="202">
        <f>SUM(I232:L232)</f>
        <v>0</v>
      </c>
      <c r="N232" s="327"/>
      <c r="O232" s="389"/>
      <c r="P232" s="321"/>
      <c r="Q232" s="202">
        <f t="shared" si="353"/>
        <v>0</v>
      </c>
      <c r="R232" s="327"/>
      <c r="S232" s="327"/>
      <c r="T232" s="327"/>
      <c r="U232" s="202"/>
      <c r="V232" s="202"/>
      <c r="W232" s="202"/>
      <c r="X232" s="202"/>
      <c r="Y232" s="202"/>
      <c r="Z232" s="202"/>
      <c r="AA232" s="202"/>
      <c r="AB232" s="202"/>
      <c r="AC232" s="202"/>
      <c r="AD232" s="202"/>
      <c r="AE232" s="202"/>
      <c r="AF232" s="202"/>
      <c r="AG232" s="202"/>
      <c r="AH232" s="202"/>
      <c r="AI232" s="202"/>
      <c r="AJ232" s="202"/>
      <c r="AK232" s="202"/>
      <c r="AL232" s="202"/>
      <c r="AM232" s="202"/>
      <c r="AN232" s="202"/>
      <c r="AO232" s="202"/>
      <c r="AP232" s="202"/>
      <c r="AQ232" s="202"/>
      <c r="AR232" s="202"/>
      <c r="AS232" s="202"/>
      <c r="AT232" s="202"/>
      <c r="AU232" s="202"/>
      <c r="AV232" s="202"/>
      <c r="AW232" s="202"/>
      <c r="AX232" s="202"/>
      <c r="AY232" s="321">
        <f>SUM(R232:AX232)</f>
        <v>0</v>
      </c>
      <c r="AZ232" s="382">
        <f t="shared" si="337"/>
        <v>0</v>
      </c>
    </row>
    <row r="233" spans="1:52" ht="18" x14ac:dyDescent="0.25">
      <c r="A233" s="42" t="s">
        <v>466</v>
      </c>
      <c r="B233" s="24" t="s">
        <v>467</v>
      </c>
      <c r="C233" s="202"/>
      <c r="D233" s="202"/>
      <c r="E233" s="202"/>
      <c r="F233" s="202"/>
      <c r="G233" s="202"/>
      <c r="H233" s="202">
        <f>SUM(C233:G233)</f>
        <v>0</v>
      </c>
      <c r="I233" s="327"/>
      <c r="J233" s="202"/>
      <c r="K233" s="202"/>
      <c r="L233" s="321"/>
      <c r="M233" s="202">
        <f>SUM(I233:L233)</f>
        <v>0</v>
      </c>
      <c r="N233" s="327"/>
      <c r="O233" s="389"/>
      <c r="P233" s="321"/>
      <c r="Q233" s="202">
        <f t="shared" si="353"/>
        <v>0</v>
      </c>
      <c r="R233" s="327"/>
      <c r="S233" s="327"/>
      <c r="T233" s="327"/>
      <c r="U233" s="202"/>
      <c r="V233" s="202"/>
      <c r="W233" s="202"/>
      <c r="X233" s="202"/>
      <c r="Y233" s="202"/>
      <c r="Z233" s="202"/>
      <c r="AA233" s="202"/>
      <c r="AB233" s="202"/>
      <c r="AC233" s="202"/>
      <c r="AD233" s="202"/>
      <c r="AE233" s="202"/>
      <c r="AF233" s="202"/>
      <c r="AG233" s="202"/>
      <c r="AH233" s="202"/>
      <c r="AI233" s="202"/>
      <c r="AJ233" s="202"/>
      <c r="AK233" s="202"/>
      <c r="AL233" s="202"/>
      <c r="AM233" s="202"/>
      <c r="AN233" s="202"/>
      <c r="AO233" s="202"/>
      <c r="AP233" s="202"/>
      <c r="AQ233" s="202"/>
      <c r="AR233" s="202"/>
      <c r="AS233" s="202"/>
      <c r="AT233" s="202"/>
      <c r="AU233" s="202"/>
      <c r="AV233" s="202"/>
      <c r="AW233" s="202"/>
      <c r="AX233" s="202"/>
      <c r="AY233" s="321">
        <f>SUM(R233:AX233)</f>
        <v>0</v>
      </c>
      <c r="AZ233" s="382">
        <f t="shared" si="337"/>
        <v>0</v>
      </c>
    </row>
    <row r="234" spans="1:52" ht="31.5" x14ac:dyDescent="0.25">
      <c r="A234" s="21" t="s">
        <v>468</v>
      </c>
      <c r="B234" s="22" t="s">
        <v>469</v>
      </c>
      <c r="C234" s="201"/>
      <c r="D234" s="201"/>
      <c r="E234" s="201"/>
      <c r="F234" s="201"/>
      <c r="G234" s="201"/>
      <c r="H234" s="201">
        <f>SUM(C234:G234)</f>
        <v>0</v>
      </c>
      <c r="I234" s="347"/>
      <c r="J234" s="220"/>
      <c r="K234" s="220"/>
      <c r="L234" s="357"/>
      <c r="M234" s="220">
        <f>SUM(I234:L234)</f>
        <v>0</v>
      </c>
      <c r="N234" s="347"/>
      <c r="O234" s="394"/>
      <c r="P234" s="357"/>
      <c r="Q234" s="220">
        <f>N234</f>
        <v>0</v>
      </c>
      <c r="R234" s="347"/>
      <c r="S234" s="347"/>
      <c r="T234" s="347"/>
      <c r="U234" s="220"/>
      <c r="V234" s="220"/>
      <c r="W234" s="220"/>
      <c r="X234" s="220"/>
      <c r="Y234" s="220"/>
      <c r="Z234" s="220"/>
      <c r="AA234" s="220"/>
      <c r="AB234" s="220"/>
      <c r="AC234" s="220"/>
      <c r="AD234" s="220"/>
      <c r="AE234" s="220"/>
      <c r="AF234" s="220"/>
      <c r="AG234" s="220"/>
      <c r="AH234" s="220"/>
      <c r="AI234" s="220"/>
      <c r="AJ234" s="220"/>
      <c r="AK234" s="220"/>
      <c r="AL234" s="220"/>
      <c r="AM234" s="220"/>
      <c r="AN234" s="220"/>
      <c r="AO234" s="220"/>
      <c r="AP234" s="220"/>
      <c r="AQ234" s="220"/>
      <c r="AR234" s="220"/>
      <c r="AS234" s="220"/>
      <c r="AT234" s="220"/>
      <c r="AU234" s="220"/>
      <c r="AV234" s="220"/>
      <c r="AW234" s="220"/>
      <c r="AX234" s="220"/>
      <c r="AY234" s="357">
        <f>SUM(R234:AX234)</f>
        <v>0</v>
      </c>
      <c r="AZ234" s="382">
        <f t="shared" si="337"/>
        <v>0</v>
      </c>
    </row>
    <row r="235" spans="1:52" x14ac:dyDescent="0.25">
      <c r="C235" s="203"/>
      <c r="D235" s="203"/>
      <c r="E235" s="203"/>
      <c r="F235" s="203"/>
      <c r="G235" s="203"/>
      <c r="H235" s="203"/>
      <c r="I235" s="203"/>
      <c r="J235" s="203"/>
      <c r="K235" s="203"/>
      <c r="L235" s="203"/>
      <c r="M235" s="203"/>
      <c r="N235" s="203"/>
      <c r="O235" s="203"/>
      <c r="P235" s="203"/>
      <c r="Q235" s="203"/>
      <c r="R235" s="203"/>
      <c r="S235" s="203"/>
      <c r="T235" s="203"/>
      <c r="U235" s="203"/>
      <c r="V235" s="203"/>
      <c r="W235" s="203"/>
      <c r="X235" s="203"/>
      <c r="Y235" s="203"/>
      <c r="Z235" s="203"/>
      <c r="AA235" s="203"/>
      <c r="AB235" s="203"/>
      <c r="AC235" s="203"/>
      <c r="AD235" s="203"/>
      <c r="AE235" s="203"/>
      <c r="AF235" s="203"/>
      <c r="AG235" s="203"/>
      <c r="AH235" s="203"/>
      <c r="AI235" s="203"/>
      <c r="AJ235" s="203"/>
      <c r="AK235" s="203"/>
      <c r="AL235" s="203"/>
      <c r="AM235" s="203"/>
      <c r="AN235" s="203"/>
      <c r="AO235" s="203"/>
      <c r="AP235" s="203"/>
      <c r="AQ235" s="203"/>
      <c r="AR235" s="203"/>
      <c r="AS235" s="203"/>
      <c r="AT235" s="203"/>
      <c r="AU235" s="203"/>
      <c r="AV235" s="203"/>
      <c r="AW235" s="203"/>
      <c r="AX235" s="203"/>
      <c r="AY235" s="203"/>
      <c r="AZ235" s="335"/>
    </row>
    <row r="236" spans="1:52" ht="18" x14ac:dyDescent="0.25">
      <c r="B236" s="31" t="s">
        <v>470</v>
      </c>
      <c r="C236" s="204">
        <f t="shared" ref="C236:AZ236" si="354">C121+C140+C141+C166+C175</f>
        <v>1663225</v>
      </c>
      <c r="D236" s="204">
        <f t="shared" ref="D236:F236" si="355">D121+D140+D141+D166+D175</f>
        <v>315000</v>
      </c>
      <c r="E236" s="204">
        <f t="shared" si="355"/>
        <v>16698632</v>
      </c>
      <c r="F236" s="204">
        <f t="shared" si="355"/>
        <v>0</v>
      </c>
      <c r="G236" s="204">
        <f t="shared" si="354"/>
        <v>0</v>
      </c>
      <c r="H236" s="204">
        <f t="shared" si="354"/>
        <v>18676857</v>
      </c>
      <c r="I236" s="204">
        <f t="shared" si="354"/>
        <v>83954647</v>
      </c>
      <c r="J236" s="204"/>
      <c r="K236" s="204">
        <f t="shared" ref="K236" si="356">K121+K140+K141+K166+K175</f>
        <v>2053170</v>
      </c>
      <c r="L236" s="204">
        <f t="shared" si="354"/>
        <v>377000</v>
      </c>
      <c r="M236" s="204">
        <f t="shared" si="354"/>
        <v>86384817</v>
      </c>
      <c r="N236" s="204">
        <f t="shared" si="354"/>
        <v>63268693</v>
      </c>
      <c r="O236" s="204">
        <f t="shared" ref="O236:P236" si="357">O121+O140+O141+O166+O175</f>
        <v>0</v>
      </c>
      <c r="P236" s="204">
        <f t="shared" si="357"/>
        <v>0</v>
      </c>
      <c r="Q236" s="204">
        <f t="shared" si="354"/>
        <v>63268693</v>
      </c>
      <c r="R236" s="204">
        <f t="shared" si="354"/>
        <v>0</v>
      </c>
      <c r="S236" s="204">
        <f t="shared" ref="S236:T236" si="358">S121+S140+S141+S166+S175</f>
        <v>0</v>
      </c>
      <c r="T236" s="204">
        <f t="shared" si="358"/>
        <v>0</v>
      </c>
      <c r="U236" s="204">
        <f t="shared" si="354"/>
        <v>19315909</v>
      </c>
      <c r="V236" s="204">
        <f t="shared" si="354"/>
        <v>4048029</v>
      </c>
      <c r="W236" s="204">
        <f t="shared" si="354"/>
        <v>2692400</v>
      </c>
      <c r="X236" s="204">
        <f t="shared" si="354"/>
        <v>5456742</v>
      </c>
      <c r="Y236" s="204">
        <f t="shared" ref="Y236" si="359">Y121+Y140+Y141+Y166+Y175</f>
        <v>0</v>
      </c>
      <c r="Z236" s="204">
        <f t="shared" si="354"/>
        <v>0</v>
      </c>
      <c r="AA236" s="204">
        <f t="shared" si="354"/>
        <v>30602455</v>
      </c>
      <c r="AB236" s="204">
        <f t="shared" si="354"/>
        <v>1238250</v>
      </c>
      <c r="AC236" s="204">
        <f t="shared" si="354"/>
        <v>1016000</v>
      </c>
      <c r="AD236" s="204">
        <f t="shared" si="354"/>
        <v>8382000</v>
      </c>
      <c r="AE236" s="204">
        <f t="shared" si="354"/>
        <v>40621422</v>
      </c>
      <c r="AF236" s="204">
        <f t="shared" si="354"/>
        <v>1120000</v>
      </c>
      <c r="AG236" s="204">
        <f t="shared" si="354"/>
        <v>1940000</v>
      </c>
      <c r="AH236" s="204">
        <f t="shared" si="354"/>
        <v>11307954</v>
      </c>
      <c r="AI236" s="204">
        <f t="shared" si="354"/>
        <v>17628703</v>
      </c>
      <c r="AJ236" s="204">
        <f t="shared" si="354"/>
        <v>0</v>
      </c>
      <c r="AK236" s="204">
        <f t="shared" si="354"/>
        <v>4752798</v>
      </c>
      <c r="AL236" s="204">
        <f t="shared" si="354"/>
        <v>695102</v>
      </c>
      <c r="AM236" s="204">
        <f t="shared" si="354"/>
        <v>695101</v>
      </c>
      <c r="AN236" s="204">
        <f t="shared" si="354"/>
        <v>21856607</v>
      </c>
      <c r="AO236" s="204">
        <f t="shared" si="354"/>
        <v>5162350</v>
      </c>
      <c r="AP236" s="204">
        <f t="shared" ref="AP236:AR236" si="360">AP121+AP140+AP141+AP166+AP175</f>
        <v>2600000</v>
      </c>
      <c r="AQ236" s="204">
        <f t="shared" si="360"/>
        <v>241900</v>
      </c>
      <c r="AR236" s="204">
        <f t="shared" si="360"/>
        <v>0</v>
      </c>
      <c r="AS236" s="204">
        <f t="shared" si="354"/>
        <v>0</v>
      </c>
      <c r="AT236" s="204">
        <f t="shared" si="354"/>
        <v>0</v>
      </c>
      <c r="AU236" s="204">
        <f t="shared" si="354"/>
        <v>0</v>
      </c>
      <c r="AV236" s="204">
        <f t="shared" si="354"/>
        <v>0</v>
      </c>
      <c r="AW236" s="204">
        <f t="shared" si="354"/>
        <v>0</v>
      </c>
      <c r="AX236" s="204">
        <f t="shared" si="354"/>
        <v>21855607</v>
      </c>
      <c r="AY236" s="204">
        <f t="shared" si="354"/>
        <v>203229329</v>
      </c>
      <c r="AZ236" s="382">
        <f t="shared" si="354"/>
        <v>371559696</v>
      </c>
    </row>
    <row r="237" spans="1:52" x14ac:dyDescent="0.25">
      <c r="C237" s="203"/>
      <c r="D237" s="203"/>
      <c r="E237" s="203"/>
      <c r="F237" s="203"/>
      <c r="G237" s="203"/>
      <c r="H237" s="203"/>
      <c r="I237" s="203"/>
      <c r="J237" s="203"/>
      <c r="K237" s="203"/>
      <c r="L237" s="203"/>
      <c r="M237" s="203"/>
      <c r="N237" s="203"/>
      <c r="O237" s="203"/>
      <c r="P237" s="203"/>
      <c r="Q237" s="203"/>
      <c r="R237" s="203"/>
      <c r="S237" s="203"/>
      <c r="T237" s="203"/>
      <c r="U237" s="203"/>
      <c r="V237" s="203"/>
      <c r="W237" s="203"/>
      <c r="X237" s="203"/>
      <c r="Y237" s="203"/>
      <c r="Z237" s="203"/>
      <c r="AA237" s="203"/>
      <c r="AB237" s="203"/>
      <c r="AC237" s="203"/>
      <c r="AD237" s="203"/>
      <c r="AE237" s="203"/>
      <c r="AF237" s="203"/>
      <c r="AG237" s="203"/>
      <c r="AH237" s="203"/>
      <c r="AI237" s="203"/>
      <c r="AJ237" s="203"/>
      <c r="AK237" s="203"/>
      <c r="AL237" s="203"/>
      <c r="AM237" s="203"/>
      <c r="AN237" s="203"/>
      <c r="AO237" s="203"/>
      <c r="AP237" s="203"/>
      <c r="AQ237" s="203"/>
      <c r="AR237" s="203"/>
      <c r="AS237" s="203"/>
      <c r="AT237" s="203"/>
      <c r="AU237" s="203"/>
      <c r="AV237" s="203"/>
      <c r="AW237" s="203"/>
      <c r="AX237" s="203"/>
      <c r="AY237" s="203"/>
      <c r="AZ237" s="335"/>
    </row>
    <row r="238" spans="1:52" ht="18" x14ac:dyDescent="0.25">
      <c r="B238" s="31" t="s">
        <v>471</v>
      </c>
      <c r="C238" s="204">
        <f t="shared" ref="C238:AY238" si="361">C190+C198+C203</f>
        <v>326480</v>
      </c>
      <c r="D238" s="204">
        <f t="shared" ref="D238:F238" si="362">D190+D198+D203</f>
        <v>0</v>
      </c>
      <c r="E238" s="204">
        <f t="shared" si="362"/>
        <v>49500</v>
      </c>
      <c r="F238" s="204">
        <f t="shared" si="362"/>
        <v>0</v>
      </c>
      <c r="G238" s="204">
        <f t="shared" si="361"/>
        <v>0</v>
      </c>
      <c r="H238" s="204">
        <f t="shared" si="361"/>
        <v>375980</v>
      </c>
      <c r="I238" s="223">
        <f t="shared" si="361"/>
        <v>326900</v>
      </c>
      <c r="J238" s="223"/>
      <c r="K238" s="223">
        <f t="shared" ref="K238" si="363">K190+K198+K203</f>
        <v>0</v>
      </c>
      <c r="L238" s="223">
        <f t="shared" si="361"/>
        <v>0</v>
      </c>
      <c r="M238" s="223">
        <f t="shared" si="361"/>
        <v>326900</v>
      </c>
      <c r="N238" s="223">
        <f t="shared" si="361"/>
        <v>254000</v>
      </c>
      <c r="O238" s="223">
        <f t="shared" ref="O238:P238" si="364">O190+O198+O203</f>
        <v>0</v>
      </c>
      <c r="P238" s="223">
        <f t="shared" si="364"/>
        <v>0</v>
      </c>
      <c r="Q238" s="223">
        <f>Q190+Q198+Q203</f>
        <v>254000</v>
      </c>
      <c r="R238" s="223">
        <f t="shared" si="361"/>
        <v>0</v>
      </c>
      <c r="S238" s="223">
        <f t="shared" ref="S238:T238" si="365">S190+S198+S203</f>
        <v>0</v>
      </c>
      <c r="T238" s="223">
        <f t="shared" si="365"/>
        <v>0</v>
      </c>
      <c r="U238" s="223">
        <f t="shared" si="361"/>
        <v>0</v>
      </c>
      <c r="V238" s="223">
        <f t="shared" si="361"/>
        <v>450001</v>
      </c>
      <c r="W238" s="223">
        <f t="shared" si="361"/>
        <v>1195000</v>
      </c>
      <c r="X238" s="223">
        <f t="shared" si="361"/>
        <v>0</v>
      </c>
      <c r="Y238" s="223">
        <f t="shared" ref="Y238" si="366">Y190+Y198+Y203</f>
        <v>0</v>
      </c>
      <c r="Z238" s="223">
        <f t="shared" si="361"/>
        <v>0</v>
      </c>
      <c r="AA238" s="223">
        <f t="shared" si="361"/>
        <v>0</v>
      </c>
      <c r="AB238" s="223">
        <f t="shared" si="361"/>
        <v>1524000</v>
      </c>
      <c r="AC238" s="223">
        <f t="shared" si="361"/>
        <v>0</v>
      </c>
      <c r="AD238" s="223">
        <f t="shared" si="361"/>
        <v>0</v>
      </c>
      <c r="AE238" s="223">
        <f t="shared" si="361"/>
        <v>83911624</v>
      </c>
      <c r="AF238" s="223">
        <f t="shared" si="361"/>
        <v>629801</v>
      </c>
      <c r="AG238" s="223">
        <f t="shared" si="361"/>
        <v>0</v>
      </c>
      <c r="AH238" s="223">
        <f t="shared" si="361"/>
        <v>127000</v>
      </c>
      <c r="AI238" s="223">
        <f t="shared" si="361"/>
        <v>0</v>
      </c>
      <c r="AJ238" s="223">
        <f t="shared" si="361"/>
        <v>0</v>
      </c>
      <c r="AK238" s="223">
        <f t="shared" si="361"/>
        <v>0</v>
      </c>
      <c r="AL238" s="223">
        <f t="shared" si="361"/>
        <v>0</v>
      </c>
      <c r="AM238" s="223">
        <f t="shared" si="361"/>
        <v>0</v>
      </c>
      <c r="AN238" s="223">
        <f t="shared" si="361"/>
        <v>0</v>
      </c>
      <c r="AO238" s="223">
        <f t="shared" si="361"/>
        <v>0</v>
      </c>
      <c r="AP238" s="223">
        <f t="shared" ref="AP238:AR238" si="367">AP190+AP198+AP203</f>
        <v>0</v>
      </c>
      <c r="AQ238" s="223">
        <f t="shared" si="367"/>
        <v>0</v>
      </c>
      <c r="AR238" s="223">
        <f t="shared" si="367"/>
        <v>53000</v>
      </c>
      <c r="AS238" s="223">
        <f t="shared" si="361"/>
        <v>0</v>
      </c>
      <c r="AT238" s="223">
        <f t="shared" si="361"/>
        <v>0</v>
      </c>
      <c r="AU238" s="223">
        <f t="shared" si="361"/>
        <v>0</v>
      </c>
      <c r="AV238" s="223">
        <f t="shared" si="361"/>
        <v>0</v>
      </c>
      <c r="AW238" s="223">
        <f t="shared" si="361"/>
        <v>0</v>
      </c>
      <c r="AX238" s="223">
        <f t="shared" si="361"/>
        <v>0</v>
      </c>
      <c r="AY238" s="223">
        <f t="shared" si="361"/>
        <v>87890426</v>
      </c>
      <c r="AZ238" s="382">
        <f>AY238+Q238+M238+H238</f>
        <v>88847306</v>
      </c>
    </row>
    <row r="239" spans="1:52" x14ac:dyDescent="0.25">
      <c r="C239" s="203"/>
      <c r="D239" s="203"/>
      <c r="E239" s="203"/>
      <c r="F239" s="203"/>
      <c r="G239" s="203"/>
      <c r="H239" s="203"/>
      <c r="I239" s="203"/>
      <c r="J239" s="203"/>
      <c r="K239" s="203"/>
      <c r="L239" s="203"/>
      <c r="M239" s="203"/>
      <c r="N239" s="203"/>
      <c r="O239" s="203"/>
      <c r="P239" s="203"/>
      <c r="Q239" s="203"/>
      <c r="R239" s="203"/>
      <c r="S239" s="203"/>
      <c r="T239" s="203"/>
      <c r="U239" s="203"/>
      <c r="V239" s="203"/>
      <c r="W239" s="203"/>
      <c r="X239" s="203"/>
      <c r="Y239" s="203"/>
      <c r="Z239" s="203"/>
      <c r="AA239" s="203"/>
      <c r="AB239" s="203"/>
      <c r="AC239" s="203"/>
      <c r="AD239" s="203"/>
      <c r="AE239" s="203"/>
      <c r="AF239" s="203"/>
      <c r="AG239" s="203"/>
      <c r="AH239" s="203"/>
      <c r="AI239" s="203"/>
      <c r="AJ239" s="203"/>
      <c r="AK239" s="203"/>
      <c r="AL239" s="203"/>
      <c r="AM239" s="203"/>
      <c r="AN239" s="203"/>
      <c r="AO239" s="203"/>
      <c r="AP239" s="203"/>
      <c r="AQ239" s="203"/>
      <c r="AR239" s="203"/>
      <c r="AS239" s="203"/>
      <c r="AT239" s="203"/>
      <c r="AU239" s="203"/>
      <c r="AV239" s="203"/>
      <c r="AW239" s="203"/>
      <c r="AX239" s="203"/>
      <c r="AY239" s="203"/>
      <c r="AZ239" s="335"/>
    </row>
    <row r="240" spans="1:52" ht="18" x14ac:dyDescent="0.25">
      <c r="B240" s="31" t="s">
        <v>472</v>
      </c>
      <c r="C240" s="204">
        <f t="shared" ref="C240:AY240" si="368">C212</f>
        <v>0</v>
      </c>
      <c r="D240" s="204">
        <f t="shared" ref="D240:F240" si="369">D212</f>
        <v>0</v>
      </c>
      <c r="E240" s="204">
        <f t="shared" si="369"/>
        <v>0</v>
      </c>
      <c r="F240" s="204">
        <f t="shared" si="369"/>
        <v>0</v>
      </c>
      <c r="G240" s="204">
        <f t="shared" si="368"/>
        <v>0</v>
      </c>
      <c r="H240" s="204">
        <f t="shared" si="368"/>
        <v>0</v>
      </c>
      <c r="I240" s="223">
        <f t="shared" si="368"/>
        <v>0</v>
      </c>
      <c r="J240" s="223"/>
      <c r="K240" s="223">
        <f t="shared" ref="K240" si="370">K212</f>
        <v>0</v>
      </c>
      <c r="L240" s="223">
        <f t="shared" si="368"/>
        <v>0</v>
      </c>
      <c r="M240" s="223">
        <f t="shared" si="368"/>
        <v>0</v>
      </c>
      <c r="N240" s="223">
        <f t="shared" si="368"/>
        <v>0</v>
      </c>
      <c r="O240" s="223">
        <f t="shared" ref="O240:P240" si="371">O212</f>
        <v>0</v>
      </c>
      <c r="P240" s="223">
        <f t="shared" si="371"/>
        <v>0</v>
      </c>
      <c r="Q240" s="223">
        <f>Q212</f>
        <v>0</v>
      </c>
      <c r="R240" s="223">
        <f t="shared" si="368"/>
        <v>0</v>
      </c>
      <c r="S240" s="223">
        <f t="shared" ref="S240:T240" si="372">S212</f>
        <v>0</v>
      </c>
      <c r="T240" s="223">
        <f t="shared" si="372"/>
        <v>0</v>
      </c>
      <c r="U240" s="223">
        <f t="shared" si="368"/>
        <v>0</v>
      </c>
      <c r="V240" s="223">
        <f t="shared" si="368"/>
        <v>0</v>
      </c>
      <c r="W240" s="223">
        <f t="shared" si="368"/>
        <v>0</v>
      </c>
      <c r="X240" s="223">
        <f t="shared" si="368"/>
        <v>7713980</v>
      </c>
      <c r="Y240" s="223">
        <f t="shared" ref="Y240" si="373">Y212</f>
        <v>0</v>
      </c>
      <c r="Z240" s="223">
        <f t="shared" si="368"/>
        <v>166960145</v>
      </c>
      <c r="AA240" s="223">
        <f t="shared" si="368"/>
        <v>0</v>
      </c>
      <c r="AB240" s="223">
        <f t="shared" si="368"/>
        <v>0</v>
      </c>
      <c r="AC240" s="223">
        <f t="shared" si="368"/>
        <v>0</v>
      </c>
      <c r="AD240" s="223">
        <f t="shared" si="368"/>
        <v>0</v>
      </c>
      <c r="AE240" s="223">
        <f t="shared" si="368"/>
        <v>0</v>
      </c>
      <c r="AF240" s="223">
        <f t="shared" si="368"/>
        <v>0</v>
      </c>
      <c r="AG240" s="223">
        <f t="shared" si="368"/>
        <v>0</v>
      </c>
      <c r="AH240" s="223">
        <f t="shared" si="368"/>
        <v>0</v>
      </c>
      <c r="AI240" s="223">
        <f t="shared" si="368"/>
        <v>0</v>
      </c>
      <c r="AJ240" s="223">
        <f t="shared" si="368"/>
        <v>0</v>
      </c>
      <c r="AK240" s="223">
        <f t="shared" si="368"/>
        <v>0</v>
      </c>
      <c r="AL240" s="223">
        <f t="shared" si="368"/>
        <v>0</v>
      </c>
      <c r="AM240" s="223">
        <f t="shared" si="368"/>
        <v>0</v>
      </c>
      <c r="AN240" s="223">
        <f t="shared" si="368"/>
        <v>0</v>
      </c>
      <c r="AO240" s="223">
        <f t="shared" si="368"/>
        <v>0</v>
      </c>
      <c r="AP240" s="223">
        <f t="shared" ref="AP240:AR240" si="374">AP212</f>
        <v>0</v>
      </c>
      <c r="AQ240" s="223">
        <f t="shared" si="374"/>
        <v>0</v>
      </c>
      <c r="AR240" s="223">
        <f t="shared" si="374"/>
        <v>0</v>
      </c>
      <c r="AS240" s="223">
        <f t="shared" si="368"/>
        <v>0</v>
      </c>
      <c r="AT240" s="223">
        <f t="shared" si="368"/>
        <v>0</v>
      </c>
      <c r="AU240" s="223">
        <f t="shared" si="368"/>
        <v>0</v>
      </c>
      <c r="AV240" s="223">
        <f t="shared" si="368"/>
        <v>0</v>
      </c>
      <c r="AW240" s="223">
        <f t="shared" si="368"/>
        <v>0</v>
      </c>
      <c r="AX240" s="223">
        <f t="shared" si="368"/>
        <v>0</v>
      </c>
      <c r="AY240" s="223">
        <f t="shared" si="368"/>
        <v>174674125</v>
      </c>
      <c r="AZ240" s="382">
        <f>AY240+Q240+M240+H240</f>
        <v>174674125</v>
      </c>
    </row>
    <row r="241" spans="1:52" x14ac:dyDescent="0.25">
      <c r="C241" s="203"/>
      <c r="D241" s="203"/>
      <c r="E241" s="203"/>
      <c r="F241" s="203"/>
      <c r="G241" s="203"/>
      <c r="H241" s="203"/>
      <c r="I241" s="203"/>
      <c r="J241" s="203"/>
      <c r="K241" s="203"/>
      <c r="L241" s="203"/>
      <c r="M241" s="203"/>
      <c r="N241" s="203"/>
      <c r="O241" s="203"/>
      <c r="P241" s="203"/>
      <c r="Q241" s="203"/>
      <c r="R241" s="203"/>
      <c r="S241" s="203"/>
      <c r="T241" s="203"/>
      <c r="U241" s="203"/>
      <c r="V241" s="203"/>
      <c r="W241" s="203"/>
      <c r="X241" s="203"/>
      <c r="Y241" s="203"/>
      <c r="Z241" s="203"/>
      <c r="AA241" s="203"/>
      <c r="AB241" s="203"/>
      <c r="AC241" s="203"/>
      <c r="AD241" s="203"/>
      <c r="AE241" s="203"/>
      <c r="AF241" s="203"/>
      <c r="AG241" s="203"/>
      <c r="AH241" s="203"/>
      <c r="AI241" s="203"/>
      <c r="AJ241" s="203"/>
      <c r="AK241" s="203"/>
      <c r="AL241" s="203"/>
      <c r="AM241" s="203"/>
      <c r="AN241" s="203"/>
      <c r="AO241" s="203"/>
      <c r="AP241" s="203"/>
      <c r="AQ241" s="203"/>
      <c r="AR241" s="203"/>
      <c r="AS241" s="203"/>
      <c r="AT241" s="203"/>
      <c r="AU241" s="203"/>
      <c r="AV241" s="203"/>
      <c r="AW241" s="203"/>
      <c r="AX241" s="203"/>
      <c r="AY241" s="203"/>
      <c r="AZ241" s="335"/>
    </row>
    <row r="242" spans="1:52" ht="18" x14ac:dyDescent="0.25">
      <c r="A242" s="46" t="s">
        <v>473</v>
      </c>
      <c r="B242" s="47" t="s">
        <v>474</v>
      </c>
      <c r="C242" s="224">
        <f t="shared" ref="C242:AY242" si="375">C121+C140+C141+C166+C175+C190+C198+C203+C212</f>
        <v>1989705</v>
      </c>
      <c r="D242" s="224">
        <f t="shared" ref="D242:F242" si="376">D121+D140+D141+D166+D175+D190+D198+D203+D212</f>
        <v>315000</v>
      </c>
      <c r="E242" s="224">
        <f t="shared" si="376"/>
        <v>16748132</v>
      </c>
      <c r="F242" s="224">
        <f t="shared" si="376"/>
        <v>0</v>
      </c>
      <c r="G242" s="224">
        <f t="shared" si="375"/>
        <v>0</v>
      </c>
      <c r="H242" s="224">
        <f t="shared" si="375"/>
        <v>19052837</v>
      </c>
      <c r="I242" s="225">
        <f t="shared" si="375"/>
        <v>84281547</v>
      </c>
      <c r="J242" s="225"/>
      <c r="K242" s="225">
        <f t="shared" ref="K242" si="377">K121+K140+K141+K166+K175+K190+K198+K203+K212</f>
        <v>2053170</v>
      </c>
      <c r="L242" s="225">
        <f t="shared" si="375"/>
        <v>377000</v>
      </c>
      <c r="M242" s="225">
        <f t="shared" si="375"/>
        <v>86711717</v>
      </c>
      <c r="N242" s="225">
        <f t="shared" si="375"/>
        <v>63522693</v>
      </c>
      <c r="O242" s="225">
        <f t="shared" ref="O242:P242" si="378">O121+O140+O141+O166+O175+O190+O198+O203+O212</f>
        <v>0</v>
      </c>
      <c r="P242" s="225">
        <f t="shared" si="378"/>
        <v>0</v>
      </c>
      <c r="Q242" s="225">
        <f>Q121+Q140+Q141+Q166+Q175+Q190+Q198+Q203+Q212</f>
        <v>63522693</v>
      </c>
      <c r="R242" s="225">
        <f t="shared" si="375"/>
        <v>0</v>
      </c>
      <c r="S242" s="225">
        <f t="shared" ref="S242:T242" si="379">S121+S140+S141+S166+S175+S190+S198+S203+S212</f>
        <v>0</v>
      </c>
      <c r="T242" s="225">
        <f t="shared" si="379"/>
        <v>0</v>
      </c>
      <c r="U242" s="225">
        <f t="shared" si="375"/>
        <v>19315909</v>
      </c>
      <c r="V242" s="225">
        <f t="shared" si="375"/>
        <v>4498030</v>
      </c>
      <c r="W242" s="225">
        <f t="shared" si="375"/>
        <v>3887400</v>
      </c>
      <c r="X242" s="225">
        <f t="shared" si="375"/>
        <v>13170722</v>
      </c>
      <c r="Y242" s="225">
        <f t="shared" ref="Y242" si="380">Y121+Y140+Y141+Y166+Y175+Y190+Y198+Y203+Y212</f>
        <v>0</v>
      </c>
      <c r="Z242" s="225">
        <f t="shared" si="375"/>
        <v>166960145</v>
      </c>
      <c r="AA242" s="225">
        <f t="shared" si="375"/>
        <v>30602455</v>
      </c>
      <c r="AB242" s="225">
        <f t="shared" si="375"/>
        <v>2762250</v>
      </c>
      <c r="AC242" s="225">
        <f t="shared" si="375"/>
        <v>1016000</v>
      </c>
      <c r="AD242" s="225">
        <f t="shared" si="375"/>
        <v>8382000</v>
      </c>
      <c r="AE242" s="225">
        <f t="shared" si="375"/>
        <v>124533046</v>
      </c>
      <c r="AF242" s="225">
        <f t="shared" si="375"/>
        <v>1749801</v>
      </c>
      <c r="AG242" s="225">
        <f t="shared" si="375"/>
        <v>1940000</v>
      </c>
      <c r="AH242" s="225">
        <f t="shared" si="375"/>
        <v>11434954</v>
      </c>
      <c r="AI242" s="225">
        <f t="shared" si="375"/>
        <v>17628703</v>
      </c>
      <c r="AJ242" s="225">
        <f t="shared" si="375"/>
        <v>0</v>
      </c>
      <c r="AK242" s="225">
        <f t="shared" si="375"/>
        <v>4752798</v>
      </c>
      <c r="AL242" s="225">
        <f t="shared" si="375"/>
        <v>695102</v>
      </c>
      <c r="AM242" s="225">
        <f t="shared" si="375"/>
        <v>695101</v>
      </c>
      <c r="AN242" s="225">
        <f t="shared" si="375"/>
        <v>21856607</v>
      </c>
      <c r="AO242" s="225">
        <f t="shared" si="375"/>
        <v>5162350</v>
      </c>
      <c r="AP242" s="225">
        <f t="shared" ref="AP242:AR242" si="381">AP121+AP140+AP141+AP166+AP175+AP190+AP198+AP203+AP212</f>
        <v>2600000</v>
      </c>
      <c r="AQ242" s="225">
        <f t="shared" si="381"/>
        <v>241900</v>
      </c>
      <c r="AR242" s="225">
        <f t="shared" si="381"/>
        <v>53000</v>
      </c>
      <c r="AS242" s="225">
        <f t="shared" si="375"/>
        <v>0</v>
      </c>
      <c r="AT242" s="225">
        <f t="shared" si="375"/>
        <v>0</v>
      </c>
      <c r="AU242" s="225">
        <f t="shared" si="375"/>
        <v>0</v>
      </c>
      <c r="AV242" s="225">
        <f t="shared" si="375"/>
        <v>0</v>
      </c>
      <c r="AW242" s="225">
        <f t="shared" si="375"/>
        <v>0</v>
      </c>
      <c r="AX242" s="225">
        <f t="shared" si="375"/>
        <v>21855607</v>
      </c>
      <c r="AY242" s="359">
        <f t="shared" si="375"/>
        <v>465793880</v>
      </c>
      <c r="AZ242" s="382">
        <f>AY242+Q242+M242+H242</f>
        <v>635081127</v>
      </c>
    </row>
    <row r="243" spans="1:52" ht="18" x14ac:dyDescent="0.25">
      <c r="A243" s="34"/>
      <c r="B243" s="35"/>
      <c r="C243" s="203"/>
      <c r="D243" s="203"/>
      <c r="E243" s="203"/>
      <c r="F243" s="203"/>
      <c r="G243" s="203"/>
      <c r="H243" s="203"/>
      <c r="I243" s="203"/>
      <c r="J243" s="203"/>
      <c r="K243" s="203"/>
      <c r="L243" s="203"/>
      <c r="M243" s="203"/>
      <c r="N243" s="203"/>
      <c r="O243" s="203"/>
      <c r="P243" s="203"/>
      <c r="Q243" s="203"/>
      <c r="R243" s="203"/>
      <c r="S243" s="203"/>
      <c r="T243" s="203"/>
      <c r="U243" s="203"/>
      <c r="V243" s="203"/>
      <c r="W243" s="203"/>
      <c r="X243" s="203"/>
      <c r="Y243" s="203"/>
      <c r="Z243" s="203"/>
      <c r="AA243" s="203"/>
      <c r="AB243" s="203"/>
      <c r="AC243" s="203"/>
      <c r="AD243" s="203"/>
      <c r="AE243" s="203"/>
      <c r="AF243" s="203"/>
      <c r="AG243" s="203"/>
      <c r="AH243" s="203"/>
      <c r="AI243" s="203"/>
      <c r="AJ243" s="203"/>
      <c r="AK243" s="203"/>
      <c r="AL243" s="203"/>
      <c r="AM243" s="203"/>
      <c r="AN243" s="203"/>
      <c r="AO243" s="203"/>
      <c r="AP243" s="203"/>
      <c r="AQ243" s="203"/>
      <c r="AR243" s="203"/>
      <c r="AS243" s="203"/>
      <c r="AT243" s="203"/>
      <c r="AU243" s="203"/>
      <c r="AV243" s="203"/>
      <c r="AW243" s="203"/>
      <c r="AX243" s="203"/>
      <c r="AY243" s="203"/>
      <c r="AZ243" s="335"/>
    </row>
    <row r="244" spans="1:52" ht="36" x14ac:dyDescent="0.25">
      <c r="A244" s="36"/>
      <c r="B244" s="37" t="s">
        <v>475</v>
      </c>
      <c r="C244" s="206">
        <f t="shared" ref="C244:AY244" si="382">C242-C225</f>
        <v>1989705</v>
      </c>
      <c r="D244" s="206">
        <f t="shared" ref="D244:F244" si="383">D242-D225</f>
        <v>315000</v>
      </c>
      <c r="E244" s="206">
        <f t="shared" si="383"/>
        <v>16748132</v>
      </c>
      <c r="F244" s="206">
        <f t="shared" si="383"/>
        <v>0</v>
      </c>
      <c r="G244" s="206">
        <f t="shared" si="382"/>
        <v>0</v>
      </c>
      <c r="H244" s="206">
        <f t="shared" si="382"/>
        <v>19052837</v>
      </c>
      <c r="I244" s="226">
        <f t="shared" si="382"/>
        <v>84281547</v>
      </c>
      <c r="J244" s="226"/>
      <c r="K244" s="226">
        <f t="shared" ref="K244" si="384">K242-K225</f>
        <v>2053170</v>
      </c>
      <c r="L244" s="226">
        <f t="shared" si="382"/>
        <v>377000</v>
      </c>
      <c r="M244" s="226">
        <f t="shared" si="382"/>
        <v>86711717</v>
      </c>
      <c r="N244" s="226">
        <f t="shared" si="382"/>
        <v>63522693</v>
      </c>
      <c r="O244" s="226">
        <f t="shared" ref="O244:P244" si="385">O242-O225</f>
        <v>0</v>
      </c>
      <c r="P244" s="226">
        <f t="shared" si="385"/>
        <v>0</v>
      </c>
      <c r="Q244" s="226">
        <f>Q242-Q225</f>
        <v>63522693</v>
      </c>
      <c r="R244" s="226">
        <f t="shared" si="382"/>
        <v>0</v>
      </c>
      <c r="S244" s="226">
        <f t="shared" ref="S244:T244" si="386">S242-S225</f>
        <v>0</v>
      </c>
      <c r="T244" s="226">
        <f t="shared" si="386"/>
        <v>0</v>
      </c>
      <c r="U244" s="226">
        <f t="shared" si="382"/>
        <v>19315909</v>
      </c>
      <c r="V244" s="226">
        <f t="shared" si="382"/>
        <v>4498030</v>
      </c>
      <c r="W244" s="226">
        <f t="shared" si="382"/>
        <v>3887400</v>
      </c>
      <c r="X244" s="226">
        <f t="shared" si="382"/>
        <v>13170722</v>
      </c>
      <c r="Y244" s="226">
        <f t="shared" ref="Y244" si="387">Y242-Y225</f>
        <v>0</v>
      </c>
      <c r="Z244" s="226">
        <f t="shared" si="382"/>
        <v>0</v>
      </c>
      <c r="AA244" s="226">
        <f t="shared" si="382"/>
        <v>30602455</v>
      </c>
      <c r="AB244" s="226">
        <f t="shared" si="382"/>
        <v>2762250</v>
      </c>
      <c r="AC244" s="226">
        <f t="shared" si="382"/>
        <v>1016000</v>
      </c>
      <c r="AD244" s="226">
        <f t="shared" si="382"/>
        <v>8382000</v>
      </c>
      <c r="AE244" s="226">
        <f t="shared" si="382"/>
        <v>124533046</v>
      </c>
      <c r="AF244" s="226">
        <f t="shared" si="382"/>
        <v>1749801</v>
      </c>
      <c r="AG244" s="226">
        <f t="shared" si="382"/>
        <v>1940000</v>
      </c>
      <c r="AH244" s="226">
        <f t="shared" si="382"/>
        <v>11434954</v>
      </c>
      <c r="AI244" s="226">
        <f t="shared" si="382"/>
        <v>17628703</v>
      </c>
      <c r="AJ244" s="226">
        <f t="shared" si="382"/>
        <v>0</v>
      </c>
      <c r="AK244" s="226">
        <f t="shared" si="382"/>
        <v>4752798</v>
      </c>
      <c r="AL244" s="226">
        <f t="shared" si="382"/>
        <v>695102</v>
      </c>
      <c r="AM244" s="226">
        <f t="shared" si="382"/>
        <v>695101</v>
      </c>
      <c r="AN244" s="226">
        <f t="shared" si="382"/>
        <v>21856607</v>
      </c>
      <c r="AO244" s="226">
        <f t="shared" si="382"/>
        <v>5162350</v>
      </c>
      <c r="AP244" s="226">
        <f t="shared" ref="AP244:AR244" si="388">AP242-AP225</f>
        <v>2600000</v>
      </c>
      <c r="AQ244" s="226">
        <f t="shared" si="388"/>
        <v>241900</v>
      </c>
      <c r="AR244" s="226">
        <f t="shared" si="388"/>
        <v>53000</v>
      </c>
      <c r="AS244" s="226">
        <f t="shared" si="382"/>
        <v>0</v>
      </c>
      <c r="AT244" s="226">
        <f t="shared" si="382"/>
        <v>0</v>
      </c>
      <c r="AU244" s="226">
        <f t="shared" si="382"/>
        <v>0</v>
      </c>
      <c r="AV244" s="226">
        <f t="shared" si="382"/>
        <v>0</v>
      </c>
      <c r="AW244" s="226">
        <f t="shared" si="382"/>
        <v>0</v>
      </c>
      <c r="AX244" s="226">
        <f t="shared" si="382"/>
        <v>21855607</v>
      </c>
      <c r="AY244" s="360">
        <f t="shared" si="382"/>
        <v>298833735</v>
      </c>
      <c r="AZ244" s="382">
        <f>AY244+Q244+M244+H244</f>
        <v>468120982</v>
      </c>
    </row>
    <row r="245" spans="1:52" x14ac:dyDescent="0.25">
      <c r="C245" s="203"/>
      <c r="D245" s="203"/>
      <c r="E245" s="203"/>
      <c r="F245" s="203"/>
      <c r="G245" s="203"/>
      <c r="H245" s="203"/>
      <c r="I245" s="203"/>
      <c r="J245" s="203"/>
      <c r="K245" s="203"/>
      <c r="L245" s="203"/>
      <c r="M245" s="203"/>
      <c r="N245" s="203"/>
      <c r="O245" s="203"/>
      <c r="P245" s="203"/>
      <c r="Q245" s="203"/>
      <c r="R245" s="203"/>
      <c r="S245" s="203"/>
      <c r="T245" s="203"/>
      <c r="U245" s="203"/>
      <c r="V245" s="203"/>
      <c r="W245" s="203"/>
      <c r="X245" s="203"/>
      <c r="Y245" s="203"/>
      <c r="Z245" s="203"/>
      <c r="AA245" s="203"/>
      <c r="AB245" s="203"/>
      <c r="AC245" s="203"/>
      <c r="AD245" s="203"/>
      <c r="AE245" s="203"/>
      <c r="AF245" s="203"/>
      <c r="AG245" s="203"/>
      <c r="AH245" s="203"/>
      <c r="AI245" s="203"/>
      <c r="AJ245" s="203"/>
      <c r="AK245" s="203"/>
      <c r="AL245" s="203"/>
      <c r="AM245" s="203"/>
      <c r="AN245" s="203"/>
      <c r="AO245" s="203"/>
      <c r="AP245" s="203"/>
      <c r="AQ245" s="203"/>
      <c r="AR245" s="203"/>
      <c r="AS245" s="203"/>
      <c r="AT245" s="203"/>
      <c r="AU245" s="203"/>
      <c r="AV245" s="203"/>
      <c r="AW245" s="203"/>
      <c r="AX245" s="203"/>
      <c r="AY245" s="203"/>
      <c r="AZ245" s="335"/>
    </row>
    <row r="246" spans="1:52" ht="36.75" thickBot="1" x14ac:dyDescent="0.3">
      <c r="A246" s="38"/>
      <c r="B246" s="39" t="s">
        <v>476</v>
      </c>
      <c r="C246" s="207">
        <f t="shared" ref="C246:AY246" si="389">C242-C212</f>
        <v>1989705</v>
      </c>
      <c r="D246" s="207">
        <f t="shared" ref="D246:F246" si="390">D242-D212</f>
        <v>315000</v>
      </c>
      <c r="E246" s="207">
        <f t="shared" si="390"/>
        <v>16748132</v>
      </c>
      <c r="F246" s="207">
        <f t="shared" si="390"/>
        <v>0</v>
      </c>
      <c r="G246" s="207">
        <f t="shared" si="389"/>
        <v>0</v>
      </c>
      <c r="H246" s="207">
        <f t="shared" si="389"/>
        <v>19052837</v>
      </c>
      <c r="I246" s="227">
        <f t="shared" si="389"/>
        <v>84281547</v>
      </c>
      <c r="J246" s="227"/>
      <c r="K246" s="227">
        <f t="shared" ref="K246" si="391">K242-K212</f>
        <v>2053170</v>
      </c>
      <c r="L246" s="227">
        <f t="shared" si="389"/>
        <v>377000</v>
      </c>
      <c r="M246" s="227">
        <f t="shared" si="389"/>
        <v>86711717</v>
      </c>
      <c r="N246" s="227">
        <f t="shared" si="389"/>
        <v>63522693</v>
      </c>
      <c r="O246" s="227">
        <f t="shared" ref="O246:P246" si="392">O242-O212</f>
        <v>0</v>
      </c>
      <c r="P246" s="227">
        <f t="shared" si="392"/>
        <v>0</v>
      </c>
      <c r="Q246" s="227">
        <f>Q242-Q212</f>
        <v>63522693</v>
      </c>
      <c r="R246" s="227">
        <f t="shared" si="389"/>
        <v>0</v>
      </c>
      <c r="S246" s="227">
        <f t="shared" ref="S246:T246" si="393">S242-S212</f>
        <v>0</v>
      </c>
      <c r="T246" s="227">
        <f t="shared" si="393"/>
        <v>0</v>
      </c>
      <c r="U246" s="227">
        <f t="shared" si="389"/>
        <v>19315909</v>
      </c>
      <c r="V246" s="227">
        <f t="shared" si="389"/>
        <v>4498030</v>
      </c>
      <c r="W246" s="227">
        <f t="shared" si="389"/>
        <v>3887400</v>
      </c>
      <c r="X246" s="227">
        <f t="shared" si="389"/>
        <v>5456742</v>
      </c>
      <c r="Y246" s="227">
        <f t="shared" ref="Y246" si="394">Y242-Y212</f>
        <v>0</v>
      </c>
      <c r="Z246" s="227">
        <f t="shared" si="389"/>
        <v>0</v>
      </c>
      <c r="AA246" s="227">
        <f t="shared" si="389"/>
        <v>30602455</v>
      </c>
      <c r="AB246" s="227">
        <f t="shared" si="389"/>
        <v>2762250</v>
      </c>
      <c r="AC246" s="227">
        <f t="shared" si="389"/>
        <v>1016000</v>
      </c>
      <c r="AD246" s="227">
        <f t="shared" si="389"/>
        <v>8382000</v>
      </c>
      <c r="AE246" s="227">
        <f t="shared" si="389"/>
        <v>124533046</v>
      </c>
      <c r="AF246" s="227">
        <f t="shared" si="389"/>
        <v>1749801</v>
      </c>
      <c r="AG246" s="227">
        <f t="shared" si="389"/>
        <v>1940000</v>
      </c>
      <c r="AH246" s="227">
        <f t="shared" si="389"/>
        <v>11434954</v>
      </c>
      <c r="AI246" s="227">
        <f t="shared" si="389"/>
        <v>17628703</v>
      </c>
      <c r="AJ246" s="227">
        <f t="shared" si="389"/>
        <v>0</v>
      </c>
      <c r="AK246" s="227">
        <f t="shared" si="389"/>
        <v>4752798</v>
      </c>
      <c r="AL246" s="227">
        <f t="shared" si="389"/>
        <v>695102</v>
      </c>
      <c r="AM246" s="227">
        <f t="shared" si="389"/>
        <v>695101</v>
      </c>
      <c r="AN246" s="227">
        <f t="shared" si="389"/>
        <v>21856607</v>
      </c>
      <c r="AO246" s="227">
        <f t="shared" si="389"/>
        <v>5162350</v>
      </c>
      <c r="AP246" s="227">
        <f t="shared" ref="AP246:AR246" si="395">AP242-AP212</f>
        <v>2600000</v>
      </c>
      <c r="AQ246" s="227">
        <f t="shared" si="395"/>
        <v>241900</v>
      </c>
      <c r="AR246" s="227">
        <f t="shared" si="395"/>
        <v>53000</v>
      </c>
      <c r="AS246" s="227">
        <f t="shared" si="389"/>
        <v>0</v>
      </c>
      <c r="AT246" s="227">
        <f t="shared" si="389"/>
        <v>0</v>
      </c>
      <c r="AU246" s="227">
        <f t="shared" si="389"/>
        <v>0</v>
      </c>
      <c r="AV246" s="227">
        <f t="shared" si="389"/>
        <v>0</v>
      </c>
      <c r="AW246" s="227">
        <f t="shared" si="389"/>
        <v>0</v>
      </c>
      <c r="AX246" s="227">
        <f t="shared" si="389"/>
        <v>21855607</v>
      </c>
      <c r="AY246" s="361">
        <f t="shared" si="389"/>
        <v>291119755</v>
      </c>
      <c r="AZ246" s="383">
        <f>AY246+Q246+M246+H246</f>
        <v>460407002</v>
      </c>
    </row>
    <row r="247" spans="1:52" ht="18" x14ac:dyDescent="0.25">
      <c r="A247" s="34"/>
      <c r="B247" s="35"/>
      <c r="C247" s="209"/>
      <c r="D247" s="209"/>
      <c r="E247" s="209"/>
      <c r="F247" s="209"/>
      <c r="G247" s="209"/>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09"/>
      <c r="AY247" s="209"/>
      <c r="AZ247" s="209"/>
    </row>
  </sheetData>
  <mergeCells count="4">
    <mergeCell ref="C2:H2"/>
    <mergeCell ref="I2:M2"/>
    <mergeCell ref="C118:G118"/>
    <mergeCell ref="I118:M118"/>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Q247"/>
  <sheetViews>
    <sheetView zoomScale="75" zoomScaleNormal="75" workbookViewId="0">
      <pane xSplit="2" ySplit="4" topLeftCell="AL209" activePane="bottomRight" state="frozen"/>
      <selection activeCell="F60" sqref="F60"/>
      <selection pane="topRight" activeCell="F60" sqref="F60"/>
      <selection pane="bottomLeft" activeCell="F60" sqref="F60"/>
      <selection pane="bottomRight" activeCell="N60" sqref="N60"/>
    </sheetView>
  </sheetViews>
  <sheetFormatPr defaultRowHeight="15" x14ac:dyDescent="0.25"/>
  <cols>
    <col min="1" max="1" width="8.140625" style="662" customWidth="1"/>
    <col min="2" max="2" width="58.42578125" style="663" customWidth="1"/>
    <col min="3" max="23" width="15.7109375" style="664" customWidth="1"/>
    <col min="24" max="24" width="17" style="664" bestFit="1" customWidth="1"/>
    <col min="25" max="25" width="15.7109375" style="664" customWidth="1"/>
    <col min="26" max="26" width="17" style="664" bestFit="1" customWidth="1"/>
    <col min="27" max="30" width="15.7109375" style="664" customWidth="1"/>
    <col min="31" max="31" width="20.5703125" style="664" bestFit="1" customWidth="1"/>
    <col min="32" max="50" width="15.7109375" style="664" customWidth="1"/>
    <col min="51" max="51" width="20.5703125" style="664" bestFit="1" customWidth="1"/>
    <col min="52" max="52" width="25.85546875" style="666" bestFit="1" customWidth="1"/>
    <col min="53" max="16384" width="9.140625" style="664"/>
  </cols>
  <sheetData>
    <row r="1" spans="1:147" ht="15.75" thickBot="1" x14ac:dyDescent="0.3">
      <c r="R1" s="665"/>
      <c r="S1" s="665"/>
      <c r="T1" s="665"/>
      <c r="U1" s="665"/>
      <c r="V1" s="665"/>
      <c r="W1" s="665"/>
      <c r="X1" s="665"/>
      <c r="Y1" s="665"/>
      <c r="Z1" s="665"/>
      <c r="AA1" s="665"/>
      <c r="AB1" s="665"/>
      <c r="AC1" s="665"/>
      <c r="AD1" s="665"/>
      <c r="AE1" s="665"/>
      <c r="AF1" s="665"/>
      <c r="AG1" s="665"/>
      <c r="AH1" s="665"/>
      <c r="AI1" s="665"/>
      <c r="AJ1" s="665"/>
      <c r="AK1" s="665"/>
      <c r="AL1" s="665"/>
      <c r="AM1" s="665"/>
      <c r="AN1" s="665"/>
      <c r="AO1" s="665"/>
      <c r="AP1" s="665"/>
      <c r="AQ1" s="665"/>
      <c r="AR1" s="665"/>
      <c r="AS1" s="665"/>
      <c r="AT1" s="665"/>
      <c r="AU1" s="665"/>
      <c r="AV1" s="665"/>
      <c r="AW1" s="665"/>
      <c r="AX1" s="665"/>
    </row>
    <row r="2" spans="1:147" s="671" customFormat="1" ht="18" x14ac:dyDescent="0.25">
      <c r="A2" s="662"/>
      <c r="B2" s="663"/>
      <c r="C2" s="873"/>
      <c r="D2" s="873"/>
      <c r="E2" s="873"/>
      <c r="F2" s="873"/>
      <c r="G2" s="873"/>
      <c r="H2" s="873"/>
      <c r="I2" s="874"/>
      <c r="J2" s="874"/>
      <c r="K2" s="874"/>
      <c r="L2" s="874"/>
      <c r="M2" s="874"/>
      <c r="N2" s="667" t="s">
        <v>491</v>
      </c>
      <c r="O2" s="667"/>
      <c r="P2" s="667"/>
      <c r="Q2" s="668"/>
      <c r="R2" s="669"/>
      <c r="S2" s="669"/>
      <c r="T2" s="669"/>
      <c r="U2" s="669" t="s">
        <v>492</v>
      </c>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669"/>
      <c r="AV2" s="669"/>
      <c r="AW2" s="669"/>
      <c r="AX2" s="669"/>
      <c r="AY2" s="669"/>
      <c r="AZ2" s="670" t="s">
        <v>0</v>
      </c>
    </row>
    <row r="3" spans="1:147" s="672" customFormat="1" ht="25.5" customHeight="1" x14ac:dyDescent="0.25">
      <c r="B3" s="673" t="s">
        <v>1</v>
      </c>
      <c r="C3" s="674" t="s">
        <v>4</v>
      </c>
      <c r="D3" s="674" t="s">
        <v>671</v>
      </c>
      <c r="E3" s="674" t="s">
        <v>5</v>
      </c>
      <c r="F3" s="674" t="s">
        <v>3</v>
      </c>
      <c r="G3" s="675" t="s">
        <v>6</v>
      </c>
      <c r="H3" s="676" t="s">
        <v>477</v>
      </c>
      <c r="I3" s="674" t="s">
        <v>7</v>
      </c>
      <c r="J3" s="674" t="s">
        <v>3</v>
      </c>
      <c r="K3" s="674" t="s">
        <v>872</v>
      </c>
      <c r="L3" s="674" t="s">
        <v>631</v>
      </c>
      <c r="M3" s="677" t="s">
        <v>8</v>
      </c>
      <c r="N3" s="675" t="s">
        <v>9</v>
      </c>
      <c r="O3" s="675" t="s">
        <v>916</v>
      </c>
      <c r="P3" s="674" t="s">
        <v>3</v>
      </c>
      <c r="Q3" s="678" t="s">
        <v>14</v>
      </c>
      <c r="R3" s="674" t="s">
        <v>10</v>
      </c>
      <c r="S3" s="674" t="s">
        <v>675</v>
      </c>
      <c r="T3" s="674" t="s">
        <v>676</v>
      </c>
      <c r="U3" s="674" t="s">
        <v>9</v>
      </c>
      <c r="V3" s="674" t="s">
        <v>15</v>
      </c>
      <c r="W3" s="674" t="s">
        <v>2</v>
      </c>
      <c r="X3" s="674" t="s">
        <v>16</v>
      </c>
      <c r="Y3" s="674" t="s">
        <v>686</v>
      </c>
      <c r="Z3" s="674" t="s">
        <v>3</v>
      </c>
      <c r="AA3" s="674" t="s">
        <v>866</v>
      </c>
      <c r="AB3" s="674" t="s">
        <v>18</v>
      </c>
      <c r="AC3" s="674" t="s">
        <v>890</v>
      </c>
      <c r="AD3" s="674" t="s">
        <v>20</v>
      </c>
      <c r="AE3" s="674" t="s">
        <v>21</v>
      </c>
      <c r="AF3" s="674" t="s">
        <v>632</v>
      </c>
      <c r="AG3" s="674" t="s">
        <v>634</v>
      </c>
      <c r="AH3" s="674" t="s">
        <v>22</v>
      </c>
      <c r="AI3" s="674" t="s">
        <v>23</v>
      </c>
      <c r="AJ3" s="674" t="s">
        <v>5</v>
      </c>
      <c r="AK3" s="674" t="s">
        <v>636</v>
      </c>
      <c r="AL3" s="674" t="s">
        <v>638</v>
      </c>
      <c r="AM3" s="674" t="s">
        <v>639</v>
      </c>
      <c r="AN3" s="674" t="s">
        <v>631</v>
      </c>
      <c r="AO3" s="674" t="s">
        <v>868</v>
      </c>
      <c r="AP3" s="674" t="s">
        <v>679</v>
      </c>
      <c r="AQ3" s="674" t="s">
        <v>681</v>
      </c>
      <c r="AR3" s="674" t="s">
        <v>5</v>
      </c>
      <c r="AS3" s="674" t="s">
        <v>11</v>
      </c>
      <c r="AT3" s="674" t="s">
        <v>684</v>
      </c>
      <c r="AU3" s="674" t="s">
        <v>13</v>
      </c>
      <c r="AV3" s="674" t="s">
        <v>645</v>
      </c>
      <c r="AW3" s="674" t="s">
        <v>24</v>
      </c>
      <c r="AX3" s="674" t="s">
        <v>25</v>
      </c>
      <c r="AY3" s="679" t="s">
        <v>26</v>
      </c>
      <c r="AZ3" s="680" t="s">
        <v>27</v>
      </c>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1"/>
      <c r="CC3" s="681"/>
      <c r="CD3" s="681"/>
      <c r="CE3" s="681"/>
      <c r="CF3" s="681"/>
      <c r="CG3" s="681"/>
      <c r="CH3" s="681"/>
      <c r="CI3" s="681"/>
      <c r="CJ3" s="681"/>
      <c r="CK3" s="681"/>
      <c r="CL3" s="681"/>
      <c r="CM3" s="681"/>
      <c r="CN3" s="681"/>
      <c r="CO3" s="681"/>
      <c r="CP3" s="681"/>
      <c r="CQ3" s="681"/>
      <c r="CR3" s="681"/>
      <c r="CS3" s="681"/>
      <c r="CT3" s="681"/>
      <c r="CU3" s="681"/>
      <c r="CV3" s="681"/>
      <c r="CW3" s="681"/>
      <c r="CX3" s="681"/>
      <c r="CY3" s="681"/>
      <c r="CZ3" s="681"/>
      <c r="DA3" s="681"/>
      <c r="DB3" s="681"/>
      <c r="DC3" s="681"/>
      <c r="DD3" s="681"/>
      <c r="DE3" s="681"/>
      <c r="DF3" s="681"/>
      <c r="DG3" s="681"/>
      <c r="DH3" s="681"/>
      <c r="DI3" s="681"/>
      <c r="DJ3" s="681"/>
      <c r="DK3" s="681"/>
      <c r="DL3" s="681"/>
      <c r="DM3" s="681"/>
      <c r="DN3" s="681"/>
      <c r="DO3" s="681"/>
      <c r="DP3" s="681"/>
      <c r="DQ3" s="681"/>
      <c r="DR3" s="681"/>
      <c r="DS3" s="681"/>
      <c r="DT3" s="681"/>
      <c r="DU3" s="681"/>
      <c r="DV3" s="681"/>
      <c r="DW3" s="681"/>
      <c r="DX3" s="681"/>
      <c r="DY3" s="681"/>
      <c r="DZ3" s="681"/>
      <c r="EA3" s="681"/>
    </row>
    <row r="4" spans="1:147" s="671" customFormat="1" ht="75.75" customHeight="1" x14ac:dyDescent="0.25">
      <c r="A4" s="682" t="s">
        <v>28</v>
      </c>
      <c r="B4" s="683" t="s">
        <v>29</v>
      </c>
      <c r="C4" s="684" t="s">
        <v>32</v>
      </c>
      <c r="D4" s="684" t="s">
        <v>672</v>
      </c>
      <c r="E4" s="684" t="s">
        <v>673</v>
      </c>
      <c r="F4" s="684" t="s">
        <v>31</v>
      </c>
      <c r="G4" s="684" t="s">
        <v>33</v>
      </c>
      <c r="H4" s="676" t="s">
        <v>34</v>
      </c>
      <c r="I4" s="684" t="s">
        <v>35</v>
      </c>
      <c r="J4" s="684" t="s">
        <v>31</v>
      </c>
      <c r="K4" s="684" t="s">
        <v>873</v>
      </c>
      <c r="L4" s="684" t="s">
        <v>36</v>
      </c>
      <c r="M4" s="677" t="s">
        <v>34</v>
      </c>
      <c r="N4" s="684" t="s">
        <v>37</v>
      </c>
      <c r="O4" s="684" t="s">
        <v>917</v>
      </c>
      <c r="P4" s="684" t="s">
        <v>31</v>
      </c>
      <c r="Q4" s="678" t="s">
        <v>34</v>
      </c>
      <c r="R4" s="684" t="s">
        <v>38</v>
      </c>
      <c r="S4" s="684" t="s">
        <v>677</v>
      </c>
      <c r="T4" s="684" t="s">
        <v>678</v>
      </c>
      <c r="U4" s="684" t="s">
        <v>40</v>
      </c>
      <c r="V4" s="684" t="s">
        <v>41</v>
      </c>
      <c r="W4" s="684" t="s">
        <v>30</v>
      </c>
      <c r="X4" s="684" t="s">
        <v>42</v>
      </c>
      <c r="Y4" s="684" t="s">
        <v>687</v>
      </c>
      <c r="Z4" s="684" t="s">
        <v>31</v>
      </c>
      <c r="AA4" s="684" t="s">
        <v>867</v>
      </c>
      <c r="AB4" s="684" t="s">
        <v>44</v>
      </c>
      <c r="AC4" s="684" t="s">
        <v>45</v>
      </c>
      <c r="AD4" s="684" t="s">
        <v>46</v>
      </c>
      <c r="AE4" s="684" t="s">
        <v>47</v>
      </c>
      <c r="AF4" s="684" t="s">
        <v>633</v>
      </c>
      <c r="AG4" s="684" t="s">
        <v>635</v>
      </c>
      <c r="AH4" s="684" t="s">
        <v>48</v>
      </c>
      <c r="AI4" s="684" t="s">
        <v>49</v>
      </c>
      <c r="AJ4" s="684" t="s">
        <v>673</v>
      </c>
      <c r="AK4" s="684" t="s">
        <v>637</v>
      </c>
      <c r="AL4" s="684" t="s">
        <v>640</v>
      </c>
      <c r="AM4" s="684" t="s">
        <v>641</v>
      </c>
      <c r="AN4" s="684" t="s">
        <v>642</v>
      </c>
      <c r="AO4" s="684" t="s">
        <v>869</v>
      </c>
      <c r="AP4" s="684" t="s">
        <v>680</v>
      </c>
      <c r="AQ4" s="684" t="s">
        <v>682</v>
      </c>
      <c r="AR4" s="684" t="s">
        <v>1314</v>
      </c>
      <c r="AS4" s="684" t="s">
        <v>683</v>
      </c>
      <c r="AT4" s="684" t="s">
        <v>685</v>
      </c>
      <c r="AU4" s="684" t="s">
        <v>644</v>
      </c>
      <c r="AV4" s="684" t="s">
        <v>646</v>
      </c>
      <c r="AW4" s="684" t="s">
        <v>647</v>
      </c>
      <c r="AX4" s="684" t="s">
        <v>50</v>
      </c>
      <c r="AY4" s="685" t="s">
        <v>51</v>
      </c>
      <c r="AZ4" s="686" t="s">
        <v>52</v>
      </c>
      <c r="BA4" s="687"/>
      <c r="BB4" s="687"/>
      <c r="BC4" s="687"/>
      <c r="BD4" s="687"/>
      <c r="BE4" s="687"/>
      <c r="BF4" s="687"/>
      <c r="BG4" s="687"/>
      <c r="BH4" s="687"/>
      <c r="BI4" s="687"/>
      <c r="BJ4" s="687"/>
      <c r="BK4" s="687"/>
      <c r="BL4" s="687"/>
      <c r="BM4" s="687"/>
      <c r="BN4" s="687"/>
      <c r="BO4" s="687"/>
      <c r="BP4" s="687"/>
      <c r="BQ4" s="687"/>
      <c r="BR4" s="687"/>
      <c r="BS4" s="687"/>
      <c r="BT4" s="687"/>
      <c r="BU4" s="687"/>
      <c r="BV4" s="687"/>
      <c r="BW4" s="687"/>
      <c r="BX4" s="687"/>
      <c r="BY4" s="687"/>
      <c r="BZ4" s="687"/>
      <c r="CA4" s="687"/>
      <c r="CB4" s="687"/>
      <c r="CC4" s="687"/>
      <c r="CD4" s="687"/>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7"/>
      <c r="ED4" s="687"/>
      <c r="EE4" s="687"/>
      <c r="EF4" s="687"/>
      <c r="EG4" s="687"/>
      <c r="EH4" s="687"/>
      <c r="EI4" s="687"/>
      <c r="EJ4" s="687"/>
      <c r="EK4" s="687"/>
      <c r="EL4" s="687"/>
      <c r="EM4" s="687"/>
      <c r="EN4" s="687"/>
      <c r="EO4" s="687"/>
      <c r="EP4" s="687"/>
      <c r="EQ4" s="687"/>
    </row>
    <row r="5" spans="1:147" ht="31.5" x14ac:dyDescent="0.25">
      <c r="A5" s="688" t="s">
        <v>53</v>
      </c>
      <c r="B5" s="689" t="s">
        <v>54</v>
      </c>
      <c r="C5" s="690">
        <f t="shared" ref="C5:AY5" si="0">C6+C13+C14+C15+C16+C17</f>
        <v>0</v>
      </c>
      <c r="D5" s="690">
        <f t="shared" ref="D5:F5" si="1">D6+D13+D14+D15+D16+D17</f>
        <v>0</v>
      </c>
      <c r="E5" s="690">
        <f t="shared" si="1"/>
        <v>0</v>
      </c>
      <c r="F5" s="690">
        <f t="shared" si="1"/>
        <v>0</v>
      </c>
      <c r="G5" s="690">
        <f t="shared" si="0"/>
        <v>0</v>
      </c>
      <c r="H5" s="690">
        <f>H6+H13+H14+H15+H16+H17</f>
        <v>0</v>
      </c>
      <c r="I5" s="690">
        <f t="shared" si="0"/>
        <v>0</v>
      </c>
      <c r="J5" s="690">
        <f t="shared" ref="J5:K5" si="2">J6+J13+J14+J15+J16+J17</f>
        <v>0</v>
      </c>
      <c r="K5" s="691">
        <f t="shared" si="2"/>
        <v>0</v>
      </c>
      <c r="L5" s="690">
        <f t="shared" si="0"/>
        <v>0</v>
      </c>
      <c r="M5" s="690">
        <f t="shared" si="0"/>
        <v>0</v>
      </c>
      <c r="N5" s="690">
        <f t="shared" si="0"/>
        <v>0</v>
      </c>
      <c r="O5" s="690">
        <f t="shared" ref="O5" si="3">O6+O13+O14+O15+O16+O17</f>
        <v>0</v>
      </c>
      <c r="P5" s="690">
        <f t="shared" ref="P5" si="4">P6+P13+P14+P15+P16+P17</f>
        <v>0</v>
      </c>
      <c r="Q5" s="690">
        <f>Q6+Q13+Q14+Q15+Q16+Q17</f>
        <v>0</v>
      </c>
      <c r="R5" s="690">
        <f t="shared" si="0"/>
        <v>0</v>
      </c>
      <c r="S5" s="690">
        <f t="shared" ref="S5:T5" si="5">S6+S13+S14+S15+S16+S17</f>
        <v>0</v>
      </c>
      <c r="T5" s="690">
        <f t="shared" si="5"/>
        <v>0</v>
      </c>
      <c r="U5" s="690">
        <f t="shared" si="0"/>
        <v>0</v>
      </c>
      <c r="V5" s="690">
        <f t="shared" si="0"/>
        <v>0</v>
      </c>
      <c r="W5" s="690">
        <f t="shared" si="0"/>
        <v>0</v>
      </c>
      <c r="X5" s="690">
        <f t="shared" si="0"/>
        <v>214423001</v>
      </c>
      <c r="Y5" s="690">
        <f t="shared" ref="Y5" si="6">Y6+Y13+Y14+Y15+Y16+Y17</f>
        <v>0</v>
      </c>
      <c r="Z5" s="690">
        <f t="shared" si="0"/>
        <v>0</v>
      </c>
      <c r="AA5" s="690">
        <f t="shared" si="0"/>
        <v>17922239</v>
      </c>
      <c r="AB5" s="690">
        <f t="shared" si="0"/>
        <v>0</v>
      </c>
      <c r="AC5" s="690">
        <f t="shared" si="0"/>
        <v>0</v>
      </c>
      <c r="AD5" s="690">
        <f t="shared" si="0"/>
        <v>0</v>
      </c>
      <c r="AE5" s="690">
        <f t="shared" si="0"/>
        <v>0</v>
      </c>
      <c r="AF5" s="690">
        <f t="shared" si="0"/>
        <v>0</v>
      </c>
      <c r="AG5" s="690">
        <f t="shared" si="0"/>
        <v>115200</v>
      </c>
      <c r="AH5" s="690">
        <f t="shared" si="0"/>
        <v>9798100</v>
      </c>
      <c r="AI5" s="690">
        <f t="shared" si="0"/>
        <v>0</v>
      </c>
      <c r="AJ5" s="690">
        <f t="shared" si="0"/>
        <v>0</v>
      </c>
      <c r="AK5" s="690">
        <f t="shared" si="0"/>
        <v>0</v>
      </c>
      <c r="AL5" s="690">
        <f t="shared" si="0"/>
        <v>0</v>
      </c>
      <c r="AM5" s="690">
        <f t="shared" si="0"/>
        <v>0</v>
      </c>
      <c r="AN5" s="690">
        <f t="shared" si="0"/>
        <v>0</v>
      </c>
      <c r="AO5" s="690">
        <f t="shared" si="0"/>
        <v>0</v>
      </c>
      <c r="AP5" s="690">
        <f t="shared" si="0"/>
        <v>0</v>
      </c>
      <c r="AQ5" s="690">
        <f t="shared" ref="AQ5" si="7">AQ6+AQ13+AQ14+AQ15+AQ16+AQ17</f>
        <v>3443500</v>
      </c>
      <c r="AR5" s="690">
        <f t="shared" si="0"/>
        <v>0</v>
      </c>
      <c r="AS5" s="690">
        <f t="shared" ref="AS5:AT5" si="8">AS6+AS13+AS14+AS15+AS16+AS17</f>
        <v>0</v>
      </c>
      <c r="AT5" s="690">
        <f t="shared" si="8"/>
        <v>0</v>
      </c>
      <c r="AU5" s="690">
        <f t="shared" si="0"/>
        <v>0</v>
      </c>
      <c r="AV5" s="690">
        <f t="shared" si="0"/>
        <v>0</v>
      </c>
      <c r="AW5" s="690">
        <f t="shared" si="0"/>
        <v>0</v>
      </c>
      <c r="AX5" s="690">
        <f t="shared" si="0"/>
        <v>0</v>
      </c>
      <c r="AY5" s="691">
        <f t="shared" si="0"/>
        <v>245702040</v>
      </c>
      <c r="AZ5" s="692">
        <f t="shared" ref="AZ5:AZ36" si="9">AY5+Q5+M5+H5</f>
        <v>245702040</v>
      </c>
    </row>
    <row r="6" spans="1:147" ht="18" x14ac:dyDescent="0.25">
      <c r="A6" s="693" t="s">
        <v>55</v>
      </c>
      <c r="B6" s="694" t="s">
        <v>56</v>
      </c>
      <c r="C6" s="695">
        <f t="shared" ref="C6:AX6" si="10">SUM(C7:C12)</f>
        <v>0</v>
      </c>
      <c r="D6" s="695">
        <f t="shared" ref="D6:F6" si="11">SUM(D7:D12)</f>
        <v>0</v>
      </c>
      <c r="E6" s="695">
        <f t="shared" si="11"/>
        <v>0</v>
      </c>
      <c r="F6" s="695">
        <f t="shared" si="11"/>
        <v>0</v>
      </c>
      <c r="G6" s="695">
        <f t="shared" si="10"/>
        <v>0</v>
      </c>
      <c r="H6" s="695">
        <f t="shared" si="10"/>
        <v>0</v>
      </c>
      <c r="I6" s="695">
        <f t="shared" si="10"/>
        <v>0</v>
      </c>
      <c r="J6" s="695">
        <f t="shared" ref="J6:K6" si="12">SUM(J7:J12)</f>
        <v>0</v>
      </c>
      <c r="K6" s="696">
        <f t="shared" si="12"/>
        <v>0</v>
      </c>
      <c r="L6" s="695">
        <f t="shared" si="10"/>
        <v>0</v>
      </c>
      <c r="M6" s="695">
        <f t="shared" si="10"/>
        <v>0</v>
      </c>
      <c r="N6" s="695">
        <f t="shared" si="10"/>
        <v>0</v>
      </c>
      <c r="O6" s="695">
        <f t="shared" ref="O6" si="13">SUM(O7:O12)</f>
        <v>0</v>
      </c>
      <c r="P6" s="695">
        <f t="shared" ref="P6" si="14">SUM(P7:P12)</f>
        <v>0</v>
      </c>
      <c r="Q6" s="695">
        <f>SUM(N6:P6)</f>
        <v>0</v>
      </c>
      <c r="R6" s="695">
        <f t="shared" si="10"/>
        <v>0</v>
      </c>
      <c r="S6" s="695">
        <f t="shared" ref="S6:T6" si="15">SUM(S7:S12)</f>
        <v>0</v>
      </c>
      <c r="T6" s="695">
        <f t="shared" si="15"/>
        <v>0</v>
      </c>
      <c r="U6" s="695">
        <f t="shared" si="10"/>
        <v>0</v>
      </c>
      <c r="V6" s="695">
        <f t="shared" si="10"/>
        <v>0</v>
      </c>
      <c r="W6" s="695">
        <f t="shared" si="10"/>
        <v>0</v>
      </c>
      <c r="X6" s="695">
        <f t="shared" si="10"/>
        <v>214423001</v>
      </c>
      <c r="Y6" s="695">
        <f t="shared" ref="Y6" si="16">SUM(Y7:Y12)</f>
        <v>0</v>
      </c>
      <c r="Z6" s="695">
        <f t="shared" si="10"/>
        <v>0</v>
      </c>
      <c r="AA6" s="695">
        <f t="shared" si="10"/>
        <v>0</v>
      </c>
      <c r="AB6" s="695">
        <f t="shared" si="10"/>
        <v>0</v>
      </c>
      <c r="AC6" s="695">
        <f t="shared" si="10"/>
        <v>0</v>
      </c>
      <c r="AD6" s="695">
        <f t="shared" si="10"/>
        <v>0</v>
      </c>
      <c r="AE6" s="695">
        <f t="shared" si="10"/>
        <v>0</v>
      </c>
      <c r="AF6" s="695">
        <f t="shared" si="10"/>
        <v>0</v>
      </c>
      <c r="AG6" s="695">
        <f t="shared" si="10"/>
        <v>0</v>
      </c>
      <c r="AH6" s="695">
        <f t="shared" si="10"/>
        <v>0</v>
      </c>
      <c r="AI6" s="695">
        <f t="shared" si="10"/>
        <v>0</v>
      </c>
      <c r="AJ6" s="695">
        <f t="shared" si="10"/>
        <v>0</v>
      </c>
      <c r="AK6" s="695">
        <f t="shared" si="10"/>
        <v>0</v>
      </c>
      <c r="AL6" s="695">
        <f t="shared" si="10"/>
        <v>0</v>
      </c>
      <c r="AM6" s="695">
        <f t="shared" si="10"/>
        <v>0</v>
      </c>
      <c r="AN6" s="695">
        <f t="shared" si="10"/>
        <v>0</v>
      </c>
      <c r="AO6" s="695">
        <f t="shared" si="10"/>
        <v>0</v>
      </c>
      <c r="AP6" s="695">
        <f t="shared" si="10"/>
        <v>0</v>
      </c>
      <c r="AQ6" s="695">
        <f t="shared" ref="AQ6" si="17">SUM(AQ7:AQ12)</f>
        <v>0</v>
      </c>
      <c r="AR6" s="695">
        <f t="shared" si="10"/>
        <v>0</v>
      </c>
      <c r="AS6" s="695">
        <f t="shared" ref="AS6:AT6" si="18">SUM(AS7:AS12)</f>
        <v>0</v>
      </c>
      <c r="AT6" s="695">
        <f t="shared" si="18"/>
        <v>0</v>
      </c>
      <c r="AU6" s="695">
        <f t="shared" si="10"/>
        <v>0</v>
      </c>
      <c r="AV6" s="695">
        <f t="shared" si="10"/>
        <v>0</v>
      </c>
      <c r="AW6" s="695">
        <f t="shared" si="10"/>
        <v>0</v>
      </c>
      <c r="AX6" s="695">
        <f t="shared" si="10"/>
        <v>0</v>
      </c>
      <c r="AY6" s="696">
        <f>SUM(AY7:AY12)</f>
        <v>214423001</v>
      </c>
      <c r="AZ6" s="692">
        <f t="shared" si="9"/>
        <v>214423001</v>
      </c>
    </row>
    <row r="7" spans="1:147" ht="30" x14ac:dyDescent="0.25">
      <c r="A7" s="697" t="s">
        <v>57</v>
      </c>
      <c r="B7" s="698" t="s">
        <v>58</v>
      </c>
      <c r="C7" s="699"/>
      <c r="D7" s="699"/>
      <c r="E7" s="699"/>
      <c r="F7" s="699"/>
      <c r="G7" s="699"/>
      <c r="H7" s="699">
        <f t="shared" ref="H7:H17" si="19">SUM(C7:G7)</f>
        <v>0</v>
      </c>
      <c r="I7" s="699"/>
      <c r="J7" s="699"/>
      <c r="K7" s="700"/>
      <c r="L7" s="699"/>
      <c r="M7" s="699">
        <f t="shared" ref="M7:M17" si="20">SUM(I7:L7)</f>
        <v>0</v>
      </c>
      <c r="N7" s="699"/>
      <c r="O7" s="699"/>
      <c r="P7" s="699"/>
      <c r="Q7" s="699">
        <f>SUM(N7:P7)</f>
        <v>0</v>
      </c>
      <c r="R7" s="699"/>
      <c r="S7" s="699"/>
      <c r="T7" s="699"/>
      <c r="U7" s="699">
        <v>0</v>
      </c>
      <c r="V7" s="699"/>
      <c r="W7" s="699"/>
      <c r="X7" s="699">
        <v>77617081</v>
      </c>
      <c r="Y7" s="699">
        <v>0</v>
      </c>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700">
        <f t="shared" ref="AY7:AY17" si="21">SUM(R7:AX7)</f>
        <v>77617081</v>
      </c>
      <c r="AZ7" s="692">
        <f t="shared" si="9"/>
        <v>77617081</v>
      </c>
    </row>
    <row r="8" spans="1:147" ht="30" x14ac:dyDescent="0.25">
      <c r="A8" s="697" t="s">
        <v>59</v>
      </c>
      <c r="B8" s="698" t="s">
        <v>60</v>
      </c>
      <c r="C8" s="699"/>
      <c r="D8" s="699"/>
      <c r="E8" s="699"/>
      <c r="F8" s="699"/>
      <c r="G8" s="699"/>
      <c r="H8" s="699">
        <f t="shared" si="19"/>
        <v>0</v>
      </c>
      <c r="I8" s="699"/>
      <c r="J8" s="699"/>
      <c r="K8" s="700"/>
      <c r="L8" s="699"/>
      <c r="M8" s="699">
        <f t="shared" si="20"/>
        <v>0</v>
      </c>
      <c r="N8" s="699"/>
      <c r="O8" s="699"/>
      <c r="P8" s="699"/>
      <c r="Q8" s="699">
        <f t="shared" ref="Q8:Q71" si="22">SUM(N8:P8)</f>
        <v>0</v>
      </c>
      <c r="R8" s="699"/>
      <c r="S8" s="699"/>
      <c r="T8" s="699"/>
      <c r="U8" s="699">
        <v>0</v>
      </c>
      <c r="V8" s="699"/>
      <c r="W8" s="699"/>
      <c r="X8" s="699">
        <v>76600457</v>
      </c>
      <c r="Y8" s="699">
        <v>0</v>
      </c>
      <c r="Z8" s="699"/>
      <c r="AA8" s="699"/>
      <c r="AB8" s="699"/>
      <c r="AC8" s="699"/>
      <c r="AD8" s="699"/>
      <c r="AE8" s="699"/>
      <c r="AF8" s="699"/>
      <c r="AG8" s="699"/>
      <c r="AH8" s="699"/>
      <c r="AI8" s="699"/>
      <c r="AJ8" s="699"/>
      <c r="AK8" s="699"/>
      <c r="AL8" s="699"/>
      <c r="AM8" s="699"/>
      <c r="AN8" s="699"/>
      <c r="AO8" s="699"/>
      <c r="AP8" s="699"/>
      <c r="AQ8" s="699"/>
      <c r="AR8" s="699"/>
      <c r="AS8" s="699"/>
      <c r="AT8" s="699"/>
      <c r="AU8" s="699"/>
      <c r="AV8" s="699"/>
      <c r="AW8" s="699"/>
      <c r="AX8" s="699"/>
      <c r="AY8" s="700">
        <f t="shared" si="21"/>
        <v>76600457</v>
      </c>
      <c r="AZ8" s="692">
        <f t="shared" si="9"/>
        <v>76600457</v>
      </c>
    </row>
    <row r="9" spans="1:147" ht="30" x14ac:dyDescent="0.25">
      <c r="A9" s="697" t="s">
        <v>61</v>
      </c>
      <c r="B9" s="698" t="s">
        <v>62</v>
      </c>
      <c r="C9" s="699"/>
      <c r="D9" s="699"/>
      <c r="E9" s="699"/>
      <c r="F9" s="699"/>
      <c r="G9" s="699"/>
      <c r="H9" s="699">
        <f t="shared" si="19"/>
        <v>0</v>
      </c>
      <c r="I9" s="699"/>
      <c r="J9" s="699"/>
      <c r="K9" s="700"/>
      <c r="L9" s="699"/>
      <c r="M9" s="699">
        <f t="shared" si="20"/>
        <v>0</v>
      </c>
      <c r="N9" s="699"/>
      <c r="O9" s="699"/>
      <c r="P9" s="699"/>
      <c r="Q9" s="699">
        <f t="shared" si="22"/>
        <v>0</v>
      </c>
      <c r="R9" s="699"/>
      <c r="S9" s="699"/>
      <c r="T9" s="699"/>
      <c r="U9" s="699">
        <v>0</v>
      </c>
      <c r="V9" s="699"/>
      <c r="W9" s="699"/>
      <c r="X9" s="699">
        <v>49329086</v>
      </c>
      <c r="Y9" s="699">
        <v>0</v>
      </c>
      <c r="Z9" s="699"/>
      <c r="AA9" s="699"/>
      <c r="AB9" s="699"/>
      <c r="AC9" s="699"/>
      <c r="AD9" s="699"/>
      <c r="AE9" s="699"/>
      <c r="AF9" s="699"/>
      <c r="AG9" s="699"/>
      <c r="AH9" s="699"/>
      <c r="AI9" s="699"/>
      <c r="AJ9" s="699"/>
      <c r="AK9" s="699"/>
      <c r="AL9" s="699"/>
      <c r="AM9" s="699"/>
      <c r="AN9" s="699"/>
      <c r="AO9" s="699"/>
      <c r="AP9" s="699"/>
      <c r="AQ9" s="699"/>
      <c r="AR9" s="699"/>
      <c r="AS9" s="699"/>
      <c r="AT9" s="699"/>
      <c r="AU9" s="699"/>
      <c r="AV9" s="699"/>
      <c r="AW9" s="699"/>
      <c r="AX9" s="699"/>
      <c r="AY9" s="700">
        <f t="shared" si="21"/>
        <v>49329086</v>
      </c>
      <c r="AZ9" s="692">
        <f t="shared" si="9"/>
        <v>49329086</v>
      </c>
    </row>
    <row r="10" spans="1:147" ht="30" x14ac:dyDescent="0.25">
      <c r="A10" s="697" t="s">
        <v>63</v>
      </c>
      <c r="B10" s="698" t="s">
        <v>64</v>
      </c>
      <c r="C10" s="699"/>
      <c r="D10" s="699"/>
      <c r="E10" s="699"/>
      <c r="F10" s="699"/>
      <c r="G10" s="699"/>
      <c r="H10" s="699">
        <f t="shared" si="19"/>
        <v>0</v>
      </c>
      <c r="I10" s="699"/>
      <c r="J10" s="699"/>
      <c r="K10" s="700"/>
      <c r="L10" s="699"/>
      <c r="M10" s="699">
        <f t="shared" si="20"/>
        <v>0</v>
      </c>
      <c r="N10" s="699"/>
      <c r="O10" s="699"/>
      <c r="P10" s="699"/>
      <c r="Q10" s="699">
        <f t="shared" si="22"/>
        <v>0</v>
      </c>
      <c r="R10" s="699"/>
      <c r="S10" s="699"/>
      <c r="T10" s="699"/>
      <c r="U10" s="699">
        <v>0</v>
      </c>
      <c r="V10" s="699"/>
      <c r="W10" s="699"/>
      <c r="X10" s="699">
        <v>4373040</v>
      </c>
      <c r="Y10" s="699">
        <v>0</v>
      </c>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700">
        <f t="shared" si="21"/>
        <v>4373040</v>
      </c>
      <c r="AZ10" s="692">
        <f t="shared" si="9"/>
        <v>4373040</v>
      </c>
    </row>
    <row r="11" spans="1:147" ht="18" x14ac:dyDescent="0.25">
      <c r="A11" s="697" t="s">
        <v>65</v>
      </c>
      <c r="B11" s="698" t="s">
        <v>66</v>
      </c>
      <c r="C11" s="699"/>
      <c r="D11" s="699"/>
      <c r="E11" s="699"/>
      <c r="F11" s="699"/>
      <c r="G11" s="699"/>
      <c r="H11" s="699">
        <f t="shared" si="19"/>
        <v>0</v>
      </c>
      <c r="I11" s="699"/>
      <c r="J11" s="699"/>
      <c r="K11" s="700"/>
      <c r="L11" s="699"/>
      <c r="M11" s="699">
        <f t="shared" si="20"/>
        <v>0</v>
      </c>
      <c r="N11" s="699"/>
      <c r="O11" s="699"/>
      <c r="P11" s="699"/>
      <c r="Q11" s="699">
        <f t="shared" si="22"/>
        <v>0</v>
      </c>
      <c r="R11" s="699"/>
      <c r="S11" s="699"/>
      <c r="T11" s="699"/>
      <c r="U11" s="699">
        <v>0</v>
      </c>
      <c r="V11" s="699"/>
      <c r="W11" s="699"/>
      <c r="X11" s="699">
        <v>6485491</v>
      </c>
      <c r="Y11" s="699">
        <v>0</v>
      </c>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699"/>
      <c r="AY11" s="700">
        <f t="shared" si="21"/>
        <v>6485491</v>
      </c>
      <c r="AZ11" s="692">
        <f t="shared" si="9"/>
        <v>6485491</v>
      </c>
    </row>
    <row r="12" spans="1:147" ht="18" x14ac:dyDescent="0.25">
      <c r="A12" s="697" t="s">
        <v>67</v>
      </c>
      <c r="B12" s="698" t="s">
        <v>68</v>
      </c>
      <c r="C12" s="699"/>
      <c r="D12" s="699"/>
      <c r="E12" s="699"/>
      <c r="F12" s="699"/>
      <c r="G12" s="699"/>
      <c r="H12" s="699">
        <f t="shared" si="19"/>
        <v>0</v>
      </c>
      <c r="I12" s="699"/>
      <c r="J12" s="699"/>
      <c r="K12" s="700"/>
      <c r="L12" s="699"/>
      <c r="M12" s="699">
        <f t="shared" si="20"/>
        <v>0</v>
      </c>
      <c r="N12" s="699"/>
      <c r="O12" s="699"/>
      <c r="P12" s="699"/>
      <c r="Q12" s="699">
        <f t="shared" si="22"/>
        <v>0</v>
      </c>
      <c r="R12" s="699"/>
      <c r="S12" s="699"/>
      <c r="T12" s="699"/>
      <c r="U12" s="699">
        <v>0</v>
      </c>
      <c r="V12" s="699"/>
      <c r="W12" s="699"/>
      <c r="X12" s="699">
        <v>17846</v>
      </c>
      <c r="Y12" s="699">
        <v>0</v>
      </c>
      <c r="Z12" s="699"/>
      <c r="AA12" s="699"/>
      <c r="AB12" s="699"/>
      <c r="AC12" s="699"/>
      <c r="AD12" s="699"/>
      <c r="AE12" s="699"/>
      <c r="AF12" s="699"/>
      <c r="AG12" s="699"/>
      <c r="AH12" s="699"/>
      <c r="AI12" s="699"/>
      <c r="AJ12" s="699"/>
      <c r="AK12" s="699"/>
      <c r="AL12" s="699"/>
      <c r="AM12" s="699"/>
      <c r="AN12" s="699"/>
      <c r="AO12" s="699"/>
      <c r="AP12" s="699"/>
      <c r="AQ12" s="699"/>
      <c r="AR12" s="699"/>
      <c r="AS12" s="699"/>
      <c r="AT12" s="699"/>
      <c r="AU12" s="699"/>
      <c r="AV12" s="699"/>
      <c r="AW12" s="699"/>
      <c r="AX12" s="699"/>
      <c r="AY12" s="700">
        <f t="shared" si="21"/>
        <v>17846</v>
      </c>
      <c r="AZ12" s="692">
        <f t="shared" si="9"/>
        <v>17846</v>
      </c>
    </row>
    <row r="13" spans="1:147" ht="18" x14ac:dyDescent="0.25">
      <c r="A13" s="693" t="s">
        <v>69</v>
      </c>
      <c r="B13" s="694" t="s">
        <v>70</v>
      </c>
      <c r="C13" s="695"/>
      <c r="D13" s="695"/>
      <c r="E13" s="695"/>
      <c r="F13" s="695"/>
      <c r="G13" s="695"/>
      <c r="H13" s="695">
        <f t="shared" si="19"/>
        <v>0</v>
      </c>
      <c r="I13" s="695"/>
      <c r="J13" s="695"/>
      <c r="K13" s="696"/>
      <c r="L13" s="695"/>
      <c r="M13" s="695">
        <f t="shared" si="20"/>
        <v>0</v>
      </c>
      <c r="N13" s="695"/>
      <c r="O13" s="695"/>
      <c r="P13" s="695"/>
      <c r="Q13" s="695">
        <f t="shared" si="22"/>
        <v>0</v>
      </c>
      <c r="R13" s="695"/>
      <c r="S13" s="695"/>
      <c r="T13" s="695"/>
      <c r="U13" s="695"/>
      <c r="V13" s="695"/>
      <c r="W13" s="695"/>
      <c r="X13" s="695"/>
      <c r="Y13" s="695"/>
      <c r="Z13" s="695"/>
      <c r="AA13" s="695"/>
      <c r="AB13" s="695"/>
      <c r="AC13" s="695"/>
      <c r="AD13" s="695"/>
      <c r="AE13" s="695"/>
      <c r="AF13" s="695"/>
      <c r="AG13" s="695"/>
      <c r="AH13" s="695"/>
      <c r="AI13" s="695"/>
      <c r="AJ13" s="695"/>
      <c r="AK13" s="695"/>
      <c r="AL13" s="695"/>
      <c r="AM13" s="695"/>
      <c r="AN13" s="695"/>
      <c r="AO13" s="695"/>
      <c r="AP13" s="695"/>
      <c r="AQ13" s="695"/>
      <c r="AR13" s="695"/>
      <c r="AS13" s="695"/>
      <c r="AT13" s="695"/>
      <c r="AU13" s="695"/>
      <c r="AV13" s="695"/>
      <c r="AW13" s="695"/>
      <c r="AX13" s="695"/>
      <c r="AY13" s="696">
        <f t="shared" si="21"/>
        <v>0</v>
      </c>
      <c r="AZ13" s="692">
        <f t="shared" si="9"/>
        <v>0</v>
      </c>
    </row>
    <row r="14" spans="1:147" ht="31.5" x14ac:dyDescent="0.25">
      <c r="A14" s="693" t="s">
        <v>71</v>
      </c>
      <c r="B14" s="694" t="s">
        <v>72</v>
      </c>
      <c r="C14" s="695"/>
      <c r="D14" s="695"/>
      <c r="E14" s="695"/>
      <c r="F14" s="695"/>
      <c r="G14" s="695"/>
      <c r="H14" s="695">
        <f t="shared" si="19"/>
        <v>0</v>
      </c>
      <c r="I14" s="695"/>
      <c r="J14" s="695"/>
      <c r="K14" s="696"/>
      <c r="L14" s="695"/>
      <c r="M14" s="695">
        <f t="shared" si="20"/>
        <v>0</v>
      </c>
      <c r="N14" s="695"/>
      <c r="O14" s="695"/>
      <c r="P14" s="695"/>
      <c r="Q14" s="695">
        <f t="shared" si="22"/>
        <v>0</v>
      </c>
      <c r="R14" s="695"/>
      <c r="S14" s="695"/>
      <c r="T14" s="695"/>
      <c r="U14" s="695"/>
      <c r="V14" s="695"/>
      <c r="W14" s="695"/>
      <c r="X14" s="695"/>
      <c r="Y14" s="695"/>
      <c r="Z14" s="695"/>
      <c r="AA14" s="695"/>
      <c r="AB14" s="695"/>
      <c r="AC14" s="695"/>
      <c r="AD14" s="695"/>
      <c r="AE14" s="695"/>
      <c r="AF14" s="695"/>
      <c r="AG14" s="695"/>
      <c r="AH14" s="695"/>
      <c r="AI14" s="695"/>
      <c r="AJ14" s="695"/>
      <c r="AK14" s="695"/>
      <c r="AL14" s="695"/>
      <c r="AM14" s="695"/>
      <c r="AN14" s="695"/>
      <c r="AO14" s="695"/>
      <c r="AP14" s="695"/>
      <c r="AQ14" s="695"/>
      <c r="AR14" s="695"/>
      <c r="AS14" s="695"/>
      <c r="AT14" s="695"/>
      <c r="AU14" s="695"/>
      <c r="AV14" s="695"/>
      <c r="AW14" s="695"/>
      <c r="AX14" s="695"/>
      <c r="AY14" s="696">
        <f t="shared" si="21"/>
        <v>0</v>
      </c>
      <c r="AZ14" s="692">
        <f t="shared" si="9"/>
        <v>0</v>
      </c>
    </row>
    <row r="15" spans="1:147" ht="47.25" x14ac:dyDescent="0.25">
      <c r="A15" s="693" t="s">
        <v>73</v>
      </c>
      <c r="B15" s="694" t="s">
        <v>74</v>
      </c>
      <c r="C15" s="695"/>
      <c r="D15" s="695"/>
      <c r="E15" s="695"/>
      <c r="F15" s="695"/>
      <c r="G15" s="695"/>
      <c r="H15" s="695">
        <f t="shared" si="19"/>
        <v>0</v>
      </c>
      <c r="I15" s="695"/>
      <c r="J15" s="695"/>
      <c r="K15" s="696"/>
      <c r="L15" s="695"/>
      <c r="M15" s="695">
        <f t="shared" si="20"/>
        <v>0</v>
      </c>
      <c r="N15" s="695"/>
      <c r="O15" s="695"/>
      <c r="P15" s="695"/>
      <c r="Q15" s="695">
        <f t="shared" si="22"/>
        <v>0</v>
      </c>
      <c r="R15" s="695"/>
      <c r="S15" s="695"/>
      <c r="T15" s="695"/>
      <c r="U15" s="695"/>
      <c r="V15" s="695"/>
      <c r="W15" s="695"/>
      <c r="X15" s="695"/>
      <c r="Y15" s="695"/>
      <c r="Z15" s="695"/>
      <c r="AA15" s="695"/>
      <c r="AB15" s="695"/>
      <c r="AC15" s="695"/>
      <c r="AD15" s="695"/>
      <c r="AE15" s="695"/>
      <c r="AF15" s="695"/>
      <c r="AG15" s="695"/>
      <c r="AH15" s="695"/>
      <c r="AI15" s="695"/>
      <c r="AJ15" s="695"/>
      <c r="AK15" s="695"/>
      <c r="AL15" s="695"/>
      <c r="AM15" s="695"/>
      <c r="AN15" s="695"/>
      <c r="AO15" s="695"/>
      <c r="AP15" s="695"/>
      <c r="AQ15" s="695"/>
      <c r="AR15" s="695"/>
      <c r="AS15" s="695"/>
      <c r="AT15" s="695"/>
      <c r="AU15" s="695"/>
      <c r="AV15" s="695"/>
      <c r="AW15" s="695"/>
      <c r="AX15" s="695"/>
      <c r="AY15" s="696">
        <f t="shared" si="21"/>
        <v>0</v>
      </c>
      <c r="AZ15" s="692">
        <f t="shared" si="9"/>
        <v>0</v>
      </c>
    </row>
    <row r="16" spans="1:147" ht="31.5" x14ac:dyDescent="0.25">
      <c r="A16" s="693" t="s">
        <v>75</v>
      </c>
      <c r="B16" s="694" t="s">
        <v>76</v>
      </c>
      <c r="C16" s="695"/>
      <c r="D16" s="695"/>
      <c r="E16" s="695"/>
      <c r="F16" s="695"/>
      <c r="G16" s="695"/>
      <c r="H16" s="695">
        <f t="shared" si="19"/>
        <v>0</v>
      </c>
      <c r="I16" s="695"/>
      <c r="J16" s="695"/>
      <c r="K16" s="696"/>
      <c r="L16" s="695"/>
      <c r="M16" s="695">
        <f t="shared" si="20"/>
        <v>0</v>
      </c>
      <c r="N16" s="695"/>
      <c r="O16" s="695"/>
      <c r="P16" s="695"/>
      <c r="Q16" s="695">
        <f t="shared" si="22"/>
        <v>0</v>
      </c>
      <c r="R16" s="695"/>
      <c r="S16" s="695"/>
      <c r="T16" s="695"/>
      <c r="U16" s="695"/>
      <c r="V16" s="695"/>
      <c r="W16" s="695"/>
      <c r="X16" s="695"/>
      <c r="Y16" s="695"/>
      <c r="Z16" s="695"/>
      <c r="AA16" s="695"/>
      <c r="AB16" s="695"/>
      <c r="AC16" s="695"/>
      <c r="AD16" s="695"/>
      <c r="AE16" s="695"/>
      <c r="AF16" s="695"/>
      <c r="AG16" s="695"/>
      <c r="AH16" s="695"/>
      <c r="AI16" s="695"/>
      <c r="AJ16" s="695"/>
      <c r="AK16" s="695"/>
      <c r="AL16" s="695"/>
      <c r="AM16" s="695"/>
      <c r="AN16" s="695"/>
      <c r="AO16" s="695"/>
      <c r="AP16" s="695"/>
      <c r="AQ16" s="695"/>
      <c r="AR16" s="695"/>
      <c r="AS16" s="695"/>
      <c r="AT16" s="695"/>
      <c r="AU16" s="695"/>
      <c r="AV16" s="695"/>
      <c r="AW16" s="695"/>
      <c r="AX16" s="695"/>
      <c r="AY16" s="696">
        <f t="shared" si="21"/>
        <v>0</v>
      </c>
      <c r="AZ16" s="692">
        <f t="shared" si="9"/>
        <v>0</v>
      </c>
    </row>
    <row r="17" spans="1:52" ht="31.5" x14ac:dyDescent="0.25">
      <c r="A17" s="693" t="s">
        <v>77</v>
      </c>
      <c r="B17" s="694" t="s">
        <v>78</v>
      </c>
      <c r="C17" s="695"/>
      <c r="D17" s="695"/>
      <c r="E17" s="695"/>
      <c r="F17" s="695"/>
      <c r="G17" s="695"/>
      <c r="H17" s="695">
        <f t="shared" si="19"/>
        <v>0</v>
      </c>
      <c r="I17" s="695"/>
      <c r="J17" s="695"/>
      <c r="K17" s="696"/>
      <c r="L17" s="695"/>
      <c r="M17" s="695">
        <f t="shared" si="20"/>
        <v>0</v>
      </c>
      <c r="N17" s="695"/>
      <c r="O17" s="695">
        <v>0</v>
      </c>
      <c r="P17" s="695"/>
      <c r="Q17" s="695">
        <f t="shared" si="22"/>
        <v>0</v>
      </c>
      <c r="R17" s="695"/>
      <c r="S17" s="695"/>
      <c r="T17" s="695"/>
      <c r="U17" s="695">
        <v>0</v>
      </c>
      <c r="V17" s="695"/>
      <c r="W17" s="695"/>
      <c r="X17" s="695"/>
      <c r="Y17" s="695"/>
      <c r="Z17" s="695">
        <v>0</v>
      </c>
      <c r="AA17" s="695">
        <v>17922239</v>
      </c>
      <c r="AB17" s="695"/>
      <c r="AC17" s="695"/>
      <c r="AD17" s="695"/>
      <c r="AE17" s="695"/>
      <c r="AF17" s="695"/>
      <c r="AG17" s="695">
        <v>115200</v>
      </c>
      <c r="AH17" s="695">
        <v>9798100</v>
      </c>
      <c r="AI17" s="695"/>
      <c r="AJ17" s="695"/>
      <c r="AK17" s="695"/>
      <c r="AL17" s="695"/>
      <c r="AM17" s="695"/>
      <c r="AN17" s="695"/>
      <c r="AO17" s="695"/>
      <c r="AP17" s="695"/>
      <c r="AQ17" s="695">
        <v>3443500</v>
      </c>
      <c r="AR17" s="695"/>
      <c r="AS17" s="695"/>
      <c r="AT17" s="695"/>
      <c r="AU17" s="695"/>
      <c r="AV17" s="695"/>
      <c r="AW17" s="695"/>
      <c r="AX17" s="695"/>
      <c r="AY17" s="696">
        <f t="shared" si="21"/>
        <v>31279039</v>
      </c>
      <c r="AZ17" s="692">
        <f t="shared" si="9"/>
        <v>31279039</v>
      </c>
    </row>
    <row r="18" spans="1:52" ht="31.5" x14ac:dyDescent="0.25">
      <c r="A18" s="688" t="s">
        <v>79</v>
      </c>
      <c r="B18" s="689" t="s">
        <v>80</v>
      </c>
      <c r="C18" s="690">
        <f t="shared" ref="C18:AY18" si="23">SUM(C19:C23)</f>
        <v>0</v>
      </c>
      <c r="D18" s="690">
        <f t="shared" ref="D18:F18" si="24">SUM(D19:D23)</f>
        <v>0</v>
      </c>
      <c r="E18" s="690">
        <f t="shared" si="24"/>
        <v>0</v>
      </c>
      <c r="F18" s="690">
        <f t="shared" si="24"/>
        <v>0</v>
      </c>
      <c r="G18" s="690">
        <f t="shared" si="23"/>
        <v>0</v>
      </c>
      <c r="H18" s="690">
        <f t="shared" si="23"/>
        <v>0</v>
      </c>
      <c r="I18" s="690">
        <f t="shared" si="23"/>
        <v>0</v>
      </c>
      <c r="J18" s="690">
        <f t="shared" ref="J18:K18" si="25">SUM(J19:J23)</f>
        <v>0</v>
      </c>
      <c r="K18" s="691">
        <f t="shared" si="25"/>
        <v>0</v>
      </c>
      <c r="L18" s="690">
        <f t="shared" si="23"/>
        <v>0</v>
      </c>
      <c r="M18" s="690">
        <f t="shared" si="23"/>
        <v>0</v>
      </c>
      <c r="N18" s="690">
        <f t="shared" si="23"/>
        <v>0</v>
      </c>
      <c r="O18" s="690"/>
      <c r="P18" s="690">
        <f t="shared" ref="P18" si="26">SUM(P19:P23)</f>
        <v>0</v>
      </c>
      <c r="Q18" s="690">
        <f t="shared" si="22"/>
        <v>0</v>
      </c>
      <c r="R18" s="690">
        <f t="shared" si="23"/>
        <v>0</v>
      </c>
      <c r="S18" s="690">
        <f t="shared" ref="S18:T18" si="27">SUM(S19:S23)</f>
        <v>0</v>
      </c>
      <c r="T18" s="690">
        <f t="shared" si="27"/>
        <v>0</v>
      </c>
      <c r="U18" s="690">
        <f t="shared" si="23"/>
        <v>0</v>
      </c>
      <c r="V18" s="690">
        <f t="shared" si="23"/>
        <v>0</v>
      </c>
      <c r="W18" s="690">
        <f t="shared" si="23"/>
        <v>0</v>
      </c>
      <c r="X18" s="690">
        <f t="shared" si="23"/>
        <v>0</v>
      </c>
      <c r="Y18" s="690">
        <f t="shared" ref="Y18" si="28">SUM(Y19:Y23)</f>
        <v>0</v>
      </c>
      <c r="Z18" s="690">
        <f t="shared" si="23"/>
        <v>82195387</v>
      </c>
      <c r="AA18" s="690">
        <f t="shared" si="23"/>
        <v>0</v>
      </c>
      <c r="AB18" s="690">
        <f t="shared" si="23"/>
        <v>0</v>
      </c>
      <c r="AC18" s="690">
        <f t="shared" si="23"/>
        <v>0</v>
      </c>
      <c r="AD18" s="690">
        <f t="shared" si="23"/>
        <v>0</v>
      </c>
      <c r="AE18" s="690">
        <f t="shared" si="23"/>
        <v>0</v>
      </c>
      <c r="AF18" s="690">
        <f t="shared" si="23"/>
        <v>0</v>
      </c>
      <c r="AG18" s="690">
        <f t="shared" si="23"/>
        <v>0</v>
      </c>
      <c r="AH18" s="690">
        <f t="shared" si="23"/>
        <v>0</v>
      </c>
      <c r="AI18" s="690">
        <f t="shared" si="23"/>
        <v>0</v>
      </c>
      <c r="AJ18" s="690">
        <f t="shared" si="23"/>
        <v>0</v>
      </c>
      <c r="AK18" s="690">
        <f t="shared" si="23"/>
        <v>0</v>
      </c>
      <c r="AL18" s="690">
        <f t="shared" si="23"/>
        <v>0</v>
      </c>
      <c r="AM18" s="690">
        <f t="shared" si="23"/>
        <v>0</v>
      </c>
      <c r="AN18" s="690">
        <f t="shared" si="23"/>
        <v>0</v>
      </c>
      <c r="AO18" s="690">
        <f t="shared" si="23"/>
        <v>0</v>
      </c>
      <c r="AP18" s="690">
        <f t="shared" si="23"/>
        <v>0</v>
      </c>
      <c r="AQ18" s="690">
        <f t="shared" ref="AQ18" si="29">SUM(AQ19:AQ23)</f>
        <v>0</v>
      </c>
      <c r="AR18" s="690">
        <f t="shared" si="23"/>
        <v>0</v>
      </c>
      <c r="AS18" s="690">
        <f t="shared" ref="AS18:AT18" si="30">SUM(AS19:AS23)</f>
        <v>0</v>
      </c>
      <c r="AT18" s="690">
        <f t="shared" si="30"/>
        <v>0</v>
      </c>
      <c r="AU18" s="690">
        <f t="shared" si="23"/>
        <v>0</v>
      </c>
      <c r="AV18" s="690">
        <f t="shared" si="23"/>
        <v>0</v>
      </c>
      <c r="AW18" s="690">
        <f t="shared" si="23"/>
        <v>0</v>
      </c>
      <c r="AX18" s="690">
        <f t="shared" si="23"/>
        <v>0</v>
      </c>
      <c r="AY18" s="691">
        <f t="shared" si="23"/>
        <v>82195387</v>
      </c>
      <c r="AZ18" s="692">
        <f t="shared" si="9"/>
        <v>82195387</v>
      </c>
    </row>
    <row r="19" spans="1:52" ht="18" x14ac:dyDescent="0.25">
      <c r="A19" s="693" t="s">
        <v>81</v>
      </c>
      <c r="B19" s="694" t="s">
        <v>82</v>
      </c>
      <c r="C19" s="695"/>
      <c r="D19" s="695"/>
      <c r="E19" s="695"/>
      <c r="F19" s="695"/>
      <c r="G19" s="695"/>
      <c r="H19" s="695">
        <f>SUM(C19:G19)</f>
        <v>0</v>
      </c>
      <c r="I19" s="695"/>
      <c r="J19" s="695"/>
      <c r="K19" s="696"/>
      <c r="L19" s="695"/>
      <c r="M19" s="695">
        <f>SUM(I19:L19)</f>
        <v>0</v>
      </c>
      <c r="N19" s="695"/>
      <c r="O19" s="695"/>
      <c r="P19" s="695"/>
      <c r="Q19" s="695">
        <f t="shared" si="22"/>
        <v>0</v>
      </c>
      <c r="R19" s="695"/>
      <c r="S19" s="695"/>
      <c r="T19" s="695"/>
      <c r="U19" s="695"/>
      <c r="V19" s="695"/>
      <c r="W19" s="695"/>
      <c r="X19" s="695">
        <v>0</v>
      </c>
      <c r="Y19" s="695"/>
      <c r="Z19" s="695"/>
      <c r="AA19" s="695"/>
      <c r="AB19" s="695"/>
      <c r="AC19" s="695"/>
      <c r="AD19" s="695"/>
      <c r="AE19" s="695"/>
      <c r="AF19" s="695"/>
      <c r="AG19" s="695"/>
      <c r="AH19" s="695"/>
      <c r="AI19" s="695"/>
      <c r="AJ19" s="695"/>
      <c r="AK19" s="695"/>
      <c r="AL19" s="695"/>
      <c r="AM19" s="695"/>
      <c r="AN19" s="695"/>
      <c r="AO19" s="695"/>
      <c r="AP19" s="695"/>
      <c r="AQ19" s="695"/>
      <c r="AR19" s="695"/>
      <c r="AS19" s="695"/>
      <c r="AT19" s="695"/>
      <c r="AU19" s="695"/>
      <c r="AV19" s="695"/>
      <c r="AW19" s="695"/>
      <c r="AX19" s="695"/>
      <c r="AY19" s="696">
        <f>SUM(R19:AX19)</f>
        <v>0</v>
      </c>
      <c r="AZ19" s="692">
        <f t="shared" si="9"/>
        <v>0</v>
      </c>
    </row>
    <row r="20" spans="1:52" ht="31.5" x14ac:dyDescent="0.25">
      <c r="A20" s="693" t="s">
        <v>83</v>
      </c>
      <c r="B20" s="694" t="s">
        <v>84</v>
      </c>
      <c r="C20" s="695"/>
      <c r="D20" s="695"/>
      <c r="E20" s="695"/>
      <c r="F20" s="695"/>
      <c r="G20" s="695"/>
      <c r="H20" s="695">
        <f>SUM(C20:G20)</f>
        <v>0</v>
      </c>
      <c r="I20" s="695"/>
      <c r="J20" s="695"/>
      <c r="K20" s="696"/>
      <c r="L20" s="695"/>
      <c r="M20" s="695">
        <f>SUM(I20:L20)</f>
        <v>0</v>
      </c>
      <c r="N20" s="695"/>
      <c r="O20" s="695"/>
      <c r="P20" s="695"/>
      <c r="Q20" s="695">
        <f t="shared" si="22"/>
        <v>0</v>
      </c>
      <c r="R20" s="695"/>
      <c r="S20" s="695"/>
      <c r="T20" s="695"/>
      <c r="U20" s="695"/>
      <c r="V20" s="695"/>
      <c r="W20" s="695"/>
      <c r="X20" s="695"/>
      <c r="Y20" s="695"/>
      <c r="Z20" s="695"/>
      <c r="AA20" s="695"/>
      <c r="AB20" s="695"/>
      <c r="AC20" s="695"/>
      <c r="AD20" s="695"/>
      <c r="AE20" s="695"/>
      <c r="AF20" s="695"/>
      <c r="AG20" s="695"/>
      <c r="AH20" s="695"/>
      <c r="AI20" s="695"/>
      <c r="AJ20" s="695"/>
      <c r="AK20" s="695"/>
      <c r="AL20" s="695"/>
      <c r="AM20" s="695"/>
      <c r="AN20" s="695"/>
      <c r="AO20" s="695"/>
      <c r="AP20" s="695"/>
      <c r="AQ20" s="695"/>
      <c r="AR20" s="695"/>
      <c r="AS20" s="695"/>
      <c r="AT20" s="695"/>
      <c r="AU20" s="695"/>
      <c r="AV20" s="695"/>
      <c r="AW20" s="695"/>
      <c r="AX20" s="695"/>
      <c r="AY20" s="696">
        <f>SUM(R20:AX20)</f>
        <v>0</v>
      </c>
      <c r="AZ20" s="692">
        <f t="shared" si="9"/>
        <v>0</v>
      </c>
    </row>
    <row r="21" spans="1:52" ht="47.25" x14ac:dyDescent="0.25">
      <c r="A21" s="693" t="s">
        <v>85</v>
      </c>
      <c r="B21" s="694" t="s">
        <v>86</v>
      </c>
      <c r="C21" s="695"/>
      <c r="D21" s="695"/>
      <c r="E21" s="695"/>
      <c r="F21" s="695"/>
      <c r="G21" s="695"/>
      <c r="H21" s="695">
        <f>SUM(C21:G21)</f>
        <v>0</v>
      </c>
      <c r="I21" s="695"/>
      <c r="J21" s="695"/>
      <c r="K21" s="696"/>
      <c r="L21" s="695"/>
      <c r="M21" s="695">
        <f>SUM(I21:L21)</f>
        <v>0</v>
      </c>
      <c r="N21" s="695"/>
      <c r="O21" s="695"/>
      <c r="P21" s="695"/>
      <c r="Q21" s="695">
        <f t="shared" si="22"/>
        <v>0</v>
      </c>
      <c r="R21" s="695"/>
      <c r="S21" s="695"/>
      <c r="T21" s="695"/>
      <c r="U21" s="695"/>
      <c r="V21" s="695"/>
      <c r="W21" s="695"/>
      <c r="X21" s="695"/>
      <c r="Y21" s="695"/>
      <c r="Z21" s="695"/>
      <c r="AA21" s="695"/>
      <c r="AB21" s="695"/>
      <c r="AC21" s="695"/>
      <c r="AD21" s="695"/>
      <c r="AE21" s="695"/>
      <c r="AF21" s="695"/>
      <c r="AG21" s="695"/>
      <c r="AH21" s="695"/>
      <c r="AI21" s="695"/>
      <c r="AJ21" s="695"/>
      <c r="AK21" s="695"/>
      <c r="AL21" s="695"/>
      <c r="AM21" s="695"/>
      <c r="AN21" s="695"/>
      <c r="AO21" s="695"/>
      <c r="AP21" s="695"/>
      <c r="AQ21" s="695"/>
      <c r="AR21" s="695"/>
      <c r="AS21" s="695"/>
      <c r="AT21" s="695"/>
      <c r="AU21" s="695"/>
      <c r="AV21" s="695"/>
      <c r="AW21" s="695"/>
      <c r="AX21" s="695"/>
      <c r="AY21" s="696">
        <f>SUM(R21:AX21)</f>
        <v>0</v>
      </c>
      <c r="AZ21" s="692">
        <f t="shared" si="9"/>
        <v>0</v>
      </c>
    </row>
    <row r="22" spans="1:52" ht="31.5" x14ac:dyDescent="0.25">
      <c r="A22" s="693" t="s">
        <v>87</v>
      </c>
      <c r="B22" s="694" t="s">
        <v>88</v>
      </c>
      <c r="C22" s="695"/>
      <c r="D22" s="695"/>
      <c r="E22" s="695"/>
      <c r="F22" s="695"/>
      <c r="G22" s="695"/>
      <c r="H22" s="695">
        <f>SUM(C22:G22)</f>
        <v>0</v>
      </c>
      <c r="I22" s="695"/>
      <c r="J22" s="695"/>
      <c r="K22" s="696"/>
      <c r="L22" s="695"/>
      <c r="M22" s="695">
        <f>SUM(I22:L22)</f>
        <v>0</v>
      </c>
      <c r="N22" s="695"/>
      <c r="O22" s="695"/>
      <c r="P22" s="695"/>
      <c r="Q22" s="695">
        <f t="shared" si="22"/>
        <v>0</v>
      </c>
      <c r="R22" s="695"/>
      <c r="S22" s="695"/>
      <c r="T22" s="695"/>
      <c r="U22" s="695"/>
      <c r="V22" s="695"/>
      <c r="W22" s="695"/>
      <c r="X22" s="695"/>
      <c r="Y22" s="695"/>
      <c r="Z22" s="695"/>
      <c r="AA22" s="695"/>
      <c r="AB22" s="695"/>
      <c r="AC22" s="695"/>
      <c r="AD22" s="695"/>
      <c r="AE22" s="695"/>
      <c r="AF22" s="695"/>
      <c r="AG22" s="695"/>
      <c r="AH22" s="695"/>
      <c r="AI22" s="695"/>
      <c r="AJ22" s="695"/>
      <c r="AK22" s="695"/>
      <c r="AL22" s="695"/>
      <c r="AM22" s="695"/>
      <c r="AN22" s="695"/>
      <c r="AO22" s="695"/>
      <c r="AP22" s="695"/>
      <c r="AQ22" s="695"/>
      <c r="AR22" s="695"/>
      <c r="AS22" s="695"/>
      <c r="AT22" s="695"/>
      <c r="AU22" s="695"/>
      <c r="AV22" s="695"/>
      <c r="AW22" s="695"/>
      <c r="AX22" s="695"/>
      <c r="AY22" s="696">
        <f>SUM(R22:AX22)</f>
        <v>0</v>
      </c>
      <c r="AZ22" s="692">
        <f t="shared" si="9"/>
        <v>0</v>
      </c>
    </row>
    <row r="23" spans="1:52" ht="31.5" x14ac:dyDescent="0.25">
      <c r="A23" s="693" t="s">
        <v>89</v>
      </c>
      <c r="B23" s="694" t="s">
        <v>90</v>
      </c>
      <c r="C23" s="695"/>
      <c r="D23" s="695"/>
      <c r="E23" s="695"/>
      <c r="F23" s="695"/>
      <c r="G23" s="695"/>
      <c r="H23" s="695">
        <f>SUM(C23:G23)</f>
        <v>0</v>
      </c>
      <c r="I23" s="695"/>
      <c r="J23" s="695"/>
      <c r="K23" s="696"/>
      <c r="L23" s="695"/>
      <c r="M23" s="695">
        <f>SUM(I23:L23)</f>
        <v>0</v>
      </c>
      <c r="N23" s="695"/>
      <c r="O23" s="695"/>
      <c r="P23" s="695"/>
      <c r="Q23" s="695">
        <f t="shared" si="22"/>
        <v>0</v>
      </c>
      <c r="R23" s="695"/>
      <c r="S23" s="695"/>
      <c r="T23" s="695"/>
      <c r="U23" s="695"/>
      <c r="V23" s="695"/>
      <c r="W23" s="695"/>
      <c r="X23" s="695"/>
      <c r="Y23" s="695"/>
      <c r="Z23" s="695">
        <v>82195387</v>
      </c>
      <c r="AA23" s="695"/>
      <c r="AB23" s="695"/>
      <c r="AC23" s="695"/>
      <c r="AD23" s="695"/>
      <c r="AE23" s="695"/>
      <c r="AF23" s="695"/>
      <c r="AG23" s="695"/>
      <c r="AH23" s="695"/>
      <c r="AI23" s="695"/>
      <c r="AJ23" s="695"/>
      <c r="AK23" s="695"/>
      <c r="AL23" s="695"/>
      <c r="AM23" s="695"/>
      <c r="AN23" s="695"/>
      <c r="AO23" s="695"/>
      <c r="AP23" s="695"/>
      <c r="AQ23" s="695"/>
      <c r="AR23" s="695"/>
      <c r="AS23" s="695"/>
      <c r="AT23" s="695"/>
      <c r="AU23" s="695"/>
      <c r="AV23" s="695"/>
      <c r="AW23" s="695"/>
      <c r="AX23" s="695"/>
      <c r="AY23" s="696">
        <f>SUM(R23:AX23)</f>
        <v>82195387</v>
      </c>
      <c r="AZ23" s="692">
        <f t="shared" si="9"/>
        <v>82195387</v>
      </c>
    </row>
    <row r="24" spans="1:52" ht="18" x14ac:dyDescent="0.25">
      <c r="A24" s="688" t="s">
        <v>91</v>
      </c>
      <c r="B24" s="689" t="s">
        <v>92</v>
      </c>
      <c r="C24" s="690">
        <f t="shared" ref="C24:AY24" si="31">C25+C28+C29+C30+C33+C46</f>
        <v>0</v>
      </c>
      <c r="D24" s="690">
        <f t="shared" ref="D24:F24" si="32">D25+D28+D29+D30+D33+D46</f>
        <v>0</v>
      </c>
      <c r="E24" s="690">
        <f t="shared" si="32"/>
        <v>0</v>
      </c>
      <c r="F24" s="690">
        <f t="shared" si="32"/>
        <v>0</v>
      </c>
      <c r="G24" s="690">
        <f t="shared" si="31"/>
        <v>0</v>
      </c>
      <c r="H24" s="690">
        <f t="shared" si="31"/>
        <v>0</v>
      </c>
      <c r="I24" s="690">
        <f t="shared" si="31"/>
        <v>0</v>
      </c>
      <c r="J24" s="690">
        <f t="shared" ref="J24:K24" si="33">J25+J28+J29+J30+J33+J46</f>
        <v>0</v>
      </c>
      <c r="K24" s="691">
        <f t="shared" si="33"/>
        <v>0</v>
      </c>
      <c r="L24" s="690">
        <f t="shared" si="31"/>
        <v>0</v>
      </c>
      <c r="M24" s="690">
        <f t="shared" si="31"/>
        <v>0</v>
      </c>
      <c r="N24" s="690">
        <f t="shared" si="31"/>
        <v>0</v>
      </c>
      <c r="O24" s="690"/>
      <c r="P24" s="690">
        <f t="shared" ref="P24" si="34">P25+P28+P29+P30+P33+P46</f>
        <v>0</v>
      </c>
      <c r="Q24" s="690">
        <f t="shared" si="22"/>
        <v>0</v>
      </c>
      <c r="R24" s="690">
        <f t="shared" si="31"/>
        <v>155000</v>
      </c>
      <c r="S24" s="690">
        <f t="shared" ref="S24:T24" si="35">S25+S28+S29+S30+S33+S46</f>
        <v>6959976</v>
      </c>
      <c r="T24" s="690">
        <f t="shared" si="35"/>
        <v>67736257</v>
      </c>
      <c r="U24" s="690">
        <f>U25+U28+U29+U30+U33+U46</f>
        <v>0</v>
      </c>
      <c r="V24" s="690">
        <f t="shared" si="31"/>
        <v>0</v>
      </c>
      <c r="W24" s="690">
        <f t="shared" si="31"/>
        <v>0</v>
      </c>
      <c r="X24" s="690">
        <f t="shared" si="31"/>
        <v>0</v>
      </c>
      <c r="Y24" s="690">
        <f t="shared" ref="Y24" si="36">Y25+Y28+Y29+Y30+Y33+Y46</f>
        <v>0</v>
      </c>
      <c r="Z24" s="690">
        <f t="shared" si="31"/>
        <v>0</v>
      </c>
      <c r="AA24" s="690">
        <f t="shared" si="31"/>
        <v>0</v>
      </c>
      <c r="AB24" s="690">
        <f t="shared" si="31"/>
        <v>0</v>
      </c>
      <c r="AC24" s="690">
        <f t="shared" si="31"/>
        <v>0</v>
      </c>
      <c r="AD24" s="690">
        <f t="shared" si="31"/>
        <v>0</v>
      </c>
      <c r="AE24" s="690">
        <f t="shared" si="31"/>
        <v>0</v>
      </c>
      <c r="AF24" s="690">
        <f t="shared" si="31"/>
        <v>0</v>
      </c>
      <c r="AG24" s="690">
        <f t="shared" si="31"/>
        <v>0</v>
      </c>
      <c r="AH24" s="690">
        <f t="shared" si="31"/>
        <v>0</v>
      </c>
      <c r="AI24" s="690">
        <f t="shared" si="31"/>
        <v>0</v>
      </c>
      <c r="AJ24" s="690">
        <f t="shared" si="31"/>
        <v>0</v>
      </c>
      <c r="AK24" s="690">
        <f t="shared" si="31"/>
        <v>0</v>
      </c>
      <c r="AL24" s="690">
        <f t="shared" si="31"/>
        <v>0</v>
      </c>
      <c r="AM24" s="690">
        <f t="shared" si="31"/>
        <v>0</v>
      </c>
      <c r="AN24" s="690">
        <f t="shared" si="31"/>
        <v>0</v>
      </c>
      <c r="AO24" s="690">
        <f t="shared" si="31"/>
        <v>0</v>
      </c>
      <c r="AP24" s="690">
        <f t="shared" si="31"/>
        <v>0</v>
      </c>
      <c r="AQ24" s="690">
        <f t="shared" ref="AQ24" si="37">AQ25+AQ28+AQ29+AQ30+AQ33+AQ46</f>
        <v>0</v>
      </c>
      <c r="AR24" s="690">
        <f t="shared" si="31"/>
        <v>0</v>
      </c>
      <c r="AS24" s="690">
        <f t="shared" ref="AS24:AT24" si="38">AS25+AS28+AS29+AS30+AS33+AS46</f>
        <v>0</v>
      </c>
      <c r="AT24" s="690">
        <f t="shared" si="38"/>
        <v>0</v>
      </c>
      <c r="AU24" s="690">
        <f t="shared" si="31"/>
        <v>0</v>
      </c>
      <c r="AV24" s="690">
        <f t="shared" si="31"/>
        <v>0</v>
      </c>
      <c r="AW24" s="690">
        <f t="shared" si="31"/>
        <v>0</v>
      </c>
      <c r="AX24" s="690">
        <f t="shared" si="31"/>
        <v>0</v>
      </c>
      <c r="AY24" s="691">
        <f t="shared" si="31"/>
        <v>74851233</v>
      </c>
      <c r="AZ24" s="692">
        <f t="shared" si="9"/>
        <v>74851233</v>
      </c>
    </row>
    <row r="25" spans="1:52" ht="18" x14ac:dyDescent="0.25">
      <c r="A25" s="693" t="s">
        <v>93</v>
      </c>
      <c r="B25" s="694" t="s">
        <v>94</v>
      </c>
      <c r="C25" s="695">
        <f t="shared" ref="C25:AY25" si="39">SUM(C26:C27)</f>
        <v>0</v>
      </c>
      <c r="D25" s="695">
        <f t="shared" ref="D25:F25" si="40">SUM(D26:D27)</f>
        <v>0</v>
      </c>
      <c r="E25" s="695">
        <f t="shared" si="40"/>
        <v>0</v>
      </c>
      <c r="F25" s="695">
        <f t="shared" si="40"/>
        <v>0</v>
      </c>
      <c r="G25" s="695">
        <f t="shared" si="39"/>
        <v>0</v>
      </c>
      <c r="H25" s="695">
        <f t="shared" si="39"/>
        <v>0</v>
      </c>
      <c r="I25" s="695">
        <f t="shared" si="39"/>
        <v>0</v>
      </c>
      <c r="J25" s="695">
        <f t="shared" ref="J25" si="41">SUM(J26:J27)</f>
        <v>0</v>
      </c>
      <c r="K25" s="696">
        <f t="shared" ref="K25" si="42">SUM(K26:K27)</f>
        <v>0</v>
      </c>
      <c r="L25" s="695">
        <f t="shared" si="39"/>
        <v>0</v>
      </c>
      <c r="M25" s="695">
        <f t="shared" si="39"/>
        <v>0</v>
      </c>
      <c r="N25" s="695">
        <f t="shared" si="39"/>
        <v>0</v>
      </c>
      <c r="O25" s="695"/>
      <c r="P25" s="695">
        <f t="shared" ref="P25" si="43">SUM(P26:P27)</f>
        <v>0</v>
      </c>
      <c r="Q25" s="695">
        <f t="shared" si="22"/>
        <v>0</v>
      </c>
      <c r="R25" s="695">
        <f t="shared" si="39"/>
        <v>0</v>
      </c>
      <c r="S25" s="695">
        <f t="shared" ref="S25:T25" si="44">SUM(S26:S27)</f>
        <v>0</v>
      </c>
      <c r="T25" s="695">
        <f t="shared" si="44"/>
        <v>0</v>
      </c>
      <c r="U25" s="695">
        <f t="shared" si="39"/>
        <v>0</v>
      </c>
      <c r="V25" s="695">
        <f t="shared" si="39"/>
        <v>0</v>
      </c>
      <c r="W25" s="695">
        <f t="shared" si="39"/>
        <v>0</v>
      </c>
      <c r="X25" s="695">
        <f t="shared" si="39"/>
        <v>0</v>
      </c>
      <c r="Y25" s="695">
        <f t="shared" ref="Y25" si="45">SUM(Y26:Y27)</f>
        <v>0</v>
      </c>
      <c r="Z25" s="695">
        <f t="shared" si="39"/>
        <v>0</v>
      </c>
      <c r="AA25" s="695">
        <f t="shared" si="39"/>
        <v>0</v>
      </c>
      <c r="AB25" s="695">
        <f t="shared" si="39"/>
        <v>0</v>
      </c>
      <c r="AC25" s="695">
        <f t="shared" si="39"/>
        <v>0</v>
      </c>
      <c r="AD25" s="695">
        <f t="shared" si="39"/>
        <v>0</v>
      </c>
      <c r="AE25" s="695">
        <f t="shared" si="39"/>
        <v>0</v>
      </c>
      <c r="AF25" s="695">
        <f t="shared" si="39"/>
        <v>0</v>
      </c>
      <c r="AG25" s="695">
        <f t="shared" si="39"/>
        <v>0</v>
      </c>
      <c r="AH25" s="695">
        <f t="shared" si="39"/>
        <v>0</v>
      </c>
      <c r="AI25" s="695">
        <f t="shared" si="39"/>
        <v>0</v>
      </c>
      <c r="AJ25" s="695">
        <f t="shared" si="39"/>
        <v>0</v>
      </c>
      <c r="AK25" s="695">
        <f t="shared" si="39"/>
        <v>0</v>
      </c>
      <c r="AL25" s="695">
        <f t="shared" si="39"/>
        <v>0</v>
      </c>
      <c r="AM25" s="695">
        <f t="shared" si="39"/>
        <v>0</v>
      </c>
      <c r="AN25" s="695">
        <f t="shared" si="39"/>
        <v>0</v>
      </c>
      <c r="AO25" s="695">
        <f t="shared" ref="AO25" si="46">SUM(AO26:AO27)</f>
        <v>0</v>
      </c>
      <c r="AP25" s="695">
        <f t="shared" si="39"/>
        <v>0</v>
      </c>
      <c r="AQ25" s="695">
        <f t="shared" ref="AQ25" si="47">SUM(AQ26:AQ27)</f>
        <v>0</v>
      </c>
      <c r="AR25" s="695">
        <f t="shared" si="39"/>
        <v>0</v>
      </c>
      <c r="AS25" s="695">
        <f t="shared" ref="AS25:AT25" si="48">SUM(AS26:AS27)</f>
        <v>0</v>
      </c>
      <c r="AT25" s="695">
        <f t="shared" si="48"/>
        <v>0</v>
      </c>
      <c r="AU25" s="695">
        <f t="shared" si="39"/>
        <v>0</v>
      </c>
      <c r="AV25" s="695">
        <f t="shared" si="39"/>
        <v>0</v>
      </c>
      <c r="AW25" s="695">
        <f t="shared" si="39"/>
        <v>0</v>
      </c>
      <c r="AX25" s="695">
        <f t="shared" si="39"/>
        <v>0</v>
      </c>
      <c r="AY25" s="696">
        <f t="shared" si="39"/>
        <v>0</v>
      </c>
      <c r="AZ25" s="692">
        <f t="shared" si="9"/>
        <v>0</v>
      </c>
    </row>
    <row r="26" spans="1:52" ht="18" x14ac:dyDescent="0.25">
      <c r="A26" s="697" t="s">
        <v>95</v>
      </c>
      <c r="B26" s="698" t="s">
        <v>96</v>
      </c>
      <c r="C26" s="699"/>
      <c r="D26" s="699"/>
      <c r="E26" s="699"/>
      <c r="F26" s="699"/>
      <c r="G26" s="699"/>
      <c r="H26" s="699">
        <f>SUM(C26:G26)</f>
        <v>0</v>
      </c>
      <c r="I26" s="699"/>
      <c r="J26" s="699"/>
      <c r="K26" s="700"/>
      <c r="L26" s="699"/>
      <c r="M26" s="699">
        <f>SUM(I26:L26)</f>
        <v>0</v>
      </c>
      <c r="N26" s="699"/>
      <c r="O26" s="699"/>
      <c r="P26" s="699"/>
      <c r="Q26" s="699">
        <f t="shared" si="22"/>
        <v>0</v>
      </c>
      <c r="R26" s="699"/>
      <c r="S26" s="699"/>
      <c r="T26" s="699"/>
      <c r="U26" s="699"/>
      <c r="V26" s="699"/>
      <c r="W26" s="699"/>
      <c r="X26" s="699"/>
      <c r="Y26" s="699"/>
      <c r="Z26" s="699"/>
      <c r="AA26" s="699"/>
      <c r="AB26" s="699"/>
      <c r="AC26" s="699"/>
      <c r="AD26" s="699"/>
      <c r="AE26" s="699"/>
      <c r="AF26" s="699"/>
      <c r="AG26" s="699"/>
      <c r="AH26" s="699"/>
      <c r="AI26" s="699"/>
      <c r="AJ26" s="699"/>
      <c r="AK26" s="699"/>
      <c r="AL26" s="699"/>
      <c r="AM26" s="699"/>
      <c r="AN26" s="699"/>
      <c r="AO26" s="699"/>
      <c r="AP26" s="699"/>
      <c r="AQ26" s="699"/>
      <c r="AR26" s="699"/>
      <c r="AS26" s="699"/>
      <c r="AT26" s="699"/>
      <c r="AU26" s="699"/>
      <c r="AV26" s="699"/>
      <c r="AW26" s="699"/>
      <c r="AX26" s="699"/>
      <c r="AY26" s="700">
        <f>SUM(R26:AX26)</f>
        <v>0</v>
      </c>
      <c r="AZ26" s="692">
        <f t="shared" si="9"/>
        <v>0</v>
      </c>
    </row>
    <row r="27" spans="1:52" ht="18" x14ac:dyDescent="0.25">
      <c r="A27" s="697" t="s">
        <v>97</v>
      </c>
      <c r="B27" s="698" t="s">
        <v>98</v>
      </c>
      <c r="C27" s="699"/>
      <c r="D27" s="699"/>
      <c r="E27" s="699"/>
      <c r="F27" s="699"/>
      <c r="G27" s="699"/>
      <c r="H27" s="699">
        <f>SUM(C27:G27)</f>
        <v>0</v>
      </c>
      <c r="I27" s="699"/>
      <c r="J27" s="699"/>
      <c r="K27" s="700"/>
      <c r="L27" s="699"/>
      <c r="M27" s="699">
        <f>SUM(I27:L27)</f>
        <v>0</v>
      </c>
      <c r="N27" s="699"/>
      <c r="O27" s="699"/>
      <c r="P27" s="699"/>
      <c r="Q27" s="699">
        <f t="shared" si="22"/>
        <v>0</v>
      </c>
      <c r="R27" s="699"/>
      <c r="S27" s="699"/>
      <c r="T27" s="699"/>
      <c r="U27" s="699"/>
      <c r="V27" s="699"/>
      <c r="W27" s="699"/>
      <c r="X27" s="699"/>
      <c r="Y27" s="699"/>
      <c r="Z27" s="699"/>
      <c r="AA27" s="699"/>
      <c r="AB27" s="699"/>
      <c r="AC27" s="699"/>
      <c r="AD27" s="699"/>
      <c r="AE27" s="699"/>
      <c r="AF27" s="699"/>
      <c r="AG27" s="699"/>
      <c r="AH27" s="699"/>
      <c r="AI27" s="699"/>
      <c r="AJ27" s="699"/>
      <c r="AK27" s="699"/>
      <c r="AL27" s="699"/>
      <c r="AM27" s="699"/>
      <c r="AN27" s="699"/>
      <c r="AO27" s="699"/>
      <c r="AP27" s="699"/>
      <c r="AQ27" s="699"/>
      <c r="AR27" s="699"/>
      <c r="AS27" s="699"/>
      <c r="AT27" s="699"/>
      <c r="AU27" s="699"/>
      <c r="AV27" s="699"/>
      <c r="AW27" s="699"/>
      <c r="AX27" s="699"/>
      <c r="AY27" s="700">
        <f>SUM(R27:AX27)</f>
        <v>0</v>
      </c>
      <c r="AZ27" s="692">
        <f t="shared" si="9"/>
        <v>0</v>
      </c>
    </row>
    <row r="28" spans="1:52" ht="18" x14ac:dyDescent="0.25">
      <c r="A28" s="693" t="s">
        <v>99</v>
      </c>
      <c r="B28" s="694" t="s">
        <v>100</v>
      </c>
      <c r="C28" s="695"/>
      <c r="D28" s="695"/>
      <c r="E28" s="695"/>
      <c r="F28" s="695"/>
      <c r="G28" s="695"/>
      <c r="H28" s="695">
        <f>SUM(C28:G28)</f>
        <v>0</v>
      </c>
      <c r="I28" s="695"/>
      <c r="J28" s="695"/>
      <c r="K28" s="696"/>
      <c r="L28" s="695"/>
      <c r="M28" s="695">
        <f>SUM(I28:L28)</f>
        <v>0</v>
      </c>
      <c r="N28" s="695"/>
      <c r="O28" s="695"/>
      <c r="P28" s="695"/>
      <c r="Q28" s="695">
        <f t="shared" si="22"/>
        <v>0</v>
      </c>
      <c r="R28" s="695"/>
      <c r="S28" s="695"/>
      <c r="T28" s="695"/>
      <c r="U28" s="695"/>
      <c r="V28" s="695"/>
      <c r="W28" s="695"/>
      <c r="X28" s="695"/>
      <c r="Y28" s="695"/>
      <c r="Z28" s="695"/>
      <c r="AA28" s="695"/>
      <c r="AB28" s="695"/>
      <c r="AC28" s="695"/>
      <c r="AD28" s="695"/>
      <c r="AE28" s="695"/>
      <c r="AF28" s="695"/>
      <c r="AG28" s="695"/>
      <c r="AH28" s="695"/>
      <c r="AI28" s="695"/>
      <c r="AJ28" s="695"/>
      <c r="AK28" s="695"/>
      <c r="AL28" s="695"/>
      <c r="AM28" s="695"/>
      <c r="AN28" s="695"/>
      <c r="AO28" s="695"/>
      <c r="AP28" s="695"/>
      <c r="AQ28" s="695"/>
      <c r="AR28" s="695"/>
      <c r="AS28" s="695"/>
      <c r="AT28" s="695"/>
      <c r="AU28" s="695"/>
      <c r="AV28" s="695"/>
      <c r="AW28" s="695"/>
      <c r="AX28" s="695"/>
      <c r="AY28" s="696">
        <f>SUM(R28:AX28)</f>
        <v>0</v>
      </c>
      <c r="AZ28" s="692">
        <f t="shared" si="9"/>
        <v>0</v>
      </c>
    </row>
    <row r="29" spans="1:52" ht="18" x14ac:dyDescent="0.25">
      <c r="A29" s="693" t="s">
        <v>101</v>
      </c>
      <c r="B29" s="694" t="s">
        <v>102</v>
      </c>
      <c r="C29" s="695"/>
      <c r="D29" s="695"/>
      <c r="E29" s="695"/>
      <c r="F29" s="695"/>
      <c r="G29" s="695"/>
      <c r="H29" s="695">
        <f>SUM(C29:G29)</f>
        <v>0</v>
      </c>
      <c r="I29" s="695"/>
      <c r="J29" s="695"/>
      <c r="K29" s="696"/>
      <c r="L29" s="695"/>
      <c r="M29" s="695">
        <f>SUM(I29:L29)</f>
        <v>0</v>
      </c>
      <c r="N29" s="695"/>
      <c r="O29" s="695"/>
      <c r="P29" s="695"/>
      <c r="Q29" s="695">
        <f t="shared" si="22"/>
        <v>0</v>
      </c>
      <c r="R29" s="695"/>
      <c r="S29" s="695"/>
      <c r="T29" s="695"/>
      <c r="U29" s="695"/>
      <c r="V29" s="695"/>
      <c r="W29" s="695"/>
      <c r="X29" s="695"/>
      <c r="Y29" s="695"/>
      <c r="Z29" s="695"/>
      <c r="AA29" s="695"/>
      <c r="AB29" s="695"/>
      <c r="AC29" s="695"/>
      <c r="AD29" s="695"/>
      <c r="AE29" s="695"/>
      <c r="AF29" s="695"/>
      <c r="AG29" s="695"/>
      <c r="AH29" s="695"/>
      <c r="AI29" s="695"/>
      <c r="AJ29" s="695"/>
      <c r="AK29" s="695"/>
      <c r="AL29" s="695"/>
      <c r="AM29" s="695"/>
      <c r="AN29" s="695"/>
      <c r="AO29" s="695"/>
      <c r="AP29" s="695"/>
      <c r="AQ29" s="695"/>
      <c r="AR29" s="695"/>
      <c r="AS29" s="695"/>
      <c r="AT29" s="695"/>
      <c r="AU29" s="695"/>
      <c r="AV29" s="695"/>
      <c r="AW29" s="695"/>
      <c r="AX29" s="695"/>
      <c r="AY29" s="696">
        <f>SUM(R29:AX29)</f>
        <v>0</v>
      </c>
      <c r="AZ29" s="692">
        <f t="shared" si="9"/>
        <v>0</v>
      </c>
    </row>
    <row r="30" spans="1:52" ht="18" x14ac:dyDescent="0.25">
      <c r="A30" s="693" t="s">
        <v>103</v>
      </c>
      <c r="B30" s="694" t="s">
        <v>104</v>
      </c>
      <c r="C30" s="695">
        <f t="shared" ref="C30:AY30" si="49">SUM(C31:C32)</f>
        <v>0</v>
      </c>
      <c r="D30" s="695">
        <f t="shared" ref="D30:F30" si="50">SUM(D31:D32)</f>
        <v>0</v>
      </c>
      <c r="E30" s="695">
        <f t="shared" si="50"/>
        <v>0</v>
      </c>
      <c r="F30" s="695">
        <f t="shared" si="50"/>
        <v>0</v>
      </c>
      <c r="G30" s="695">
        <f t="shared" si="49"/>
        <v>0</v>
      </c>
      <c r="H30" s="695">
        <f t="shared" si="49"/>
        <v>0</v>
      </c>
      <c r="I30" s="695">
        <f t="shared" si="49"/>
        <v>0</v>
      </c>
      <c r="J30" s="695">
        <f t="shared" ref="J30:K30" si="51">SUM(J31:J32)</f>
        <v>0</v>
      </c>
      <c r="K30" s="696">
        <f t="shared" si="51"/>
        <v>0</v>
      </c>
      <c r="L30" s="695">
        <f t="shared" si="49"/>
        <v>0</v>
      </c>
      <c r="M30" s="695">
        <f t="shared" si="49"/>
        <v>0</v>
      </c>
      <c r="N30" s="695">
        <f t="shared" si="49"/>
        <v>0</v>
      </c>
      <c r="O30" s="695"/>
      <c r="P30" s="695">
        <f t="shared" ref="P30" si="52">SUM(P31:P32)</f>
        <v>0</v>
      </c>
      <c r="Q30" s="695">
        <f t="shared" si="22"/>
        <v>0</v>
      </c>
      <c r="R30" s="695">
        <f t="shared" si="49"/>
        <v>0</v>
      </c>
      <c r="S30" s="695">
        <f t="shared" ref="S30:T30" si="53">SUM(S31:S32)</f>
        <v>0</v>
      </c>
      <c r="T30" s="695">
        <f t="shared" si="53"/>
        <v>0</v>
      </c>
      <c r="U30" s="695">
        <f t="shared" si="49"/>
        <v>0</v>
      </c>
      <c r="V30" s="695">
        <f t="shared" si="49"/>
        <v>0</v>
      </c>
      <c r="W30" s="695">
        <f t="shared" si="49"/>
        <v>0</v>
      </c>
      <c r="X30" s="695">
        <f t="shared" si="49"/>
        <v>0</v>
      </c>
      <c r="Y30" s="695">
        <f t="shared" ref="Y30" si="54">SUM(Y31:Y32)</f>
        <v>0</v>
      </c>
      <c r="Z30" s="695">
        <f t="shared" si="49"/>
        <v>0</v>
      </c>
      <c r="AA30" s="695">
        <f t="shared" si="49"/>
        <v>0</v>
      </c>
      <c r="AB30" s="695">
        <f t="shared" si="49"/>
        <v>0</v>
      </c>
      <c r="AC30" s="695">
        <f t="shared" si="49"/>
        <v>0</v>
      </c>
      <c r="AD30" s="695">
        <f t="shared" si="49"/>
        <v>0</v>
      </c>
      <c r="AE30" s="695">
        <f t="shared" si="49"/>
        <v>0</v>
      </c>
      <c r="AF30" s="695">
        <f t="shared" si="49"/>
        <v>0</v>
      </c>
      <c r="AG30" s="695">
        <f t="shared" si="49"/>
        <v>0</v>
      </c>
      <c r="AH30" s="695">
        <f t="shared" si="49"/>
        <v>0</v>
      </c>
      <c r="AI30" s="695">
        <f t="shared" si="49"/>
        <v>0</v>
      </c>
      <c r="AJ30" s="695">
        <f t="shared" si="49"/>
        <v>0</v>
      </c>
      <c r="AK30" s="695">
        <f t="shared" si="49"/>
        <v>0</v>
      </c>
      <c r="AL30" s="695">
        <f t="shared" si="49"/>
        <v>0</v>
      </c>
      <c r="AM30" s="695">
        <f t="shared" si="49"/>
        <v>0</v>
      </c>
      <c r="AN30" s="695">
        <f t="shared" si="49"/>
        <v>0</v>
      </c>
      <c r="AO30" s="695">
        <f t="shared" si="49"/>
        <v>0</v>
      </c>
      <c r="AP30" s="695">
        <f t="shared" si="49"/>
        <v>0</v>
      </c>
      <c r="AQ30" s="695">
        <f t="shared" ref="AQ30" si="55">SUM(AQ31:AQ32)</f>
        <v>0</v>
      </c>
      <c r="AR30" s="695">
        <f t="shared" si="49"/>
        <v>0</v>
      </c>
      <c r="AS30" s="695">
        <f t="shared" ref="AS30:AT30" si="56">SUM(AS31:AS32)</f>
        <v>0</v>
      </c>
      <c r="AT30" s="695">
        <f t="shared" si="56"/>
        <v>0</v>
      </c>
      <c r="AU30" s="695">
        <f t="shared" si="49"/>
        <v>0</v>
      </c>
      <c r="AV30" s="695">
        <f t="shared" si="49"/>
        <v>0</v>
      </c>
      <c r="AW30" s="695">
        <f t="shared" si="49"/>
        <v>0</v>
      </c>
      <c r="AX30" s="695">
        <f t="shared" si="49"/>
        <v>0</v>
      </c>
      <c r="AY30" s="696">
        <f t="shared" si="49"/>
        <v>0</v>
      </c>
      <c r="AZ30" s="692">
        <f t="shared" si="9"/>
        <v>0</v>
      </c>
    </row>
    <row r="31" spans="1:52" ht="18" x14ac:dyDescent="0.25">
      <c r="A31" s="701"/>
      <c r="B31" s="702" t="s">
        <v>105</v>
      </c>
      <c r="C31" s="699"/>
      <c r="D31" s="699"/>
      <c r="E31" s="699"/>
      <c r="F31" s="699"/>
      <c r="G31" s="699"/>
      <c r="H31" s="699">
        <f>SUM(C31:G31)</f>
        <v>0</v>
      </c>
      <c r="I31" s="699"/>
      <c r="J31" s="699"/>
      <c r="K31" s="700"/>
      <c r="L31" s="699"/>
      <c r="M31" s="699">
        <f>SUM(I31:L31)</f>
        <v>0</v>
      </c>
      <c r="N31" s="699"/>
      <c r="O31" s="699"/>
      <c r="P31" s="699"/>
      <c r="Q31" s="699">
        <f t="shared" si="22"/>
        <v>0</v>
      </c>
      <c r="R31" s="699"/>
      <c r="S31" s="699"/>
      <c r="T31" s="699"/>
      <c r="U31" s="699"/>
      <c r="V31" s="699"/>
      <c r="W31" s="699"/>
      <c r="X31" s="699"/>
      <c r="Y31" s="699"/>
      <c r="Z31" s="699"/>
      <c r="AA31" s="699"/>
      <c r="AB31" s="699"/>
      <c r="AC31" s="699"/>
      <c r="AD31" s="699"/>
      <c r="AE31" s="699"/>
      <c r="AF31" s="699"/>
      <c r="AG31" s="699"/>
      <c r="AH31" s="699"/>
      <c r="AI31" s="699"/>
      <c r="AJ31" s="699"/>
      <c r="AK31" s="699"/>
      <c r="AL31" s="699"/>
      <c r="AM31" s="699"/>
      <c r="AN31" s="699"/>
      <c r="AO31" s="699"/>
      <c r="AP31" s="699"/>
      <c r="AQ31" s="699"/>
      <c r="AR31" s="699"/>
      <c r="AS31" s="699"/>
      <c r="AT31" s="699"/>
      <c r="AU31" s="699"/>
      <c r="AV31" s="699"/>
      <c r="AW31" s="699"/>
      <c r="AX31" s="699"/>
      <c r="AY31" s="700">
        <f>SUM(R31:AX31)</f>
        <v>0</v>
      </c>
      <c r="AZ31" s="692">
        <f t="shared" si="9"/>
        <v>0</v>
      </c>
    </row>
    <row r="32" spans="1:52" ht="18" x14ac:dyDescent="0.25">
      <c r="A32" s="701"/>
      <c r="B32" s="702" t="s">
        <v>106</v>
      </c>
      <c r="C32" s="699"/>
      <c r="D32" s="699"/>
      <c r="E32" s="699"/>
      <c r="F32" s="699"/>
      <c r="G32" s="699"/>
      <c r="H32" s="699">
        <f>SUM(C32:G32)</f>
        <v>0</v>
      </c>
      <c r="I32" s="699"/>
      <c r="J32" s="699"/>
      <c r="K32" s="700"/>
      <c r="L32" s="699"/>
      <c r="M32" s="699">
        <f>SUM(I32:L32)</f>
        <v>0</v>
      </c>
      <c r="N32" s="699"/>
      <c r="O32" s="699"/>
      <c r="P32" s="699"/>
      <c r="Q32" s="699">
        <f t="shared" si="22"/>
        <v>0</v>
      </c>
      <c r="R32" s="699"/>
      <c r="S32" s="699"/>
      <c r="T32" s="699"/>
      <c r="U32" s="699"/>
      <c r="V32" s="699"/>
      <c r="W32" s="699"/>
      <c r="X32" s="699"/>
      <c r="Y32" s="699"/>
      <c r="Z32" s="699"/>
      <c r="AA32" s="699"/>
      <c r="AB32" s="699"/>
      <c r="AC32" s="699"/>
      <c r="AD32" s="699"/>
      <c r="AE32" s="699"/>
      <c r="AF32" s="699"/>
      <c r="AG32" s="699"/>
      <c r="AH32" s="699"/>
      <c r="AI32" s="699"/>
      <c r="AJ32" s="699"/>
      <c r="AK32" s="699"/>
      <c r="AL32" s="699"/>
      <c r="AM32" s="699"/>
      <c r="AN32" s="699"/>
      <c r="AO32" s="699"/>
      <c r="AP32" s="699"/>
      <c r="AQ32" s="699"/>
      <c r="AR32" s="699"/>
      <c r="AS32" s="699"/>
      <c r="AT32" s="699"/>
      <c r="AU32" s="699"/>
      <c r="AV32" s="699"/>
      <c r="AW32" s="699"/>
      <c r="AX32" s="699"/>
      <c r="AY32" s="700">
        <f>SUM(R32:AX32)</f>
        <v>0</v>
      </c>
      <c r="AZ32" s="692">
        <f t="shared" si="9"/>
        <v>0</v>
      </c>
    </row>
    <row r="33" spans="1:52" ht="18" x14ac:dyDescent="0.25">
      <c r="A33" s="693" t="s">
        <v>107</v>
      </c>
      <c r="B33" s="694" t="s">
        <v>108</v>
      </c>
      <c r="C33" s="695">
        <f t="shared" ref="C33:AY33" si="57">C34+C37+C38+C39+C43</f>
        <v>0</v>
      </c>
      <c r="D33" s="695">
        <f t="shared" ref="D33:F33" si="58">D34+D37+D38+D39+D43</f>
        <v>0</v>
      </c>
      <c r="E33" s="695">
        <f t="shared" si="58"/>
        <v>0</v>
      </c>
      <c r="F33" s="695">
        <f t="shared" si="58"/>
        <v>0</v>
      </c>
      <c r="G33" s="695">
        <f t="shared" si="57"/>
        <v>0</v>
      </c>
      <c r="H33" s="695">
        <f t="shared" si="57"/>
        <v>0</v>
      </c>
      <c r="I33" s="695">
        <f t="shared" si="57"/>
        <v>0</v>
      </c>
      <c r="J33" s="695">
        <f t="shared" ref="J33:K33" si="59">J34+J37+J38+J39+J43</f>
        <v>0</v>
      </c>
      <c r="K33" s="696">
        <f t="shared" si="59"/>
        <v>0</v>
      </c>
      <c r="L33" s="695">
        <f t="shared" si="57"/>
        <v>0</v>
      </c>
      <c r="M33" s="695">
        <f t="shared" si="57"/>
        <v>0</v>
      </c>
      <c r="N33" s="695">
        <f t="shared" si="57"/>
        <v>0</v>
      </c>
      <c r="O33" s="695"/>
      <c r="P33" s="695">
        <f t="shared" ref="P33" si="60">P34+P37+P38+P39+P43</f>
        <v>0</v>
      </c>
      <c r="Q33" s="695">
        <f t="shared" si="22"/>
        <v>0</v>
      </c>
      <c r="R33" s="695">
        <f t="shared" si="57"/>
        <v>0</v>
      </c>
      <c r="S33" s="695">
        <f t="shared" ref="S33:T33" si="61">S34+S37+S38+S39+S43</f>
        <v>6064929</v>
      </c>
      <c r="T33" s="695">
        <f t="shared" si="61"/>
        <v>67736257</v>
      </c>
      <c r="U33" s="695">
        <f t="shared" si="57"/>
        <v>0</v>
      </c>
      <c r="V33" s="695">
        <f t="shared" si="57"/>
        <v>0</v>
      </c>
      <c r="W33" s="695">
        <f t="shared" si="57"/>
        <v>0</v>
      </c>
      <c r="X33" s="695">
        <f t="shared" si="57"/>
        <v>0</v>
      </c>
      <c r="Y33" s="695">
        <f t="shared" ref="Y33" si="62">Y34+Y37+Y38+Y39+Y43</f>
        <v>0</v>
      </c>
      <c r="Z33" s="695">
        <f t="shared" si="57"/>
        <v>0</v>
      </c>
      <c r="AA33" s="695">
        <f t="shared" si="57"/>
        <v>0</v>
      </c>
      <c r="AB33" s="695">
        <f t="shared" si="57"/>
        <v>0</v>
      </c>
      <c r="AC33" s="695">
        <f t="shared" si="57"/>
        <v>0</v>
      </c>
      <c r="AD33" s="695">
        <f t="shared" si="57"/>
        <v>0</v>
      </c>
      <c r="AE33" s="695">
        <f t="shared" si="57"/>
        <v>0</v>
      </c>
      <c r="AF33" s="695">
        <f t="shared" si="57"/>
        <v>0</v>
      </c>
      <c r="AG33" s="695">
        <f t="shared" si="57"/>
        <v>0</v>
      </c>
      <c r="AH33" s="695">
        <f t="shared" si="57"/>
        <v>0</v>
      </c>
      <c r="AI33" s="695">
        <f t="shared" si="57"/>
        <v>0</v>
      </c>
      <c r="AJ33" s="695">
        <f t="shared" si="57"/>
        <v>0</v>
      </c>
      <c r="AK33" s="695">
        <f t="shared" si="57"/>
        <v>0</v>
      </c>
      <c r="AL33" s="695">
        <f t="shared" si="57"/>
        <v>0</v>
      </c>
      <c r="AM33" s="695">
        <f t="shared" si="57"/>
        <v>0</v>
      </c>
      <c r="AN33" s="695">
        <f t="shared" si="57"/>
        <v>0</v>
      </c>
      <c r="AO33" s="695">
        <f t="shared" si="57"/>
        <v>0</v>
      </c>
      <c r="AP33" s="695">
        <f t="shared" si="57"/>
        <v>0</v>
      </c>
      <c r="AQ33" s="695">
        <f t="shared" ref="AQ33" si="63">AQ34+AQ37+AQ38+AQ39+AQ43</f>
        <v>0</v>
      </c>
      <c r="AR33" s="695">
        <f t="shared" si="57"/>
        <v>0</v>
      </c>
      <c r="AS33" s="695">
        <f t="shared" ref="AS33:AT33" si="64">AS34+AS37+AS38+AS39+AS43</f>
        <v>0</v>
      </c>
      <c r="AT33" s="695">
        <f t="shared" si="64"/>
        <v>0</v>
      </c>
      <c r="AU33" s="695">
        <f t="shared" si="57"/>
        <v>0</v>
      </c>
      <c r="AV33" s="695">
        <f t="shared" si="57"/>
        <v>0</v>
      </c>
      <c r="AW33" s="695">
        <f t="shared" si="57"/>
        <v>0</v>
      </c>
      <c r="AX33" s="695">
        <f t="shared" si="57"/>
        <v>0</v>
      </c>
      <c r="AY33" s="696">
        <f t="shared" si="57"/>
        <v>73801186</v>
      </c>
      <c r="AZ33" s="692">
        <f t="shared" si="9"/>
        <v>73801186</v>
      </c>
    </row>
    <row r="34" spans="1:52" ht="18" x14ac:dyDescent="0.25">
      <c r="A34" s="697" t="s">
        <v>109</v>
      </c>
      <c r="B34" s="698" t="s">
        <v>110</v>
      </c>
      <c r="C34" s="699">
        <f t="shared" ref="C34:AY34" si="65">SUM(C35:C36)</f>
        <v>0</v>
      </c>
      <c r="D34" s="699">
        <f t="shared" ref="D34:F34" si="66">SUM(D35:D36)</f>
        <v>0</v>
      </c>
      <c r="E34" s="699">
        <f t="shared" si="66"/>
        <v>0</v>
      </c>
      <c r="F34" s="699">
        <f t="shared" si="66"/>
        <v>0</v>
      </c>
      <c r="G34" s="699">
        <f t="shared" si="65"/>
        <v>0</v>
      </c>
      <c r="H34" s="699">
        <f t="shared" si="65"/>
        <v>0</v>
      </c>
      <c r="I34" s="699">
        <f t="shared" si="65"/>
        <v>0</v>
      </c>
      <c r="J34" s="699">
        <f t="shared" ref="J34" si="67">SUM(J35:J36)</f>
        <v>0</v>
      </c>
      <c r="K34" s="700">
        <f t="shared" ref="K34" si="68">SUM(K35:K36)</f>
        <v>0</v>
      </c>
      <c r="L34" s="699">
        <f t="shared" si="65"/>
        <v>0</v>
      </c>
      <c r="M34" s="699">
        <f t="shared" si="65"/>
        <v>0</v>
      </c>
      <c r="N34" s="699">
        <f t="shared" si="65"/>
        <v>0</v>
      </c>
      <c r="O34" s="699"/>
      <c r="P34" s="699">
        <f t="shared" ref="P34" si="69">SUM(P35:P36)</f>
        <v>0</v>
      </c>
      <c r="Q34" s="699">
        <f t="shared" si="22"/>
        <v>0</v>
      </c>
      <c r="R34" s="699">
        <f t="shared" si="65"/>
        <v>0</v>
      </c>
      <c r="S34" s="699">
        <f t="shared" ref="S34:T34" si="70">SUM(S35:S36)</f>
        <v>0</v>
      </c>
      <c r="T34" s="699">
        <f t="shared" si="70"/>
        <v>56836975</v>
      </c>
      <c r="U34" s="699">
        <f t="shared" si="65"/>
        <v>0</v>
      </c>
      <c r="V34" s="699">
        <f t="shared" si="65"/>
        <v>0</v>
      </c>
      <c r="W34" s="699">
        <f t="shared" si="65"/>
        <v>0</v>
      </c>
      <c r="X34" s="699">
        <f t="shared" si="65"/>
        <v>0</v>
      </c>
      <c r="Y34" s="699">
        <f t="shared" ref="Y34" si="71">SUM(Y35:Y36)</f>
        <v>0</v>
      </c>
      <c r="Z34" s="699">
        <f t="shared" si="65"/>
        <v>0</v>
      </c>
      <c r="AA34" s="699">
        <f t="shared" si="65"/>
        <v>0</v>
      </c>
      <c r="AB34" s="699">
        <f t="shared" si="65"/>
        <v>0</v>
      </c>
      <c r="AC34" s="699">
        <f t="shared" si="65"/>
        <v>0</v>
      </c>
      <c r="AD34" s="699">
        <f t="shared" si="65"/>
        <v>0</v>
      </c>
      <c r="AE34" s="699">
        <f t="shared" si="65"/>
        <v>0</v>
      </c>
      <c r="AF34" s="699">
        <f t="shared" si="65"/>
        <v>0</v>
      </c>
      <c r="AG34" s="699">
        <f t="shared" si="65"/>
        <v>0</v>
      </c>
      <c r="AH34" s="699">
        <f t="shared" si="65"/>
        <v>0</v>
      </c>
      <c r="AI34" s="699">
        <f t="shared" si="65"/>
        <v>0</v>
      </c>
      <c r="AJ34" s="699">
        <f t="shared" si="65"/>
        <v>0</v>
      </c>
      <c r="AK34" s="699">
        <f t="shared" si="65"/>
        <v>0</v>
      </c>
      <c r="AL34" s="699">
        <f t="shared" si="65"/>
        <v>0</v>
      </c>
      <c r="AM34" s="699">
        <f t="shared" si="65"/>
        <v>0</v>
      </c>
      <c r="AN34" s="699">
        <f t="shared" si="65"/>
        <v>0</v>
      </c>
      <c r="AO34" s="699">
        <f t="shared" ref="AO34" si="72">SUM(AO35:AO36)</f>
        <v>0</v>
      </c>
      <c r="AP34" s="699">
        <f t="shared" si="65"/>
        <v>0</v>
      </c>
      <c r="AQ34" s="699">
        <f t="shared" ref="AQ34" si="73">SUM(AQ35:AQ36)</f>
        <v>0</v>
      </c>
      <c r="AR34" s="699">
        <f t="shared" si="65"/>
        <v>0</v>
      </c>
      <c r="AS34" s="699">
        <f t="shared" ref="AS34:AT34" si="74">SUM(AS35:AS36)</f>
        <v>0</v>
      </c>
      <c r="AT34" s="699">
        <f t="shared" si="74"/>
        <v>0</v>
      </c>
      <c r="AU34" s="699">
        <f t="shared" si="65"/>
        <v>0</v>
      </c>
      <c r="AV34" s="699">
        <f t="shared" si="65"/>
        <v>0</v>
      </c>
      <c r="AW34" s="699">
        <f t="shared" si="65"/>
        <v>0</v>
      </c>
      <c r="AX34" s="699">
        <f t="shared" si="65"/>
        <v>0</v>
      </c>
      <c r="AY34" s="700">
        <f t="shared" si="65"/>
        <v>56836975</v>
      </c>
      <c r="AZ34" s="692">
        <f t="shared" si="9"/>
        <v>56836975</v>
      </c>
    </row>
    <row r="35" spans="1:52" ht="30" x14ac:dyDescent="0.25">
      <c r="A35" s="697"/>
      <c r="B35" s="702" t="s">
        <v>111</v>
      </c>
      <c r="C35" s="699"/>
      <c r="D35" s="699"/>
      <c r="E35" s="699"/>
      <c r="F35" s="699"/>
      <c r="G35" s="699"/>
      <c r="H35" s="699">
        <f>SUM(C35:G35)</f>
        <v>0</v>
      </c>
      <c r="I35" s="699"/>
      <c r="J35" s="699"/>
      <c r="K35" s="700"/>
      <c r="L35" s="699"/>
      <c r="M35" s="699">
        <f>SUM(I35:L35)</f>
        <v>0</v>
      </c>
      <c r="N35" s="699"/>
      <c r="O35" s="699"/>
      <c r="P35" s="699"/>
      <c r="Q35" s="699">
        <f t="shared" si="22"/>
        <v>0</v>
      </c>
      <c r="R35" s="699">
        <v>0</v>
      </c>
      <c r="S35" s="699">
        <v>0</v>
      </c>
      <c r="T35" s="699">
        <v>56836975</v>
      </c>
      <c r="U35" s="699">
        <v>0</v>
      </c>
      <c r="V35" s="699"/>
      <c r="W35" s="699"/>
      <c r="X35" s="699"/>
      <c r="Y35" s="699"/>
      <c r="Z35" s="699"/>
      <c r="AA35" s="699"/>
      <c r="AB35" s="699"/>
      <c r="AC35" s="699"/>
      <c r="AD35" s="699"/>
      <c r="AE35" s="699"/>
      <c r="AF35" s="699"/>
      <c r="AG35" s="699"/>
      <c r="AH35" s="699"/>
      <c r="AI35" s="699"/>
      <c r="AJ35" s="699"/>
      <c r="AK35" s="699"/>
      <c r="AL35" s="699"/>
      <c r="AM35" s="699"/>
      <c r="AN35" s="699"/>
      <c r="AO35" s="699"/>
      <c r="AP35" s="699"/>
      <c r="AQ35" s="699"/>
      <c r="AR35" s="699"/>
      <c r="AS35" s="699"/>
      <c r="AT35" s="699"/>
      <c r="AU35" s="699"/>
      <c r="AV35" s="699"/>
      <c r="AW35" s="699"/>
      <c r="AX35" s="699"/>
      <c r="AY35" s="700">
        <f>SUM(R35:AX35)</f>
        <v>56836975</v>
      </c>
      <c r="AZ35" s="692">
        <f t="shared" si="9"/>
        <v>56836975</v>
      </c>
    </row>
    <row r="36" spans="1:52" ht="30" x14ac:dyDescent="0.25">
      <c r="A36" s="697"/>
      <c r="B36" s="702" t="s">
        <v>112</v>
      </c>
      <c r="C36" s="699"/>
      <c r="D36" s="699"/>
      <c r="E36" s="699"/>
      <c r="F36" s="699"/>
      <c r="G36" s="699"/>
      <c r="H36" s="699">
        <f>SUM(C36:G36)</f>
        <v>0</v>
      </c>
      <c r="I36" s="699"/>
      <c r="J36" s="699"/>
      <c r="K36" s="700"/>
      <c r="L36" s="699"/>
      <c r="M36" s="699">
        <f>SUM(I36:L36)</f>
        <v>0</v>
      </c>
      <c r="N36" s="699"/>
      <c r="O36" s="699"/>
      <c r="P36" s="699"/>
      <c r="Q36" s="699">
        <f t="shared" si="22"/>
        <v>0</v>
      </c>
      <c r="R36" s="699"/>
      <c r="S36" s="699"/>
      <c r="T36" s="699"/>
      <c r="U36" s="699"/>
      <c r="V36" s="699"/>
      <c r="W36" s="699"/>
      <c r="X36" s="699"/>
      <c r="Y36" s="699"/>
      <c r="Z36" s="699"/>
      <c r="AA36" s="699"/>
      <c r="AB36" s="699"/>
      <c r="AC36" s="699"/>
      <c r="AD36" s="699"/>
      <c r="AE36" s="699"/>
      <c r="AF36" s="699"/>
      <c r="AG36" s="699"/>
      <c r="AH36" s="699"/>
      <c r="AI36" s="699"/>
      <c r="AJ36" s="699"/>
      <c r="AK36" s="699"/>
      <c r="AL36" s="699"/>
      <c r="AM36" s="699"/>
      <c r="AN36" s="699"/>
      <c r="AO36" s="699"/>
      <c r="AP36" s="699"/>
      <c r="AQ36" s="699"/>
      <c r="AR36" s="699"/>
      <c r="AS36" s="699"/>
      <c r="AT36" s="699"/>
      <c r="AU36" s="699"/>
      <c r="AV36" s="699"/>
      <c r="AW36" s="699"/>
      <c r="AX36" s="699"/>
      <c r="AY36" s="700">
        <f>SUM(R36:AX36)</f>
        <v>0</v>
      </c>
      <c r="AZ36" s="692">
        <f t="shared" si="9"/>
        <v>0</v>
      </c>
    </row>
    <row r="37" spans="1:52" ht="18" x14ac:dyDescent="0.25">
      <c r="A37" s="697" t="s">
        <v>113</v>
      </c>
      <c r="B37" s="698" t="s">
        <v>114</v>
      </c>
      <c r="C37" s="699"/>
      <c r="D37" s="699"/>
      <c r="E37" s="699"/>
      <c r="F37" s="699"/>
      <c r="G37" s="699"/>
      <c r="H37" s="699">
        <f>SUM(C37:G37)</f>
        <v>0</v>
      </c>
      <c r="I37" s="699"/>
      <c r="J37" s="699"/>
      <c r="K37" s="700"/>
      <c r="L37" s="699"/>
      <c r="M37" s="699">
        <f>SUM(I37:L37)</f>
        <v>0</v>
      </c>
      <c r="N37" s="699"/>
      <c r="O37" s="699"/>
      <c r="P37" s="699"/>
      <c r="Q37" s="699">
        <f t="shared" si="22"/>
        <v>0</v>
      </c>
      <c r="R37" s="699"/>
      <c r="S37" s="699"/>
      <c r="T37" s="699"/>
      <c r="U37" s="699"/>
      <c r="V37" s="699"/>
      <c r="W37" s="699"/>
      <c r="X37" s="699"/>
      <c r="Y37" s="699"/>
      <c r="Z37" s="699"/>
      <c r="AA37" s="699"/>
      <c r="AB37" s="699"/>
      <c r="AC37" s="699"/>
      <c r="AD37" s="699"/>
      <c r="AE37" s="699"/>
      <c r="AF37" s="699"/>
      <c r="AG37" s="699"/>
      <c r="AH37" s="699"/>
      <c r="AI37" s="699"/>
      <c r="AJ37" s="699"/>
      <c r="AK37" s="699"/>
      <c r="AL37" s="699"/>
      <c r="AM37" s="699"/>
      <c r="AN37" s="699"/>
      <c r="AO37" s="699"/>
      <c r="AP37" s="699"/>
      <c r="AQ37" s="699"/>
      <c r="AR37" s="699"/>
      <c r="AS37" s="699"/>
      <c r="AT37" s="699"/>
      <c r="AU37" s="699"/>
      <c r="AV37" s="699"/>
      <c r="AW37" s="699"/>
      <c r="AX37" s="699"/>
      <c r="AY37" s="700">
        <f>SUM(R37:AX37)</f>
        <v>0</v>
      </c>
      <c r="AZ37" s="692">
        <f t="shared" ref="AZ37:AZ68" si="75">AY37+Q37+M37+H37</f>
        <v>0</v>
      </c>
    </row>
    <row r="38" spans="1:52" ht="18" x14ac:dyDescent="0.25">
      <c r="A38" s="697" t="s">
        <v>115</v>
      </c>
      <c r="B38" s="698" t="s">
        <v>116</v>
      </c>
      <c r="C38" s="699"/>
      <c r="D38" s="699"/>
      <c r="E38" s="699"/>
      <c r="F38" s="699"/>
      <c r="G38" s="699"/>
      <c r="H38" s="699">
        <f>SUM(C38:G38)</f>
        <v>0</v>
      </c>
      <c r="I38" s="699"/>
      <c r="J38" s="699"/>
      <c r="K38" s="700"/>
      <c r="L38" s="699"/>
      <c r="M38" s="699">
        <f>SUM(I38:L38)</f>
        <v>0</v>
      </c>
      <c r="N38" s="699"/>
      <c r="O38" s="699"/>
      <c r="P38" s="699"/>
      <c r="Q38" s="699">
        <f t="shared" si="22"/>
        <v>0</v>
      </c>
      <c r="R38" s="699"/>
      <c r="S38" s="699"/>
      <c r="T38" s="699"/>
      <c r="U38" s="699"/>
      <c r="V38" s="699"/>
      <c r="W38" s="699"/>
      <c r="X38" s="699"/>
      <c r="Y38" s="699"/>
      <c r="Z38" s="699"/>
      <c r="AA38" s="699"/>
      <c r="AB38" s="699"/>
      <c r="AC38" s="699"/>
      <c r="AD38" s="699"/>
      <c r="AE38" s="699"/>
      <c r="AF38" s="699"/>
      <c r="AG38" s="699"/>
      <c r="AH38" s="699"/>
      <c r="AI38" s="699"/>
      <c r="AJ38" s="699"/>
      <c r="AK38" s="699"/>
      <c r="AL38" s="699"/>
      <c r="AM38" s="699"/>
      <c r="AN38" s="699"/>
      <c r="AO38" s="699"/>
      <c r="AP38" s="699"/>
      <c r="AQ38" s="699"/>
      <c r="AR38" s="699"/>
      <c r="AS38" s="699"/>
      <c r="AT38" s="699"/>
      <c r="AU38" s="699"/>
      <c r="AV38" s="699"/>
      <c r="AW38" s="699"/>
      <c r="AX38" s="699"/>
      <c r="AY38" s="700">
        <f>SUM(R38:AX38)</f>
        <v>0</v>
      </c>
      <c r="AZ38" s="692">
        <f t="shared" si="75"/>
        <v>0</v>
      </c>
    </row>
    <row r="39" spans="1:52" ht="18" x14ac:dyDescent="0.25">
      <c r="A39" s="697" t="s">
        <v>117</v>
      </c>
      <c r="B39" s="698" t="s">
        <v>118</v>
      </c>
      <c r="C39" s="699">
        <f t="shared" ref="C39:AY39" si="76">SUM(C40:C42)</f>
        <v>0</v>
      </c>
      <c r="D39" s="699">
        <f t="shared" ref="D39:F39" si="77">SUM(D40:D42)</f>
        <v>0</v>
      </c>
      <c r="E39" s="699">
        <f t="shared" si="77"/>
        <v>0</v>
      </c>
      <c r="F39" s="699">
        <f t="shared" si="77"/>
        <v>0</v>
      </c>
      <c r="G39" s="699">
        <f t="shared" si="76"/>
        <v>0</v>
      </c>
      <c r="H39" s="699">
        <f t="shared" si="76"/>
        <v>0</v>
      </c>
      <c r="I39" s="699">
        <f t="shared" si="76"/>
        <v>0</v>
      </c>
      <c r="J39" s="699">
        <f t="shared" ref="J39:K39" si="78">SUM(J40:J42)</f>
        <v>0</v>
      </c>
      <c r="K39" s="700">
        <f t="shared" si="78"/>
        <v>0</v>
      </c>
      <c r="L39" s="699">
        <f t="shared" si="76"/>
        <v>0</v>
      </c>
      <c r="M39" s="699">
        <f t="shared" si="76"/>
        <v>0</v>
      </c>
      <c r="N39" s="699">
        <f t="shared" si="76"/>
        <v>0</v>
      </c>
      <c r="O39" s="699"/>
      <c r="P39" s="699">
        <f t="shared" ref="P39" si="79">SUM(P40:P42)</f>
        <v>0</v>
      </c>
      <c r="Q39" s="699">
        <f t="shared" si="22"/>
        <v>0</v>
      </c>
      <c r="R39" s="699">
        <f t="shared" si="76"/>
        <v>0</v>
      </c>
      <c r="S39" s="699">
        <f t="shared" ref="S39:T39" si="80">SUM(S40:S42)</f>
        <v>0</v>
      </c>
      <c r="T39" s="699">
        <f t="shared" si="80"/>
        <v>10899282</v>
      </c>
      <c r="U39" s="699">
        <f t="shared" si="76"/>
        <v>0</v>
      </c>
      <c r="V39" s="699">
        <f t="shared" si="76"/>
        <v>0</v>
      </c>
      <c r="W39" s="699">
        <f t="shared" si="76"/>
        <v>0</v>
      </c>
      <c r="X39" s="699">
        <f t="shared" si="76"/>
        <v>0</v>
      </c>
      <c r="Y39" s="699">
        <f t="shared" ref="Y39" si="81">SUM(Y40:Y42)</f>
        <v>0</v>
      </c>
      <c r="Z39" s="699">
        <f t="shared" si="76"/>
        <v>0</v>
      </c>
      <c r="AA39" s="699">
        <f t="shared" si="76"/>
        <v>0</v>
      </c>
      <c r="AB39" s="699">
        <f t="shared" si="76"/>
        <v>0</v>
      </c>
      <c r="AC39" s="699">
        <f t="shared" si="76"/>
        <v>0</v>
      </c>
      <c r="AD39" s="699">
        <f t="shared" si="76"/>
        <v>0</v>
      </c>
      <c r="AE39" s="699">
        <f t="shared" si="76"/>
        <v>0</v>
      </c>
      <c r="AF39" s="699">
        <f t="shared" si="76"/>
        <v>0</v>
      </c>
      <c r="AG39" s="699">
        <f t="shared" si="76"/>
        <v>0</v>
      </c>
      <c r="AH39" s="699">
        <f t="shared" si="76"/>
        <v>0</v>
      </c>
      <c r="AI39" s="699">
        <f t="shared" si="76"/>
        <v>0</v>
      </c>
      <c r="AJ39" s="699">
        <f t="shared" si="76"/>
        <v>0</v>
      </c>
      <c r="AK39" s="699">
        <f t="shared" si="76"/>
        <v>0</v>
      </c>
      <c r="AL39" s="699">
        <f t="shared" si="76"/>
        <v>0</v>
      </c>
      <c r="AM39" s="699">
        <f t="shared" si="76"/>
        <v>0</v>
      </c>
      <c r="AN39" s="699">
        <f t="shared" si="76"/>
        <v>0</v>
      </c>
      <c r="AO39" s="699">
        <f t="shared" si="76"/>
        <v>0</v>
      </c>
      <c r="AP39" s="699">
        <f t="shared" si="76"/>
        <v>0</v>
      </c>
      <c r="AQ39" s="699">
        <f t="shared" ref="AQ39" si="82">SUM(AQ40:AQ42)</f>
        <v>0</v>
      </c>
      <c r="AR39" s="699">
        <f t="shared" si="76"/>
        <v>0</v>
      </c>
      <c r="AS39" s="699">
        <f t="shared" ref="AS39:AT39" si="83">SUM(AS40:AS42)</f>
        <v>0</v>
      </c>
      <c r="AT39" s="699">
        <f t="shared" si="83"/>
        <v>0</v>
      </c>
      <c r="AU39" s="699">
        <f t="shared" si="76"/>
        <v>0</v>
      </c>
      <c r="AV39" s="699">
        <f t="shared" si="76"/>
        <v>0</v>
      </c>
      <c r="AW39" s="699">
        <f t="shared" si="76"/>
        <v>0</v>
      </c>
      <c r="AX39" s="699">
        <f t="shared" si="76"/>
        <v>0</v>
      </c>
      <c r="AY39" s="700">
        <f t="shared" si="76"/>
        <v>10899282</v>
      </c>
      <c r="AZ39" s="692">
        <f t="shared" si="75"/>
        <v>10899282</v>
      </c>
    </row>
    <row r="40" spans="1:52" ht="30" x14ac:dyDescent="0.25">
      <c r="A40" s="703"/>
      <c r="B40" s="702" t="s">
        <v>119</v>
      </c>
      <c r="C40" s="699"/>
      <c r="D40" s="699"/>
      <c r="E40" s="699"/>
      <c r="F40" s="699"/>
      <c r="G40" s="699"/>
      <c r="H40" s="699">
        <f>SUM(C40:G40)</f>
        <v>0</v>
      </c>
      <c r="I40" s="699"/>
      <c r="J40" s="699"/>
      <c r="K40" s="700"/>
      <c r="L40" s="699"/>
      <c r="M40" s="699">
        <f>SUM(I40:L40)</f>
        <v>0</v>
      </c>
      <c r="N40" s="699"/>
      <c r="O40" s="699"/>
      <c r="P40" s="699"/>
      <c r="Q40" s="699">
        <f t="shared" si="22"/>
        <v>0</v>
      </c>
      <c r="R40" s="699"/>
      <c r="S40" s="699"/>
      <c r="T40" s="699">
        <v>0</v>
      </c>
      <c r="U40" s="699"/>
      <c r="V40" s="699"/>
      <c r="W40" s="699"/>
      <c r="X40" s="699"/>
      <c r="Y40" s="699"/>
      <c r="Z40" s="699"/>
      <c r="AA40" s="699"/>
      <c r="AB40" s="699"/>
      <c r="AC40" s="699"/>
      <c r="AD40" s="699"/>
      <c r="AE40" s="699"/>
      <c r="AF40" s="699"/>
      <c r="AG40" s="699"/>
      <c r="AH40" s="699"/>
      <c r="AI40" s="699"/>
      <c r="AJ40" s="699"/>
      <c r="AK40" s="699"/>
      <c r="AL40" s="699"/>
      <c r="AM40" s="699"/>
      <c r="AN40" s="699"/>
      <c r="AO40" s="699"/>
      <c r="AP40" s="699"/>
      <c r="AQ40" s="699"/>
      <c r="AR40" s="699"/>
      <c r="AS40" s="699"/>
      <c r="AT40" s="699"/>
      <c r="AU40" s="699"/>
      <c r="AV40" s="699"/>
      <c r="AW40" s="699"/>
      <c r="AX40" s="699"/>
      <c r="AY40" s="700">
        <f>SUM(R40:AX40)</f>
        <v>0</v>
      </c>
      <c r="AZ40" s="692">
        <f t="shared" si="75"/>
        <v>0</v>
      </c>
    </row>
    <row r="41" spans="1:52" ht="30" x14ac:dyDescent="0.25">
      <c r="A41" s="703"/>
      <c r="B41" s="702" t="s">
        <v>120</v>
      </c>
      <c r="C41" s="699"/>
      <c r="D41" s="699"/>
      <c r="E41" s="699"/>
      <c r="F41" s="699"/>
      <c r="G41" s="699"/>
      <c r="H41" s="699">
        <f>SUM(C41:G41)</f>
        <v>0</v>
      </c>
      <c r="I41" s="699"/>
      <c r="J41" s="699"/>
      <c r="K41" s="700"/>
      <c r="L41" s="699"/>
      <c r="M41" s="699">
        <f>SUM(I41:L41)</f>
        <v>0</v>
      </c>
      <c r="N41" s="699"/>
      <c r="O41" s="699"/>
      <c r="P41" s="699"/>
      <c r="Q41" s="699">
        <f t="shared" si="22"/>
        <v>0</v>
      </c>
      <c r="R41" s="699"/>
      <c r="S41" s="699"/>
      <c r="T41" s="699">
        <v>10899282</v>
      </c>
      <c r="U41" s="699">
        <v>0</v>
      </c>
      <c r="V41" s="699"/>
      <c r="W41" s="699"/>
      <c r="X41" s="699"/>
      <c r="Y41" s="699"/>
      <c r="Z41" s="699"/>
      <c r="AA41" s="699"/>
      <c r="AB41" s="699"/>
      <c r="AC41" s="699"/>
      <c r="AD41" s="699"/>
      <c r="AE41" s="699"/>
      <c r="AF41" s="699"/>
      <c r="AG41" s="699"/>
      <c r="AH41" s="699"/>
      <c r="AI41" s="699"/>
      <c r="AJ41" s="699"/>
      <c r="AK41" s="699"/>
      <c r="AL41" s="699"/>
      <c r="AM41" s="699"/>
      <c r="AN41" s="699"/>
      <c r="AO41" s="699"/>
      <c r="AP41" s="699"/>
      <c r="AQ41" s="699"/>
      <c r="AR41" s="699"/>
      <c r="AS41" s="699"/>
      <c r="AT41" s="699"/>
      <c r="AU41" s="699"/>
      <c r="AV41" s="699"/>
      <c r="AW41" s="699"/>
      <c r="AX41" s="699"/>
      <c r="AY41" s="700">
        <f>SUM(R41:AX41)</f>
        <v>10899282</v>
      </c>
      <c r="AZ41" s="692">
        <f t="shared" si="75"/>
        <v>10899282</v>
      </c>
    </row>
    <row r="42" spans="1:52" ht="18" x14ac:dyDescent="0.25">
      <c r="A42" s="703"/>
      <c r="B42" s="702" t="s">
        <v>121</v>
      </c>
      <c r="C42" s="699"/>
      <c r="D42" s="699"/>
      <c r="E42" s="699"/>
      <c r="F42" s="699"/>
      <c r="G42" s="699"/>
      <c r="H42" s="699">
        <f>SUM(C42:G42)</f>
        <v>0</v>
      </c>
      <c r="I42" s="699"/>
      <c r="J42" s="699"/>
      <c r="K42" s="700"/>
      <c r="L42" s="699"/>
      <c r="M42" s="699">
        <f>SUM(I42:L42)</f>
        <v>0</v>
      </c>
      <c r="N42" s="699"/>
      <c r="O42" s="699"/>
      <c r="P42" s="699"/>
      <c r="Q42" s="699">
        <f t="shared" si="22"/>
        <v>0</v>
      </c>
      <c r="R42" s="699"/>
      <c r="S42" s="699"/>
      <c r="T42" s="699"/>
      <c r="U42" s="699"/>
      <c r="V42" s="699"/>
      <c r="W42" s="699"/>
      <c r="X42" s="699"/>
      <c r="Y42" s="699"/>
      <c r="Z42" s="699"/>
      <c r="AA42" s="699"/>
      <c r="AB42" s="699"/>
      <c r="AC42" s="699"/>
      <c r="AD42" s="699"/>
      <c r="AE42" s="699"/>
      <c r="AF42" s="699"/>
      <c r="AG42" s="699"/>
      <c r="AH42" s="699"/>
      <c r="AI42" s="699"/>
      <c r="AJ42" s="699"/>
      <c r="AK42" s="699"/>
      <c r="AL42" s="699"/>
      <c r="AM42" s="699"/>
      <c r="AN42" s="699"/>
      <c r="AO42" s="699"/>
      <c r="AP42" s="699"/>
      <c r="AQ42" s="699"/>
      <c r="AR42" s="699"/>
      <c r="AS42" s="699"/>
      <c r="AT42" s="699"/>
      <c r="AU42" s="699"/>
      <c r="AV42" s="699"/>
      <c r="AW42" s="699"/>
      <c r="AX42" s="699"/>
      <c r="AY42" s="700">
        <f>SUM(R42:AX42)</f>
        <v>0</v>
      </c>
      <c r="AZ42" s="692">
        <f t="shared" si="75"/>
        <v>0</v>
      </c>
    </row>
    <row r="43" spans="1:52" ht="18" x14ac:dyDescent="0.25">
      <c r="A43" s="697" t="s">
        <v>122</v>
      </c>
      <c r="B43" s="698" t="s">
        <v>123</v>
      </c>
      <c r="C43" s="699">
        <f t="shared" ref="C43:AY43" si="84">SUM(C44:C45)</f>
        <v>0</v>
      </c>
      <c r="D43" s="699">
        <f t="shared" ref="D43:F43" si="85">SUM(D44:D45)</f>
        <v>0</v>
      </c>
      <c r="E43" s="699">
        <f t="shared" si="85"/>
        <v>0</v>
      </c>
      <c r="F43" s="699">
        <f t="shared" si="85"/>
        <v>0</v>
      </c>
      <c r="G43" s="699">
        <f t="shared" si="84"/>
        <v>0</v>
      </c>
      <c r="H43" s="699">
        <f t="shared" si="84"/>
        <v>0</v>
      </c>
      <c r="I43" s="699">
        <f t="shared" si="84"/>
        <v>0</v>
      </c>
      <c r="J43" s="699">
        <f t="shared" ref="J43:K43" si="86">SUM(J44:J45)</f>
        <v>0</v>
      </c>
      <c r="K43" s="700">
        <f t="shared" si="86"/>
        <v>0</v>
      </c>
      <c r="L43" s="699">
        <f t="shared" si="84"/>
        <v>0</v>
      </c>
      <c r="M43" s="699">
        <f t="shared" si="84"/>
        <v>0</v>
      </c>
      <c r="N43" s="699">
        <f t="shared" si="84"/>
        <v>0</v>
      </c>
      <c r="O43" s="699"/>
      <c r="P43" s="699">
        <f t="shared" ref="P43" si="87">SUM(P44:P45)</f>
        <v>0</v>
      </c>
      <c r="Q43" s="699">
        <f t="shared" si="22"/>
        <v>0</v>
      </c>
      <c r="R43" s="699">
        <f t="shared" si="84"/>
        <v>0</v>
      </c>
      <c r="S43" s="699">
        <f t="shared" ref="S43:T43" si="88">SUM(S44:S45)</f>
        <v>6064929</v>
      </c>
      <c r="T43" s="699">
        <f t="shared" si="88"/>
        <v>0</v>
      </c>
      <c r="U43" s="699">
        <f t="shared" si="84"/>
        <v>0</v>
      </c>
      <c r="V43" s="699">
        <f t="shared" si="84"/>
        <v>0</v>
      </c>
      <c r="W43" s="699">
        <f t="shared" si="84"/>
        <v>0</v>
      </c>
      <c r="X43" s="699">
        <f t="shared" si="84"/>
        <v>0</v>
      </c>
      <c r="Y43" s="699">
        <f t="shared" ref="Y43" si="89">SUM(Y44:Y45)</f>
        <v>0</v>
      </c>
      <c r="Z43" s="699">
        <f t="shared" si="84"/>
        <v>0</v>
      </c>
      <c r="AA43" s="699">
        <f t="shared" si="84"/>
        <v>0</v>
      </c>
      <c r="AB43" s="699">
        <f t="shared" si="84"/>
        <v>0</v>
      </c>
      <c r="AC43" s="699">
        <f t="shared" si="84"/>
        <v>0</v>
      </c>
      <c r="AD43" s="699">
        <f t="shared" si="84"/>
        <v>0</v>
      </c>
      <c r="AE43" s="699">
        <f t="shared" si="84"/>
        <v>0</v>
      </c>
      <c r="AF43" s="699">
        <f t="shared" si="84"/>
        <v>0</v>
      </c>
      <c r="AG43" s="699">
        <f t="shared" si="84"/>
        <v>0</v>
      </c>
      <c r="AH43" s="699">
        <f t="shared" si="84"/>
        <v>0</v>
      </c>
      <c r="AI43" s="699">
        <f t="shared" si="84"/>
        <v>0</v>
      </c>
      <c r="AJ43" s="699">
        <f t="shared" si="84"/>
        <v>0</v>
      </c>
      <c r="AK43" s="699">
        <f t="shared" si="84"/>
        <v>0</v>
      </c>
      <c r="AL43" s="699">
        <f t="shared" si="84"/>
        <v>0</v>
      </c>
      <c r="AM43" s="699">
        <f t="shared" si="84"/>
        <v>0</v>
      </c>
      <c r="AN43" s="699">
        <f t="shared" si="84"/>
        <v>0</v>
      </c>
      <c r="AO43" s="699">
        <f t="shared" si="84"/>
        <v>0</v>
      </c>
      <c r="AP43" s="699">
        <f t="shared" si="84"/>
        <v>0</v>
      </c>
      <c r="AQ43" s="699">
        <f t="shared" ref="AQ43" si="90">SUM(AQ44:AQ45)</f>
        <v>0</v>
      </c>
      <c r="AR43" s="699">
        <f t="shared" si="84"/>
        <v>0</v>
      </c>
      <c r="AS43" s="699">
        <f t="shared" ref="AS43:AT43" si="91">SUM(AS44:AS45)</f>
        <v>0</v>
      </c>
      <c r="AT43" s="699">
        <f t="shared" si="91"/>
        <v>0</v>
      </c>
      <c r="AU43" s="699">
        <f t="shared" si="84"/>
        <v>0</v>
      </c>
      <c r="AV43" s="699">
        <f t="shared" si="84"/>
        <v>0</v>
      </c>
      <c r="AW43" s="699">
        <f t="shared" si="84"/>
        <v>0</v>
      </c>
      <c r="AX43" s="699">
        <f t="shared" si="84"/>
        <v>0</v>
      </c>
      <c r="AY43" s="700">
        <f t="shared" si="84"/>
        <v>6064929</v>
      </c>
      <c r="AZ43" s="692">
        <f t="shared" si="75"/>
        <v>6064929</v>
      </c>
    </row>
    <row r="44" spans="1:52" ht="18" x14ac:dyDescent="0.25">
      <c r="A44" s="703"/>
      <c r="B44" s="702" t="s">
        <v>124</v>
      </c>
      <c r="C44" s="699"/>
      <c r="D44" s="699"/>
      <c r="E44" s="699"/>
      <c r="F44" s="699"/>
      <c r="G44" s="699"/>
      <c r="H44" s="699">
        <f>SUM(C44:G44)</f>
        <v>0</v>
      </c>
      <c r="I44" s="699"/>
      <c r="J44" s="699"/>
      <c r="K44" s="700"/>
      <c r="L44" s="699"/>
      <c r="M44" s="699">
        <f>SUM(I44:L44)</f>
        <v>0</v>
      </c>
      <c r="N44" s="699"/>
      <c r="O44" s="699"/>
      <c r="P44" s="699"/>
      <c r="Q44" s="699">
        <f t="shared" si="22"/>
        <v>0</v>
      </c>
      <c r="R44" s="699"/>
      <c r="S44" s="699">
        <v>6064929</v>
      </c>
      <c r="T44" s="699"/>
      <c r="U44" s="699">
        <v>0</v>
      </c>
      <c r="V44" s="699"/>
      <c r="W44" s="699"/>
      <c r="X44" s="699"/>
      <c r="Y44" s="699"/>
      <c r="Z44" s="699"/>
      <c r="AA44" s="699"/>
      <c r="AB44" s="699"/>
      <c r="AC44" s="699"/>
      <c r="AD44" s="699"/>
      <c r="AE44" s="699"/>
      <c r="AF44" s="699"/>
      <c r="AG44" s="699"/>
      <c r="AH44" s="699"/>
      <c r="AI44" s="699"/>
      <c r="AJ44" s="699"/>
      <c r="AK44" s="699"/>
      <c r="AL44" s="699"/>
      <c r="AM44" s="699"/>
      <c r="AN44" s="699"/>
      <c r="AO44" s="699"/>
      <c r="AP44" s="699"/>
      <c r="AQ44" s="699"/>
      <c r="AR44" s="699"/>
      <c r="AS44" s="699"/>
      <c r="AT44" s="699"/>
      <c r="AU44" s="699"/>
      <c r="AV44" s="699"/>
      <c r="AW44" s="699"/>
      <c r="AX44" s="699"/>
      <c r="AY44" s="700">
        <f>SUM(R44:AX44)</f>
        <v>6064929</v>
      </c>
      <c r="AZ44" s="692">
        <f t="shared" si="75"/>
        <v>6064929</v>
      </c>
    </row>
    <row r="45" spans="1:52" ht="45" x14ac:dyDescent="0.25">
      <c r="A45" s="703"/>
      <c r="B45" s="702" t="s">
        <v>125</v>
      </c>
      <c r="C45" s="699"/>
      <c r="D45" s="699"/>
      <c r="E45" s="699"/>
      <c r="F45" s="699"/>
      <c r="G45" s="699"/>
      <c r="H45" s="699">
        <f>SUM(C45:G45)</f>
        <v>0</v>
      </c>
      <c r="I45" s="699"/>
      <c r="J45" s="699"/>
      <c r="K45" s="700"/>
      <c r="L45" s="699"/>
      <c r="M45" s="699">
        <f>SUM(I45:L45)</f>
        <v>0</v>
      </c>
      <c r="N45" s="699"/>
      <c r="O45" s="699"/>
      <c r="P45" s="699"/>
      <c r="Q45" s="699">
        <f t="shared" si="22"/>
        <v>0</v>
      </c>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c r="AO45" s="699"/>
      <c r="AP45" s="699"/>
      <c r="AQ45" s="699"/>
      <c r="AR45" s="699"/>
      <c r="AS45" s="699"/>
      <c r="AT45" s="699"/>
      <c r="AU45" s="699"/>
      <c r="AV45" s="699"/>
      <c r="AW45" s="699"/>
      <c r="AX45" s="699"/>
      <c r="AY45" s="700">
        <f>SUM(R45:AX45)</f>
        <v>0</v>
      </c>
      <c r="AZ45" s="692">
        <f t="shared" si="75"/>
        <v>0</v>
      </c>
    </row>
    <row r="46" spans="1:52" ht="18" x14ac:dyDescent="0.25">
      <c r="A46" s="693" t="s">
        <v>126</v>
      </c>
      <c r="B46" s="694" t="s">
        <v>127</v>
      </c>
      <c r="C46" s="695">
        <f t="shared" ref="C46:AY46" si="92">SUM(C47:C50)</f>
        <v>0</v>
      </c>
      <c r="D46" s="695">
        <f t="shared" ref="D46:F46" si="93">SUM(D47:D50)</f>
        <v>0</v>
      </c>
      <c r="E46" s="695">
        <f t="shared" si="93"/>
        <v>0</v>
      </c>
      <c r="F46" s="695">
        <f t="shared" si="93"/>
        <v>0</v>
      </c>
      <c r="G46" s="695">
        <f t="shared" si="92"/>
        <v>0</v>
      </c>
      <c r="H46" s="695">
        <f t="shared" si="92"/>
        <v>0</v>
      </c>
      <c r="I46" s="695">
        <f t="shared" si="92"/>
        <v>0</v>
      </c>
      <c r="J46" s="695">
        <f t="shared" ref="J46:K46" si="94">SUM(J47:J50)</f>
        <v>0</v>
      </c>
      <c r="K46" s="696">
        <f t="shared" si="94"/>
        <v>0</v>
      </c>
      <c r="L46" s="695">
        <f t="shared" si="92"/>
        <v>0</v>
      </c>
      <c r="M46" s="695">
        <f t="shared" si="92"/>
        <v>0</v>
      </c>
      <c r="N46" s="695">
        <f t="shared" si="92"/>
        <v>0</v>
      </c>
      <c r="O46" s="695"/>
      <c r="P46" s="695">
        <f t="shared" ref="P46" si="95">SUM(P47:P50)</f>
        <v>0</v>
      </c>
      <c r="Q46" s="695">
        <f t="shared" si="22"/>
        <v>0</v>
      </c>
      <c r="R46" s="695">
        <f t="shared" si="92"/>
        <v>155000</v>
      </c>
      <c r="S46" s="695">
        <f t="shared" ref="S46:T46" si="96">SUM(S47:S50)</f>
        <v>895047</v>
      </c>
      <c r="T46" s="695">
        <f t="shared" si="96"/>
        <v>0</v>
      </c>
      <c r="U46" s="695">
        <f>SUM(U47:U50)</f>
        <v>0</v>
      </c>
      <c r="V46" s="695">
        <f t="shared" si="92"/>
        <v>0</v>
      </c>
      <c r="W46" s="695">
        <f t="shared" si="92"/>
        <v>0</v>
      </c>
      <c r="X46" s="695">
        <f t="shared" si="92"/>
        <v>0</v>
      </c>
      <c r="Y46" s="695">
        <f t="shared" ref="Y46" si="97">SUM(Y47:Y50)</f>
        <v>0</v>
      </c>
      <c r="Z46" s="695">
        <f t="shared" si="92"/>
        <v>0</v>
      </c>
      <c r="AA46" s="695">
        <f t="shared" si="92"/>
        <v>0</v>
      </c>
      <c r="AB46" s="695">
        <f t="shared" si="92"/>
        <v>0</v>
      </c>
      <c r="AC46" s="695">
        <f t="shared" si="92"/>
        <v>0</v>
      </c>
      <c r="AD46" s="695">
        <f t="shared" si="92"/>
        <v>0</v>
      </c>
      <c r="AE46" s="695">
        <f t="shared" si="92"/>
        <v>0</v>
      </c>
      <c r="AF46" s="695">
        <f t="shared" si="92"/>
        <v>0</v>
      </c>
      <c r="AG46" s="695">
        <f t="shared" si="92"/>
        <v>0</v>
      </c>
      <c r="AH46" s="695">
        <f t="shared" si="92"/>
        <v>0</v>
      </c>
      <c r="AI46" s="695">
        <f t="shared" si="92"/>
        <v>0</v>
      </c>
      <c r="AJ46" s="695">
        <f t="shared" si="92"/>
        <v>0</v>
      </c>
      <c r="AK46" s="695">
        <f t="shared" si="92"/>
        <v>0</v>
      </c>
      <c r="AL46" s="695">
        <f t="shared" si="92"/>
        <v>0</v>
      </c>
      <c r="AM46" s="695">
        <f t="shared" si="92"/>
        <v>0</v>
      </c>
      <c r="AN46" s="695">
        <f t="shared" si="92"/>
        <v>0</v>
      </c>
      <c r="AO46" s="695">
        <f t="shared" si="92"/>
        <v>0</v>
      </c>
      <c r="AP46" s="695">
        <f t="shared" si="92"/>
        <v>0</v>
      </c>
      <c r="AQ46" s="695">
        <f t="shared" ref="AQ46" si="98">SUM(AQ47:AQ50)</f>
        <v>0</v>
      </c>
      <c r="AR46" s="695">
        <f t="shared" si="92"/>
        <v>0</v>
      </c>
      <c r="AS46" s="695">
        <f t="shared" ref="AS46:AT46" si="99">SUM(AS47:AS50)</f>
        <v>0</v>
      </c>
      <c r="AT46" s="695">
        <f t="shared" si="99"/>
        <v>0</v>
      </c>
      <c r="AU46" s="695">
        <f t="shared" si="92"/>
        <v>0</v>
      </c>
      <c r="AV46" s="695">
        <f t="shared" si="92"/>
        <v>0</v>
      </c>
      <c r="AW46" s="695">
        <f t="shared" si="92"/>
        <v>0</v>
      </c>
      <c r="AX46" s="695">
        <f t="shared" si="92"/>
        <v>0</v>
      </c>
      <c r="AY46" s="696">
        <f t="shared" si="92"/>
        <v>1050047</v>
      </c>
      <c r="AZ46" s="692">
        <f t="shared" si="75"/>
        <v>1050047</v>
      </c>
    </row>
    <row r="47" spans="1:52" ht="18" x14ac:dyDescent="0.25">
      <c r="A47" s="703"/>
      <c r="B47" s="702" t="s">
        <v>128</v>
      </c>
      <c r="C47" s="699"/>
      <c r="D47" s="699"/>
      <c r="E47" s="699"/>
      <c r="F47" s="699"/>
      <c r="G47" s="699"/>
      <c r="H47" s="699">
        <f>SUM(C47:G47)</f>
        <v>0</v>
      </c>
      <c r="I47" s="699"/>
      <c r="J47" s="699"/>
      <c r="K47" s="700"/>
      <c r="L47" s="699"/>
      <c r="M47" s="699">
        <f>SUM(I47:L47)</f>
        <v>0</v>
      </c>
      <c r="N47" s="699"/>
      <c r="O47" s="699"/>
      <c r="P47" s="699"/>
      <c r="Q47" s="699">
        <f t="shared" si="22"/>
        <v>0</v>
      </c>
      <c r="R47" s="699"/>
      <c r="S47" s="699"/>
      <c r="T47" s="699"/>
      <c r="U47" s="699">
        <v>0</v>
      </c>
      <c r="V47" s="699"/>
      <c r="W47" s="699"/>
      <c r="X47" s="699"/>
      <c r="Y47" s="699"/>
      <c r="Z47" s="699"/>
      <c r="AA47" s="699"/>
      <c r="AB47" s="699"/>
      <c r="AC47" s="699"/>
      <c r="AD47" s="699"/>
      <c r="AE47" s="699"/>
      <c r="AF47" s="699"/>
      <c r="AG47" s="699"/>
      <c r="AH47" s="699"/>
      <c r="AI47" s="699"/>
      <c r="AJ47" s="699"/>
      <c r="AK47" s="699"/>
      <c r="AL47" s="699"/>
      <c r="AM47" s="699"/>
      <c r="AN47" s="699"/>
      <c r="AO47" s="699"/>
      <c r="AP47" s="699"/>
      <c r="AQ47" s="699"/>
      <c r="AR47" s="699"/>
      <c r="AS47" s="699"/>
      <c r="AT47" s="699"/>
      <c r="AU47" s="699"/>
      <c r="AV47" s="699"/>
      <c r="AW47" s="699"/>
      <c r="AX47" s="699"/>
      <c r="AY47" s="700">
        <f>SUM(R47:AX47)</f>
        <v>0</v>
      </c>
      <c r="AZ47" s="692">
        <f t="shared" si="75"/>
        <v>0</v>
      </c>
    </row>
    <row r="48" spans="1:52" ht="60" x14ac:dyDescent="0.25">
      <c r="A48" s="703"/>
      <c r="B48" s="702" t="s">
        <v>129</v>
      </c>
      <c r="C48" s="699"/>
      <c r="D48" s="699"/>
      <c r="E48" s="699"/>
      <c r="F48" s="699"/>
      <c r="G48" s="699"/>
      <c r="H48" s="699">
        <f>SUM(C48:G48)</f>
        <v>0</v>
      </c>
      <c r="I48" s="699"/>
      <c r="J48" s="699"/>
      <c r="K48" s="700"/>
      <c r="L48" s="699"/>
      <c r="M48" s="699">
        <f>SUM(I48:L48)</f>
        <v>0</v>
      </c>
      <c r="N48" s="699"/>
      <c r="O48" s="699"/>
      <c r="P48" s="699"/>
      <c r="Q48" s="699">
        <f t="shared" si="22"/>
        <v>0</v>
      </c>
      <c r="R48" s="699">
        <v>155000</v>
      </c>
      <c r="S48" s="699">
        <v>0</v>
      </c>
      <c r="T48" s="699"/>
      <c r="U48" s="699">
        <v>0</v>
      </c>
      <c r="V48" s="699"/>
      <c r="W48" s="699"/>
      <c r="X48" s="699"/>
      <c r="Y48" s="699"/>
      <c r="Z48" s="699"/>
      <c r="AA48" s="699"/>
      <c r="AB48" s="699"/>
      <c r="AC48" s="699"/>
      <c r="AD48" s="699"/>
      <c r="AE48" s="699"/>
      <c r="AF48" s="699"/>
      <c r="AG48" s="699"/>
      <c r="AH48" s="699"/>
      <c r="AI48" s="699"/>
      <c r="AJ48" s="699"/>
      <c r="AK48" s="699"/>
      <c r="AL48" s="699"/>
      <c r="AM48" s="699"/>
      <c r="AN48" s="699"/>
      <c r="AO48" s="699"/>
      <c r="AP48" s="699"/>
      <c r="AQ48" s="699"/>
      <c r="AR48" s="699"/>
      <c r="AS48" s="699"/>
      <c r="AT48" s="699"/>
      <c r="AU48" s="699"/>
      <c r="AV48" s="699"/>
      <c r="AW48" s="699"/>
      <c r="AX48" s="699"/>
      <c r="AY48" s="700">
        <f>SUM(R48:AX48)</f>
        <v>155000</v>
      </c>
      <c r="AZ48" s="692">
        <f t="shared" si="75"/>
        <v>155000</v>
      </c>
    </row>
    <row r="49" spans="1:52" ht="18" x14ac:dyDescent="0.25">
      <c r="A49" s="703"/>
      <c r="B49" s="702" t="s">
        <v>130</v>
      </c>
      <c r="C49" s="699"/>
      <c r="D49" s="699"/>
      <c r="E49" s="699"/>
      <c r="F49" s="699"/>
      <c r="G49" s="699"/>
      <c r="H49" s="699">
        <f>SUM(C49:G49)</f>
        <v>0</v>
      </c>
      <c r="I49" s="699"/>
      <c r="J49" s="699"/>
      <c r="K49" s="700"/>
      <c r="L49" s="699"/>
      <c r="M49" s="699">
        <f>SUM(I49:L49)</f>
        <v>0</v>
      </c>
      <c r="N49" s="699"/>
      <c r="O49" s="699"/>
      <c r="P49" s="699"/>
      <c r="Q49" s="699">
        <f t="shared" si="22"/>
        <v>0</v>
      </c>
      <c r="R49" s="699">
        <v>0</v>
      </c>
      <c r="S49" s="699">
        <v>425080</v>
      </c>
      <c r="T49" s="699"/>
      <c r="U49" s="699">
        <v>0</v>
      </c>
      <c r="V49" s="699"/>
      <c r="W49" s="699"/>
      <c r="X49" s="699"/>
      <c r="Y49" s="699"/>
      <c r="Z49" s="699"/>
      <c r="AA49" s="699"/>
      <c r="AB49" s="699"/>
      <c r="AC49" s="699"/>
      <c r="AD49" s="699"/>
      <c r="AE49" s="699"/>
      <c r="AF49" s="699"/>
      <c r="AG49" s="699"/>
      <c r="AH49" s="699"/>
      <c r="AI49" s="699"/>
      <c r="AJ49" s="699"/>
      <c r="AK49" s="699"/>
      <c r="AL49" s="699"/>
      <c r="AM49" s="699"/>
      <c r="AN49" s="699"/>
      <c r="AO49" s="699"/>
      <c r="AP49" s="699"/>
      <c r="AQ49" s="699"/>
      <c r="AR49" s="699"/>
      <c r="AS49" s="699"/>
      <c r="AT49" s="699"/>
      <c r="AU49" s="699"/>
      <c r="AV49" s="699"/>
      <c r="AW49" s="699"/>
      <c r="AX49" s="699"/>
      <c r="AY49" s="700">
        <f>SUM(R49:AX49)</f>
        <v>425080</v>
      </c>
      <c r="AZ49" s="692">
        <f t="shared" si="75"/>
        <v>425080</v>
      </c>
    </row>
    <row r="50" spans="1:52" ht="18" x14ac:dyDescent="0.25">
      <c r="A50" s="703"/>
      <c r="B50" s="702" t="s">
        <v>131</v>
      </c>
      <c r="C50" s="699"/>
      <c r="D50" s="699"/>
      <c r="E50" s="699"/>
      <c r="F50" s="699"/>
      <c r="G50" s="699"/>
      <c r="H50" s="699">
        <f>SUM(C50:G50)</f>
        <v>0</v>
      </c>
      <c r="I50" s="699"/>
      <c r="J50" s="699"/>
      <c r="K50" s="700"/>
      <c r="L50" s="699"/>
      <c r="M50" s="699">
        <f>SUM(I50:L50)</f>
        <v>0</v>
      </c>
      <c r="N50" s="699"/>
      <c r="O50" s="699"/>
      <c r="P50" s="699"/>
      <c r="Q50" s="699">
        <f t="shared" si="22"/>
        <v>0</v>
      </c>
      <c r="R50" s="699"/>
      <c r="S50" s="699">
        <v>469967</v>
      </c>
      <c r="T50" s="699"/>
      <c r="U50" s="699">
        <v>0</v>
      </c>
      <c r="V50" s="699"/>
      <c r="W50" s="699"/>
      <c r="X50" s="699"/>
      <c r="Y50" s="699"/>
      <c r="Z50" s="699"/>
      <c r="AA50" s="699"/>
      <c r="AB50" s="699"/>
      <c r="AC50" s="699"/>
      <c r="AD50" s="699"/>
      <c r="AE50" s="699"/>
      <c r="AF50" s="699"/>
      <c r="AG50" s="699"/>
      <c r="AH50" s="699"/>
      <c r="AI50" s="699"/>
      <c r="AJ50" s="699"/>
      <c r="AK50" s="699"/>
      <c r="AL50" s="699"/>
      <c r="AM50" s="699"/>
      <c r="AN50" s="699"/>
      <c r="AO50" s="699"/>
      <c r="AP50" s="699"/>
      <c r="AQ50" s="699"/>
      <c r="AR50" s="699"/>
      <c r="AS50" s="699"/>
      <c r="AT50" s="699"/>
      <c r="AU50" s="699"/>
      <c r="AV50" s="699"/>
      <c r="AW50" s="699"/>
      <c r="AX50" s="699"/>
      <c r="AY50" s="700">
        <f>SUM(R50:AX50)</f>
        <v>469967</v>
      </c>
      <c r="AZ50" s="692">
        <f t="shared" si="75"/>
        <v>469967</v>
      </c>
    </row>
    <row r="51" spans="1:52" ht="18" x14ac:dyDescent="0.25">
      <c r="A51" s="688" t="s">
        <v>132</v>
      </c>
      <c r="B51" s="689" t="s">
        <v>133</v>
      </c>
      <c r="C51" s="690">
        <f t="shared" ref="C51:AY51" si="100">SUM(C52:C61)</f>
        <v>22500</v>
      </c>
      <c r="D51" s="690">
        <f t="shared" ref="D51:F51" si="101">SUM(D52:D61)</f>
        <v>0</v>
      </c>
      <c r="E51" s="690">
        <f t="shared" si="101"/>
        <v>1514741</v>
      </c>
      <c r="F51" s="690">
        <f t="shared" si="101"/>
        <v>0</v>
      </c>
      <c r="G51" s="690">
        <f t="shared" si="100"/>
        <v>0</v>
      </c>
      <c r="H51" s="690">
        <f t="shared" si="100"/>
        <v>1537241</v>
      </c>
      <c r="I51" s="690">
        <f t="shared" si="100"/>
        <v>13108</v>
      </c>
      <c r="J51" s="690">
        <f t="shared" ref="J51:K51" si="102">SUM(J52:J61)</f>
        <v>0</v>
      </c>
      <c r="K51" s="691">
        <f t="shared" si="102"/>
        <v>0</v>
      </c>
      <c r="L51" s="690">
        <f t="shared" si="100"/>
        <v>0</v>
      </c>
      <c r="M51" s="690">
        <f t="shared" si="100"/>
        <v>13108</v>
      </c>
      <c r="N51" s="690">
        <f t="shared" si="100"/>
        <v>518960</v>
      </c>
      <c r="O51" s="690"/>
      <c r="P51" s="690">
        <f t="shared" ref="P51" si="103">SUM(P52:P61)</f>
        <v>0</v>
      </c>
      <c r="Q51" s="690">
        <f t="shared" si="22"/>
        <v>518960</v>
      </c>
      <c r="R51" s="690">
        <f t="shared" si="100"/>
        <v>0</v>
      </c>
      <c r="S51" s="690">
        <f t="shared" ref="S51:T51" si="104">SUM(S52:S61)</f>
        <v>0</v>
      </c>
      <c r="T51" s="690">
        <f t="shared" si="104"/>
        <v>0</v>
      </c>
      <c r="U51" s="690">
        <f t="shared" si="100"/>
        <v>0</v>
      </c>
      <c r="V51" s="690">
        <f t="shared" si="100"/>
        <v>2134420</v>
      </c>
      <c r="W51" s="690">
        <f t="shared" si="100"/>
        <v>8581214</v>
      </c>
      <c r="X51" s="690">
        <f t="shared" si="100"/>
        <v>0</v>
      </c>
      <c r="Y51" s="690">
        <f t="shared" ref="Y51" si="105">SUM(Y52:Y61)</f>
        <v>0</v>
      </c>
      <c r="Z51" s="690">
        <f t="shared" si="100"/>
        <v>0</v>
      </c>
      <c r="AA51" s="690">
        <f t="shared" si="100"/>
        <v>0</v>
      </c>
      <c r="AB51" s="690">
        <f t="shared" si="100"/>
        <v>0</v>
      </c>
      <c r="AC51" s="690">
        <f t="shared" si="100"/>
        <v>185930</v>
      </c>
      <c r="AD51" s="690">
        <f t="shared" si="100"/>
        <v>0</v>
      </c>
      <c r="AE51" s="690">
        <f t="shared" si="100"/>
        <v>1327150</v>
      </c>
      <c r="AF51" s="690">
        <f t="shared" si="100"/>
        <v>0</v>
      </c>
      <c r="AG51" s="690">
        <f t="shared" si="100"/>
        <v>0</v>
      </c>
      <c r="AH51" s="690">
        <f t="shared" si="100"/>
        <v>0</v>
      </c>
      <c r="AI51" s="690">
        <f t="shared" si="100"/>
        <v>2723350</v>
      </c>
      <c r="AJ51" s="690">
        <f t="shared" si="100"/>
        <v>0</v>
      </c>
      <c r="AK51" s="690">
        <f t="shared" si="100"/>
        <v>0</v>
      </c>
      <c r="AL51" s="690">
        <f t="shared" si="100"/>
        <v>40000</v>
      </c>
      <c r="AM51" s="690">
        <f t="shared" si="100"/>
        <v>0</v>
      </c>
      <c r="AN51" s="690">
        <f t="shared" si="100"/>
        <v>1182874</v>
      </c>
      <c r="AO51" s="690">
        <f t="shared" si="100"/>
        <v>0</v>
      </c>
      <c r="AP51" s="690">
        <f t="shared" si="100"/>
        <v>0</v>
      </c>
      <c r="AQ51" s="690">
        <f t="shared" ref="AQ51" si="106">SUM(AQ52:AQ61)</f>
        <v>0</v>
      </c>
      <c r="AR51" s="690">
        <f t="shared" si="100"/>
        <v>0</v>
      </c>
      <c r="AS51" s="690">
        <f t="shared" ref="AS51:AT51" si="107">SUM(AS52:AS61)</f>
        <v>0</v>
      </c>
      <c r="AT51" s="690">
        <f t="shared" si="107"/>
        <v>0</v>
      </c>
      <c r="AU51" s="690">
        <f t="shared" si="100"/>
        <v>0</v>
      </c>
      <c r="AV51" s="690">
        <f t="shared" si="100"/>
        <v>0</v>
      </c>
      <c r="AW51" s="690">
        <f t="shared" si="100"/>
        <v>0</v>
      </c>
      <c r="AX51" s="690">
        <f t="shared" si="100"/>
        <v>0</v>
      </c>
      <c r="AY51" s="691">
        <f t="shared" si="100"/>
        <v>16174938</v>
      </c>
      <c r="AZ51" s="692">
        <f t="shared" si="75"/>
        <v>18244247</v>
      </c>
    </row>
    <row r="52" spans="1:52" ht="18" x14ac:dyDescent="0.25">
      <c r="A52" s="697" t="s">
        <v>134</v>
      </c>
      <c r="B52" s="698" t="s">
        <v>135</v>
      </c>
      <c r="C52" s="699"/>
      <c r="D52" s="699"/>
      <c r="E52" s="699"/>
      <c r="F52" s="699"/>
      <c r="G52" s="699"/>
      <c r="H52" s="699">
        <f t="shared" ref="H52:H61" si="108">SUM(C52:G52)</f>
        <v>0</v>
      </c>
      <c r="I52" s="699"/>
      <c r="J52" s="699"/>
      <c r="K52" s="700"/>
      <c r="L52" s="699"/>
      <c r="M52" s="699">
        <f t="shared" ref="M52:M61" si="109">SUM(I52:L52)</f>
        <v>0</v>
      </c>
      <c r="N52" s="699"/>
      <c r="O52" s="699"/>
      <c r="P52" s="699"/>
      <c r="Q52" s="699">
        <f t="shared" si="22"/>
        <v>0</v>
      </c>
      <c r="R52" s="699"/>
      <c r="S52" s="699"/>
      <c r="T52" s="699"/>
      <c r="U52" s="699"/>
      <c r="V52" s="699"/>
      <c r="W52" s="699"/>
      <c r="X52" s="699"/>
      <c r="Y52" s="699"/>
      <c r="Z52" s="699"/>
      <c r="AA52" s="699"/>
      <c r="AB52" s="699"/>
      <c r="AC52" s="699"/>
      <c r="AD52" s="699"/>
      <c r="AE52" s="699"/>
      <c r="AF52" s="699"/>
      <c r="AG52" s="699"/>
      <c r="AH52" s="699"/>
      <c r="AI52" s="699"/>
      <c r="AJ52" s="699"/>
      <c r="AK52" s="699"/>
      <c r="AL52" s="699"/>
      <c r="AM52" s="699"/>
      <c r="AN52" s="699"/>
      <c r="AO52" s="699"/>
      <c r="AP52" s="699"/>
      <c r="AQ52" s="699"/>
      <c r="AR52" s="699"/>
      <c r="AS52" s="699"/>
      <c r="AT52" s="699"/>
      <c r="AU52" s="699"/>
      <c r="AV52" s="699"/>
      <c r="AW52" s="699"/>
      <c r="AX52" s="699"/>
      <c r="AY52" s="700">
        <f t="shared" ref="AY52:AY61" si="110">SUM(R52:AX52)</f>
        <v>0</v>
      </c>
      <c r="AZ52" s="692">
        <f t="shared" si="75"/>
        <v>0</v>
      </c>
    </row>
    <row r="53" spans="1:52" ht="18" x14ac:dyDescent="0.25">
      <c r="A53" s="697" t="s">
        <v>136</v>
      </c>
      <c r="B53" s="698" t="s">
        <v>137</v>
      </c>
      <c r="C53" s="699">
        <v>17717</v>
      </c>
      <c r="D53" s="699"/>
      <c r="E53" s="699">
        <v>1324338</v>
      </c>
      <c r="F53" s="699"/>
      <c r="G53" s="699">
        <v>0</v>
      </c>
      <c r="H53" s="699">
        <f t="shared" si="108"/>
        <v>1342055</v>
      </c>
      <c r="I53" s="699"/>
      <c r="J53" s="699"/>
      <c r="K53" s="700"/>
      <c r="L53" s="699"/>
      <c r="M53" s="699">
        <f t="shared" si="109"/>
        <v>0</v>
      </c>
      <c r="N53" s="699">
        <v>147507</v>
      </c>
      <c r="O53" s="699"/>
      <c r="P53" s="699">
        <v>0</v>
      </c>
      <c r="Q53" s="699">
        <f t="shared" si="22"/>
        <v>147507</v>
      </c>
      <c r="R53" s="699"/>
      <c r="S53" s="699"/>
      <c r="T53" s="699"/>
      <c r="U53" s="699">
        <v>0</v>
      </c>
      <c r="V53" s="699">
        <v>1652276</v>
      </c>
      <c r="W53" s="699">
        <v>3272770</v>
      </c>
      <c r="X53" s="699"/>
      <c r="Y53" s="699"/>
      <c r="Z53" s="699"/>
      <c r="AA53" s="699"/>
      <c r="AB53" s="699"/>
      <c r="AC53" s="699"/>
      <c r="AD53" s="699">
        <v>0</v>
      </c>
      <c r="AE53" s="699">
        <v>523600</v>
      </c>
      <c r="AF53" s="699"/>
      <c r="AG53" s="699"/>
      <c r="AH53" s="699"/>
      <c r="AI53" s="699">
        <v>2339907</v>
      </c>
      <c r="AJ53" s="699"/>
      <c r="AK53" s="699"/>
      <c r="AL53" s="699">
        <v>40000</v>
      </c>
      <c r="AM53" s="699">
        <v>0</v>
      </c>
      <c r="AN53" s="699"/>
      <c r="AO53" s="699"/>
      <c r="AP53" s="699"/>
      <c r="AQ53" s="699"/>
      <c r="AR53" s="699"/>
      <c r="AS53" s="699"/>
      <c r="AT53" s="699"/>
      <c r="AU53" s="699"/>
      <c r="AV53" s="699"/>
      <c r="AW53" s="699"/>
      <c r="AX53" s="699"/>
      <c r="AY53" s="700">
        <f t="shared" si="110"/>
        <v>7828553</v>
      </c>
      <c r="AZ53" s="692">
        <f t="shared" si="75"/>
        <v>9318115</v>
      </c>
    </row>
    <row r="54" spans="1:52" ht="18" x14ac:dyDescent="0.25">
      <c r="A54" s="697" t="s">
        <v>138</v>
      </c>
      <c r="B54" s="698" t="s">
        <v>139</v>
      </c>
      <c r="C54" s="699"/>
      <c r="D54" s="699"/>
      <c r="E54" s="699"/>
      <c r="F54" s="699"/>
      <c r="G54" s="699"/>
      <c r="H54" s="699">
        <f t="shared" si="108"/>
        <v>0</v>
      </c>
      <c r="I54" s="699"/>
      <c r="J54" s="699"/>
      <c r="K54" s="700">
        <v>0</v>
      </c>
      <c r="L54" s="699"/>
      <c r="M54" s="699">
        <f t="shared" si="109"/>
        <v>0</v>
      </c>
      <c r="N54" s="699"/>
      <c r="O54" s="699"/>
      <c r="P54" s="699"/>
      <c r="Q54" s="699">
        <f t="shared" si="22"/>
        <v>0</v>
      </c>
      <c r="R54" s="699"/>
      <c r="S54" s="699"/>
      <c r="T54" s="699"/>
      <c r="U54" s="699">
        <v>0</v>
      </c>
      <c r="V54" s="699"/>
      <c r="W54" s="699">
        <v>812331</v>
      </c>
      <c r="X54" s="699"/>
      <c r="Y54" s="699"/>
      <c r="Z54" s="699"/>
      <c r="AA54" s="699"/>
      <c r="AB54" s="699"/>
      <c r="AC54" s="699">
        <v>173493</v>
      </c>
      <c r="AD54" s="699"/>
      <c r="AE54" s="699">
        <v>534144</v>
      </c>
      <c r="AF54" s="699"/>
      <c r="AG54" s="699"/>
      <c r="AH54" s="699"/>
      <c r="AI54" s="699"/>
      <c r="AJ54" s="699"/>
      <c r="AK54" s="699"/>
      <c r="AL54" s="699"/>
      <c r="AM54" s="699"/>
      <c r="AN54" s="699"/>
      <c r="AO54" s="699"/>
      <c r="AP54" s="699"/>
      <c r="AQ54" s="699"/>
      <c r="AR54" s="699"/>
      <c r="AS54" s="699"/>
      <c r="AT54" s="699"/>
      <c r="AU54" s="699"/>
      <c r="AV54" s="699"/>
      <c r="AW54" s="699"/>
      <c r="AX54" s="699"/>
      <c r="AY54" s="700">
        <f t="shared" si="110"/>
        <v>1519968</v>
      </c>
      <c r="AZ54" s="692">
        <f t="shared" si="75"/>
        <v>1519968</v>
      </c>
    </row>
    <row r="55" spans="1:52" ht="18" x14ac:dyDescent="0.25">
      <c r="A55" s="697" t="s">
        <v>140</v>
      </c>
      <c r="B55" s="698" t="s">
        <v>141</v>
      </c>
      <c r="C55" s="699"/>
      <c r="D55" s="699"/>
      <c r="E55" s="699"/>
      <c r="F55" s="699"/>
      <c r="G55" s="699"/>
      <c r="H55" s="699">
        <f t="shared" si="108"/>
        <v>0</v>
      </c>
      <c r="I55" s="699"/>
      <c r="J55" s="699"/>
      <c r="K55" s="700"/>
      <c r="L55" s="699"/>
      <c r="M55" s="699">
        <f t="shared" si="109"/>
        <v>0</v>
      </c>
      <c r="N55" s="699"/>
      <c r="O55" s="699"/>
      <c r="P55" s="699"/>
      <c r="Q55" s="699">
        <f t="shared" si="22"/>
        <v>0</v>
      </c>
      <c r="R55" s="699"/>
      <c r="S55" s="699"/>
      <c r="T55" s="699"/>
      <c r="U55" s="699">
        <v>0</v>
      </c>
      <c r="V55" s="699"/>
      <c r="W55" s="699">
        <v>4392931</v>
      </c>
      <c r="X55" s="699"/>
      <c r="Y55" s="699"/>
      <c r="Z55" s="699"/>
      <c r="AA55" s="699"/>
      <c r="AB55" s="699"/>
      <c r="AC55" s="699"/>
      <c r="AD55" s="699"/>
      <c r="AE55" s="699"/>
      <c r="AF55" s="699"/>
      <c r="AG55" s="699"/>
      <c r="AH55" s="699"/>
      <c r="AI55" s="699"/>
      <c r="AJ55" s="699"/>
      <c r="AK55" s="699"/>
      <c r="AL55" s="699"/>
      <c r="AM55" s="699"/>
      <c r="AN55" s="699"/>
      <c r="AO55" s="699"/>
      <c r="AP55" s="699"/>
      <c r="AQ55" s="699"/>
      <c r="AR55" s="699"/>
      <c r="AS55" s="699"/>
      <c r="AT55" s="699"/>
      <c r="AU55" s="699"/>
      <c r="AV55" s="699"/>
      <c r="AW55" s="699"/>
      <c r="AX55" s="699"/>
      <c r="AY55" s="700">
        <f t="shared" si="110"/>
        <v>4392931</v>
      </c>
      <c r="AZ55" s="692">
        <f t="shared" si="75"/>
        <v>4392931</v>
      </c>
    </row>
    <row r="56" spans="1:52" ht="18" x14ac:dyDescent="0.25">
      <c r="A56" s="697" t="s">
        <v>142</v>
      </c>
      <c r="B56" s="698" t="s">
        <v>143</v>
      </c>
      <c r="C56" s="699"/>
      <c r="D56" s="699"/>
      <c r="E56" s="699"/>
      <c r="F56" s="699"/>
      <c r="G56" s="699"/>
      <c r="H56" s="699">
        <f t="shared" si="108"/>
        <v>0</v>
      </c>
      <c r="I56" s="699"/>
      <c r="J56" s="699"/>
      <c r="K56" s="700"/>
      <c r="L56" s="699"/>
      <c r="M56" s="699">
        <f t="shared" si="109"/>
        <v>0</v>
      </c>
      <c r="N56" s="699"/>
      <c r="O56" s="699"/>
      <c r="P56" s="699"/>
      <c r="Q56" s="699">
        <f t="shared" si="22"/>
        <v>0</v>
      </c>
      <c r="R56" s="699"/>
      <c r="S56" s="699"/>
      <c r="T56" s="699"/>
      <c r="U56" s="699">
        <v>0</v>
      </c>
      <c r="V56" s="699"/>
      <c r="W56" s="699"/>
      <c r="X56" s="699"/>
      <c r="Y56" s="699"/>
      <c r="Z56" s="699"/>
      <c r="AA56" s="699"/>
      <c r="AB56" s="699"/>
      <c r="AC56" s="699"/>
      <c r="AD56" s="699"/>
      <c r="AE56" s="699"/>
      <c r="AF56" s="699"/>
      <c r="AG56" s="699"/>
      <c r="AH56" s="699"/>
      <c r="AI56" s="699"/>
      <c r="AJ56" s="699"/>
      <c r="AK56" s="699"/>
      <c r="AL56" s="699"/>
      <c r="AM56" s="699"/>
      <c r="AN56" s="699">
        <v>931397</v>
      </c>
      <c r="AO56" s="699"/>
      <c r="AP56" s="699"/>
      <c r="AQ56" s="699"/>
      <c r="AR56" s="699"/>
      <c r="AS56" s="699"/>
      <c r="AT56" s="699"/>
      <c r="AU56" s="699"/>
      <c r="AV56" s="699"/>
      <c r="AW56" s="699"/>
      <c r="AX56" s="699"/>
      <c r="AY56" s="700">
        <f t="shared" si="110"/>
        <v>931397</v>
      </c>
      <c r="AZ56" s="692">
        <f t="shared" si="75"/>
        <v>931397</v>
      </c>
    </row>
    <row r="57" spans="1:52" ht="18" x14ac:dyDescent="0.25">
      <c r="A57" s="697" t="s">
        <v>144</v>
      </c>
      <c r="B57" s="698" t="s">
        <v>145</v>
      </c>
      <c r="C57" s="699">
        <v>4783</v>
      </c>
      <c r="D57" s="699"/>
      <c r="E57" s="699">
        <v>186662</v>
      </c>
      <c r="F57" s="699"/>
      <c r="G57" s="699">
        <v>0</v>
      </c>
      <c r="H57" s="699">
        <f t="shared" si="108"/>
        <v>191445</v>
      </c>
      <c r="I57" s="699"/>
      <c r="J57" s="699"/>
      <c r="K57" s="700"/>
      <c r="L57" s="699"/>
      <c r="M57" s="699">
        <f t="shared" si="109"/>
        <v>0</v>
      </c>
      <c r="N57" s="699">
        <v>37056</v>
      </c>
      <c r="O57" s="699"/>
      <c r="P57" s="699">
        <v>0</v>
      </c>
      <c r="Q57" s="699">
        <f t="shared" si="22"/>
        <v>37056</v>
      </c>
      <c r="R57" s="699"/>
      <c r="S57" s="699"/>
      <c r="T57" s="699"/>
      <c r="U57" s="699">
        <v>0</v>
      </c>
      <c r="V57" s="699">
        <v>415254</v>
      </c>
      <c r="W57" s="699">
        <v>103182</v>
      </c>
      <c r="X57" s="699"/>
      <c r="Y57" s="699"/>
      <c r="Z57" s="699"/>
      <c r="AA57" s="699"/>
      <c r="AB57" s="699"/>
      <c r="AC57" s="699">
        <v>12437</v>
      </c>
      <c r="AD57" s="699">
        <v>0</v>
      </c>
      <c r="AE57" s="699">
        <v>145132</v>
      </c>
      <c r="AF57" s="699"/>
      <c r="AG57" s="699"/>
      <c r="AH57" s="699"/>
      <c r="AI57" s="699">
        <v>383443</v>
      </c>
      <c r="AJ57" s="699"/>
      <c r="AK57" s="699"/>
      <c r="AL57" s="699"/>
      <c r="AM57" s="699"/>
      <c r="AN57" s="699">
        <v>251477</v>
      </c>
      <c r="AO57" s="699"/>
      <c r="AP57" s="699"/>
      <c r="AQ57" s="699"/>
      <c r="AR57" s="699"/>
      <c r="AS57" s="699"/>
      <c r="AT57" s="699"/>
      <c r="AU57" s="699"/>
      <c r="AV57" s="699"/>
      <c r="AW57" s="699"/>
      <c r="AX57" s="699"/>
      <c r="AY57" s="700">
        <f t="shared" si="110"/>
        <v>1310925</v>
      </c>
      <c r="AZ57" s="692">
        <f t="shared" si="75"/>
        <v>1539426</v>
      </c>
    </row>
    <row r="58" spans="1:52" ht="18" x14ac:dyDescent="0.25">
      <c r="A58" s="697" t="s">
        <v>146</v>
      </c>
      <c r="B58" s="698" t="s">
        <v>147</v>
      </c>
      <c r="C58" s="699"/>
      <c r="D58" s="699"/>
      <c r="E58" s="699"/>
      <c r="F58" s="699"/>
      <c r="G58" s="699"/>
      <c r="H58" s="699">
        <f t="shared" si="108"/>
        <v>0</v>
      </c>
      <c r="I58" s="699"/>
      <c r="J58" s="699"/>
      <c r="K58" s="700"/>
      <c r="L58" s="699"/>
      <c r="M58" s="699">
        <f t="shared" si="109"/>
        <v>0</v>
      </c>
      <c r="N58" s="699">
        <v>330000</v>
      </c>
      <c r="O58" s="699"/>
      <c r="P58" s="699"/>
      <c r="Q58" s="699">
        <f t="shared" si="22"/>
        <v>330000</v>
      </c>
      <c r="R58" s="699"/>
      <c r="S58" s="699"/>
      <c r="T58" s="699"/>
      <c r="U58" s="699"/>
      <c r="V58" s="699"/>
      <c r="W58" s="699"/>
      <c r="X58" s="699"/>
      <c r="Y58" s="699"/>
      <c r="Z58" s="699"/>
      <c r="AA58" s="699"/>
      <c r="AB58" s="699"/>
      <c r="AC58" s="699"/>
      <c r="AD58" s="699"/>
      <c r="AE58" s="699"/>
      <c r="AF58" s="699"/>
      <c r="AG58" s="699"/>
      <c r="AH58" s="699"/>
      <c r="AI58" s="699"/>
      <c r="AJ58" s="699"/>
      <c r="AK58" s="699"/>
      <c r="AL58" s="699"/>
      <c r="AM58" s="699"/>
      <c r="AN58" s="699"/>
      <c r="AO58" s="699"/>
      <c r="AP58" s="699"/>
      <c r="AQ58" s="699"/>
      <c r="AR58" s="699"/>
      <c r="AS58" s="699"/>
      <c r="AT58" s="699"/>
      <c r="AU58" s="699"/>
      <c r="AV58" s="699"/>
      <c r="AW58" s="699"/>
      <c r="AX58" s="699"/>
      <c r="AY58" s="700">
        <f t="shared" si="110"/>
        <v>0</v>
      </c>
      <c r="AZ58" s="692">
        <f t="shared" si="75"/>
        <v>330000</v>
      </c>
    </row>
    <row r="59" spans="1:52" ht="18" x14ac:dyDescent="0.25">
      <c r="A59" s="697" t="s">
        <v>148</v>
      </c>
      <c r="B59" s="698" t="s">
        <v>149</v>
      </c>
      <c r="C59" s="699"/>
      <c r="D59" s="699"/>
      <c r="E59" s="699">
        <v>44</v>
      </c>
      <c r="F59" s="699"/>
      <c r="G59" s="699"/>
      <c r="H59" s="699">
        <f t="shared" si="108"/>
        <v>44</v>
      </c>
      <c r="I59" s="699">
        <v>7</v>
      </c>
      <c r="J59" s="699"/>
      <c r="K59" s="700"/>
      <c r="L59" s="699"/>
      <c r="M59" s="699">
        <f t="shared" si="109"/>
        <v>7</v>
      </c>
      <c r="N59" s="699">
        <v>13</v>
      </c>
      <c r="O59" s="699"/>
      <c r="P59" s="699"/>
      <c r="Q59" s="699">
        <f t="shared" si="22"/>
        <v>13</v>
      </c>
      <c r="R59" s="699"/>
      <c r="S59" s="699"/>
      <c r="T59" s="699"/>
      <c r="U59" s="699">
        <v>0</v>
      </c>
      <c r="V59" s="699"/>
      <c r="W59" s="699"/>
      <c r="X59" s="699"/>
      <c r="Y59" s="699"/>
      <c r="Z59" s="699"/>
      <c r="AA59" s="699"/>
      <c r="AB59" s="699"/>
      <c r="AC59" s="699"/>
      <c r="AD59" s="699">
        <v>0</v>
      </c>
      <c r="AE59" s="699">
        <v>13393</v>
      </c>
      <c r="AF59" s="699"/>
      <c r="AG59" s="699"/>
      <c r="AH59" s="699"/>
      <c r="AI59" s="699"/>
      <c r="AJ59" s="699"/>
      <c r="AK59" s="699"/>
      <c r="AL59" s="699"/>
      <c r="AM59" s="699"/>
      <c r="AN59" s="699"/>
      <c r="AO59" s="699"/>
      <c r="AP59" s="699"/>
      <c r="AQ59" s="699"/>
      <c r="AR59" s="699"/>
      <c r="AS59" s="699"/>
      <c r="AT59" s="699"/>
      <c r="AU59" s="699"/>
      <c r="AV59" s="699"/>
      <c r="AW59" s="699"/>
      <c r="AX59" s="699"/>
      <c r="AY59" s="700">
        <f t="shared" si="110"/>
        <v>13393</v>
      </c>
      <c r="AZ59" s="692">
        <f t="shared" si="75"/>
        <v>13457</v>
      </c>
    </row>
    <row r="60" spans="1:52" ht="18" x14ac:dyDescent="0.25">
      <c r="A60" s="697" t="s">
        <v>150</v>
      </c>
      <c r="B60" s="698" t="s">
        <v>151</v>
      </c>
      <c r="C60" s="699"/>
      <c r="D60" s="699"/>
      <c r="E60" s="699"/>
      <c r="F60" s="699"/>
      <c r="G60" s="699"/>
      <c r="H60" s="699">
        <f t="shared" si="108"/>
        <v>0</v>
      </c>
      <c r="I60" s="699"/>
      <c r="J60" s="699"/>
      <c r="K60" s="700"/>
      <c r="L60" s="699"/>
      <c r="M60" s="699">
        <f t="shared" si="109"/>
        <v>0</v>
      </c>
      <c r="N60" s="699"/>
      <c r="O60" s="699"/>
      <c r="P60" s="699"/>
      <c r="Q60" s="699">
        <f t="shared" si="22"/>
        <v>0</v>
      </c>
      <c r="R60" s="699"/>
      <c r="S60" s="699"/>
      <c r="T60" s="699"/>
      <c r="U60" s="699"/>
      <c r="V60" s="699"/>
      <c r="W60" s="699"/>
      <c r="X60" s="699"/>
      <c r="Y60" s="699"/>
      <c r="Z60" s="699"/>
      <c r="AA60" s="699"/>
      <c r="AB60" s="699"/>
      <c r="AC60" s="699"/>
      <c r="AD60" s="699">
        <v>0</v>
      </c>
      <c r="AE60" s="699"/>
      <c r="AF60" s="699"/>
      <c r="AG60" s="699"/>
      <c r="AH60" s="699"/>
      <c r="AI60" s="699"/>
      <c r="AJ60" s="699"/>
      <c r="AK60" s="699"/>
      <c r="AL60" s="699"/>
      <c r="AM60" s="699"/>
      <c r="AN60" s="699"/>
      <c r="AO60" s="699"/>
      <c r="AP60" s="699"/>
      <c r="AQ60" s="699"/>
      <c r="AR60" s="699"/>
      <c r="AS60" s="699"/>
      <c r="AT60" s="699"/>
      <c r="AU60" s="699"/>
      <c r="AV60" s="699"/>
      <c r="AW60" s="699"/>
      <c r="AX60" s="699"/>
      <c r="AY60" s="700">
        <f t="shared" si="110"/>
        <v>0</v>
      </c>
      <c r="AZ60" s="692">
        <f t="shared" si="75"/>
        <v>0</v>
      </c>
    </row>
    <row r="61" spans="1:52" ht="18" x14ac:dyDescent="0.25">
      <c r="A61" s="697" t="s">
        <v>152</v>
      </c>
      <c r="B61" s="698" t="s">
        <v>153</v>
      </c>
      <c r="C61" s="699"/>
      <c r="D61" s="699"/>
      <c r="E61" s="699">
        <v>3697</v>
      </c>
      <c r="F61" s="699"/>
      <c r="G61" s="699"/>
      <c r="H61" s="699">
        <f t="shared" si="108"/>
        <v>3697</v>
      </c>
      <c r="I61" s="699">
        <v>13101</v>
      </c>
      <c r="J61" s="699"/>
      <c r="K61" s="700"/>
      <c r="L61" s="699"/>
      <c r="M61" s="699">
        <f t="shared" si="109"/>
        <v>13101</v>
      </c>
      <c r="N61" s="699">
        <v>4384</v>
      </c>
      <c r="O61" s="699"/>
      <c r="P61" s="699"/>
      <c r="Q61" s="699">
        <f t="shared" si="22"/>
        <v>4384</v>
      </c>
      <c r="R61" s="699"/>
      <c r="S61" s="699"/>
      <c r="T61" s="699"/>
      <c r="U61" s="699">
        <v>0</v>
      </c>
      <c r="V61" s="699">
        <v>66890</v>
      </c>
      <c r="W61" s="699"/>
      <c r="X61" s="699">
        <v>0</v>
      </c>
      <c r="Y61" s="699"/>
      <c r="Z61" s="699"/>
      <c r="AA61" s="699"/>
      <c r="AB61" s="699">
        <v>0</v>
      </c>
      <c r="AC61" s="699"/>
      <c r="AD61" s="699"/>
      <c r="AE61" s="699">
        <v>110881</v>
      </c>
      <c r="AF61" s="699"/>
      <c r="AG61" s="699"/>
      <c r="AH61" s="699"/>
      <c r="AI61" s="699"/>
      <c r="AJ61" s="699"/>
      <c r="AK61" s="699"/>
      <c r="AL61" s="699"/>
      <c r="AM61" s="699"/>
      <c r="AN61" s="699"/>
      <c r="AO61" s="699"/>
      <c r="AP61" s="699"/>
      <c r="AQ61" s="699"/>
      <c r="AR61" s="699"/>
      <c r="AS61" s="699"/>
      <c r="AT61" s="699"/>
      <c r="AU61" s="699"/>
      <c r="AV61" s="699"/>
      <c r="AW61" s="699"/>
      <c r="AX61" s="699"/>
      <c r="AY61" s="700">
        <f t="shared" si="110"/>
        <v>177771</v>
      </c>
      <c r="AZ61" s="692">
        <f t="shared" si="75"/>
        <v>198953</v>
      </c>
    </row>
    <row r="62" spans="1:52" ht="18" x14ac:dyDescent="0.25">
      <c r="A62" s="688" t="s">
        <v>154</v>
      </c>
      <c r="B62" s="689" t="s">
        <v>155</v>
      </c>
      <c r="C62" s="690">
        <f t="shared" ref="C62:AY62" si="111">SUM(C63:C67)</f>
        <v>0</v>
      </c>
      <c r="D62" s="690">
        <f t="shared" ref="D62:F62" si="112">SUM(D63:D67)</f>
        <v>0</v>
      </c>
      <c r="E62" s="690">
        <f t="shared" si="112"/>
        <v>0</v>
      </c>
      <c r="F62" s="690">
        <f t="shared" si="112"/>
        <v>0</v>
      </c>
      <c r="G62" s="690">
        <f t="shared" si="111"/>
        <v>0</v>
      </c>
      <c r="H62" s="690">
        <f t="shared" si="111"/>
        <v>0</v>
      </c>
      <c r="I62" s="690">
        <f t="shared" si="111"/>
        <v>0</v>
      </c>
      <c r="J62" s="690">
        <f t="shared" ref="J62:K62" si="113">SUM(J63:J67)</f>
        <v>0</v>
      </c>
      <c r="K62" s="691">
        <f t="shared" si="113"/>
        <v>0</v>
      </c>
      <c r="L62" s="690">
        <f t="shared" si="111"/>
        <v>0</v>
      </c>
      <c r="M62" s="690">
        <f t="shared" si="111"/>
        <v>0</v>
      </c>
      <c r="N62" s="690">
        <f t="shared" si="111"/>
        <v>0</v>
      </c>
      <c r="O62" s="690"/>
      <c r="P62" s="690">
        <f t="shared" ref="P62" si="114">SUM(P63:P67)</f>
        <v>0</v>
      </c>
      <c r="Q62" s="690">
        <f t="shared" si="22"/>
        <v>0</v>
      </c>
      <c r="R62" s="690">
        <f t="shared" si="111"/>
        <v>0</v>
      </c>
      <c r="S62" s="690">
        <f t="shared" ref="S62:T62" si="115">SUM(S63:S67)</f>
        <v>0</v>
      </c>
      <c r="T62" s="690">
        <f t="shared" si="115"/>
        <v>0</v>
      </c>
      <c r="U62" s="690">
        <f t="shared" si="111"/>
        <v>0</v>
      </c>
      <c r="V62" s="690">
        <f t="shared" si="111"/>
        <v>0</v>
      </c>
      <c r="W62" s="690">
        <f t="shared" si="111"/>
        <v>4504610</v>
      </c>
      <c r="X62" s="690">
        <f t="shared" si="111"/>
        <v>0</v>
      </c>
      <c r="Y62" s="690">
        <f t="shared" ref="Y62" si="116">SUM(Y63:Y67)</f>
        <v>0</v>
      </c>
      <c r="Z62" s="690">
        <f t="shared" si="111"/>
        <v>0</v>
      </c>
      <c r="AA62" s="690">
        <f t="shared" si="111"/>
        <v>0</v>
      </c>
      <c r="AB62" s="690">
        <f t="shared" si="111"/>
        <v>0</v>
      </c>
      <c r="AC62" s="690">
        <f t="shared" si="111"/>
        <v>0</v>
      </c>
      <c r="AD62" s="690">
        <f t="shared" si="111"/>
        <v>0</v>
      </c>
      <c r="AE62" s="690">
        <f t="shared" si="111"/>
        <v>0</v>
      </c>
      <c r="AF62" s="690">
        <f t="shared" si="111"/>
        <v>0</v>
      </c>
      <c r="AG62" s="690">
        <f t="shared" si="111"/>
        <v>0</v>
      </c>
      <c r="AH62" s="690">
        <f t="shared" si="111"/>
        <v>0</v>
      </c>
      <c r="AI62" s="690">
        <f t="shared" si="111"/>
        <v>0</v>
      </c>
      <c r="AJ62" s="690">
        <f t="shared" si="111"/>
        <v>0</v>
      </c>
      <c r="AK62" s="690">
        <f t="shared" si="111"/>
        <v>0</v>
      </c>
      <c r="AL62" s="690">
        <f t="shared" si="111"/>
        <v>0</v>
      </c>
      <c r="AM62" s="690">
        <f t="shared" si="111"/>
        <v>0</v>
      </c>
      <c r="AN62" s="690">
        <f t="shared" si="111"/>
        <v>0</v>
      </c>
      <c r="AO62" s="690">
        <f t="shared" si="111"/>
        <v>0</v>
      </c>
      <c r="AP62" s="690">
        <f t="shared" si="111"/>
        <v>0</v>
      </c>
      <c r="AQ62" s="690">
        <f t="shared" ref="AQ62" si="117">SUM(AQ63:AQ67)</f>
        <v>0</v>
      </c>
      <c r="AR62" s="690">
        <f t="shared" si="111"/>
        <v>0</v>
      </c>
      <c r="AS62" s="690">
        <f t="shared" ref="AS62:AT62" si="118">SUM(AS63:AS67)</f>
        <v>0</v>
      </c>
      <c r="AT62" s="690">
        <f t="shared" si="118"/>
        <v>0</v>
      </c>
      <c r="AU62" s="690">
        <f t="shared" si="111"/>
        <v>0</v>
      </c>
      <c r="AV62" s="690">
        <f t="shared" si="111"/>
        <v>0</v>
      </c>
      <c r="AW62" s="690">
        <f t="shared" si="111"/>
        <v>0</v>
      </c>
      <c r="AX62" s="690">
        <f t="shared" si="111"/>
        <v>0</v>
      </c>
      <c r="AY62" s="691">
        <f t="shared" si="111"/>
        <v>4504610</v>
      </c>
      <c r="AZ62" s="692">
        <f t="shared" si="75"/>
        <v>4504610</v>
      </c>
    </row>
    <row r="63" spans="1:52" ht="18" x14ac:dyDescent="0.25">
      <c r="A63" s="693" t="s">
        <v>156</v>
      </c>
      <c r="B63" s="694" t="s">
        <v>157</v>
      </c>
      <c r="C63" s="695"/>
      <c r="D63" s="695"/>
      <c r="E63" s="695"/>
      <c r="F63" s="695"/>
      <c r="G63" s="695"/>
      <c r="H63" s="695">
        <f>SUM(C63:G63)</f>
        <v>0</v>
      </c>
      <c r="I63" s="695"/>
      <c r="J63" s="695"/>
      <c r="K63" s="696"/>
      <c r="L63" s="695"/>
      <c r="M63" s="695">
        <f>SUM(I63:L63)</f>
        <v>0</v>
      </c>
      <c r="N63" s="695"/>
      <c r="O63" s="695"/>
      <c r="P63" s="695"/>
      <c r="Q63" s="695">
        <f t="shared" si="22"/>
        <v>0</v>
      </c>
      <c r="R63" s="695"/>
      <c r="S63" s="695"/>
      <c r="T63" s="695"/>
      <c r="U63" s="695"/>
      <c r="V63" s="695"/>
      <c r="W63" s="695"/>
      <c r="X63" s="695"/>
      <c r="Y63" s="695"/>
      <c r="Z63" s="695"/>
      <c r="AA63" s="695"/>
      <c r="AB63" s="695"/>
      <c r="AC63" s="695"/>
      <c r="AD63" s="695"/>
      <c r="AE63" s="695"/>
      <c r="AF63" s="695"/>
      <c r="AG63" s="695"/>
      <c r="AH63" s="695"/>
      <c r="AI63" s="695"/>
      <c r="AJ63" s="695"/>
      <c r="AK63" s="695"/>
      <c r="AL63" s="695"/>
      <c r="AM63" s="695"/>
      <c r="AN63" s="695"/>
      <c r="AO63" s="695"/>
      <c r="AP63" s="695"/>
      <c r="AQ63" s="695"/>
      <c r="AR63" s="695"/>
      <c r="AS63" s="695"/>
      <c r="AT63" s="695"/>
      <c r="AU63" s="695"/>
      <c r="AV63" s="695"/>
      <c r="AW63" s="695"/>
      <c r="AX63" s="695"/>
      <c r="AY63" s="696">
        <f>SUM(R63:AX63)</f>
        <v>0</v>
      </c>
      <c r="AZ63" s="692">
        <f t="shared" si="75"/>
        <v>0</v>
      </c>
    </row>
    <row r="64" spans="1:52" ht="18" x14ac:dyDescent="0.25">
      <c r="A64" s="693" t="s">
        <v>158</v>
      </c>
      <c r="B64" s="694" t="s">
        <v>159</v>
      </c>
      <c r="C64" s="695"/>
      <c r="D64" s="695"/>
      <c r="E64" s="695"/>
      <c r="F64" s="695"/>
      <c r="G64" s="695"/>
      <c r="H64" s="695">
        <f>SUM(C64:G64)</f>
        <v>0</v>
      </c>
      <c r="I64" s="695"/>
      <c r="J64" s="695"/>
      <c r="K64" s="696"/>
      <c r="L64" s="695"/>
      <c r="M64" s="695">
        <f>SUM(I64:L64)</f>
        <v>0</v>
      </c>
      <c r="N64" s="695"/>
      <c r="O64" s="695"/>
      <c r="P64" s="695"/>
      <c r="Q64" s="695">
        <f t="shared" si="22"/>
        <v>0</v>
      </c>
      <c r="R64" s="695"/>
      <c r="S64" s="695"/>
      <c r="T64" s="695"/>
      <c r="U64" s="695">
        <v>0</v>
      </c>
      <c r="V64" s="695"/>
      <c r="W64" s="695">
        <v>4386500</v>
      </c>
      <c r="X64" s="695"/>
      <c r="Y64" s="695"/>
      <c r="Z64" s="695"/>
      <c r="AA64" s="695"/>
      <c r="AB64" s="695"/>
      <c r="AC64" s="695"/>
      <c r="AD64" s="695"/>
      <c r="AE64" s="695"/>
      <c r="AF64" s="695"/>
      <c r="AG64" s="695"/>
      <c r="AH64" s="695"/>
      <c r="AI64" s="695"/>
      <c r="AJ64" s="695"/>
      <c r="AK64" s="695"/>
      <c r="AL64" s="695"/>
      <c r="AM64" s="695"/>
      <c r="AN64" s="695"/>
      <c r="AO64" s="695"/>
      <c r="AP64" s="695"/>
      <c r="AQ64" s="695"/>
      <c r="AR64" s="695"/>
      <c r="AS64" s="695"/>
      <c r="AT64" s="695"/>
      <c r="AU64" s="695"/>
      <c r="AV64" s="695"/>
      <c r="AW64" s="695"/>
      <c r="AX64" s="695"/>
      <c r="AY64" s="696">
        <f>SUM(R64:AX64)</f>
        <v>4386500</v>
      </c>
      <c r="AZ64" s="692">
        <f t="shared" si="75"/>
        <v>4386500</v>
      </c>
    </row>
    <row r="65" spans="1:52" ht="18" x14ac:dyDescent="0.25">
      <c r="A65" s="693" t="s">
        <v>160</v>
      </c>
      <c r="B65" s="694" t="s">
        <v>161</v>
      </c>
      <c r="C65" s="695"/>
      <c r="D65" s="695"/>
      <c r="E65" s="695"/>
      <c r="F65" s="695"/>
      <c r="G65" s="695"/>
      <c r="H65" s="695">
        <f>SUM(C65:G65)</f>
        <v>0</v>
      </c>
      <c r="I65" s="695"/>
      <c r="J65" s="695"/>
      <c r="K65" s="696"/>
      <c r="L65" s="695"/>
      <c r="M65" s="695">
        <f>SUM(I65:L65)</f>
        <v>0</v>
      </c>
      <c r="N65" s="695"/>
      <c r="O65" s="695"/>
      <c r="P65" s="695"/>
      <c r="Q65" s="695">
        <f t="shared" si="22"/>
        <v>0</v>
      </c>
      <c r="R65" s="695"/>
      <c r="S65" s="695"/>
      <c r="T65" s="695"/>
      <c r="U65" s="695"/>
      <c r="V65" s="695"/>
      <c r="W65" s="695">
        <v>118110</v>
      </c>
      <c r="X65" s="695"/>
      <c r="Y65" s="695"/>
      <c r="Z65" s="695"/>
      <c r="AA65" s="695"/>
      <c r="AB65" s="695"/>
      <c r="AC65" s="695"/>
      <c r="AD65" s="695"/>
      <c r="AE65" s="695"/>
      <c r="AF65" s="695"/>
      <c r="AG65" s="695"/>
      <c r="AH65" s="695"/>
      <c r="AI65" s="695"/>
      <c r="AJ65" s="695"/>
      <c r="AK65" s="695"/>
      <c r="AL65" s="695"/>
      <c r="AM65" s="695"/>
      <c r="AN65" s="695"/>
      <c r="AO65" s="695"/>
      <c r="AP65" s="695"/>
      <c r="AQ65" s="695"/>
      <c r="AR65" s="695"/>
      <c r="AS65" s="695"/>
      <c r="AT65" s="695"/>
      <c r="AU65" s="695"/>
      <c r="AV65" s="695"/>
      <c r="AW65" s="695"/>
      <c r="AX65" s="695"/>
      <c r="AY65" s="696">
        <f>SUM(R65:AX65)</f>
        <v>118110</v>
      </c>
      <c r="AZ65" s="692">
        <f t="shared" si="75"/>
        <v>118110</v>
      </c>
    </row>
    <row r="66" spans="1:52" ht="18" x14ac:dyDescent="0.25">
      <c r="A66" s="693" t="s">
        <v>162</v>
      </c>
      <c r="B66" s="694" t="s">
        <v>163</v>
      </c>
      <c r="C66" s="695"/>
      <c r="D66" s="695"/>
      <c r="E66" s="695"/>
      <c r="F66" s="695"/>
      <c r="G66" s="695"/>
      <c r="H66" s="695">
        <f>SUM(C66:G66)</f>
        <v>0</v>
      </c>
      <c r="I66" s="695"/>
      <c r="J66" s="695"/>
      <c r="K66" s="696"/>
      <c r="L66" s="695"/>
      <c r="M66" s="695">
        <f>SUM(I66:L66)</f>
        <v>0</v>
      </c>
      <c r="N66" s="695"/>
      <c r="O66" s="695"/>
      <c r="P66" s="695"/>
      <c r="Q66" s="695">
        <f t="shared" si="22"/>
        <v>0</v>
      </c>
      <c r="R66" s="695"/>
      <c r="S66" s="695"/>
      <c r="T66" s="695"/>
      <c r="U66" s="695"/>
      <c r="V66" s="695"/>
      <c r="W66" s="695"/>
      <c r="X66" s="695"/>
      <c r="Y66" s="695"/>
      <c r="Z66" s="695"/>
      <c r="AA66" s="695"/>
      <c r="AB66" s="695"/>
      <c r="AC66" s="695"/>
      <c r="AD66" s="695"/>
      <c r="AE66" s="695"/>
      <c r="AF66" s="695"/>
      <c r="AG66" s="695"/>
      <c r="AH66" s="695"/>
      <c r="AI66" s="695"/>
      <c r="AJ66" s="695"/>
      <c r="AK66" s="695"/>
      <c r="AL66" s="695"/>
      <c r="AM66" s="695"/>
      <c r="AN66" s="695"/>
      <c r="AO66" s="695"/>
      <c r="AP66" s="695"/>
      <c r="AQ66" s="695"/>
      <c r="AR66" s="695"/>
      <c r="AS66" s="695"/>
      <c r="AT66" s="695"/>
      <c r="AU66" s="695"/>
      <c r="AV66" s="695"/>
      <c r="AW66" s="695"/>
      <c r="AX66" s="695"/>
      <c r="AY66" s="696">
        <f>SUM(R66:AX66)</f>
        <v>0</v>
      </c>
      <c r="AZ66" s="692">
        <f t="shared" si="75"/>
        <v>0</v>
      </c>
    </row>
    <row r="67" spans="1:52" ht="31.5" x14ac:dyDescent="0.25">
      <c r="A67" s="693" t="s">
        <v>164</v>
      </c>
      <c r="B67" s="694" t="s">
        <v>165</v>
      </c>
      <c r="C67" s="695"/>
      <c r="D67" s="695"/>
      <c r="E67" s="695"/>
      <c r="F67" s="695"/>
      <c r="G67" s="695"/>
      <c r="H67" s="695">
        <f>SUM(C67:G67)</f>
        <v>0</v>
      </c>
      <c r="I67" s="695"/>
      <c r="J67" s="695"/>
      <c r="K67" s="696"/>
      <c r="L67" s="695"/>
      <c r="M67" s="695">
        <f>SUM(I67:L67)</f>
        <v>0</v>
      </c>
      <c r="N67" s="695"/>
      <c r="O67" s="695"/>
      <c r="P67" s="695"/>
      <c r="Q67" s="695">
        <f t="shared" si="22"/>
        <v>0</v>
      </c>
      <c r="R67" s="695"/>
      <c r="S67" s="695"/>
      <c r="T67" s="695"/>
      <c r="U67" s="695"/>
      <c r="V67" s="695"/>
      <c r="W67" s="695"/>
      <c r="X67" s="695"/>
      <c r="Y67" s="695"/>
      <c r="Z67" s="695"/>
      <c r="AA67" s="695"/>
      <c r="AB67" s="695"/>
      <c r="AC67" s="695"/>
      <c r="AD67" s="695"/>
      <c r="AE67" s="695"/>
      <c r="AF67" s="695"/>
      <c r="AG67" s="695"/>
      <c r="AH67" s="695"/>
      <c r="AI67" s="695"/>
      <c r="AJ67" s="695"/>
      <c r="AK67" s="695"/>
      <c r="AL67" s="695"/>
      <c r="AM67" s="695"/>
      <c r="AN67" s="695"/>
      <c r="AO67" s="695"/>
      <c r="AP67" s="695"/>
      <c r="AQ67" s="695"/>
      <c r="AR67" s="695"/>
      <c r="AS67" s="695"/>
      <c r="AT67" s="695"/>
      <c r="AU67" s="695"/>
      <c r="AV67" s="695"/>
      <c r="AW67" s="695"/>
      <c r="AX67" s="695"/>
      <c r="AY67" s="696">
        <f>SUM(R67:AX67)</f>
        <v>0</v>
      </c>
      <c r="AZ67" s="692">
        <f t="shared" si="75"/>
        <v>0</v>
      </c>
    </row>
    <row r="68" spans="1:52" ht="18" x14ac:dyDescent="0.25">
      <c r="A68" s="688" t="s">
        <v>166</v>
      </c>
      <c r="B68" s="689" t="s">
        <v>167</v>
      </c>
      <c r="C68" s="690">
        <f t="shared" ref="C68:AY68" si="119">SUM(C69:C71)</f>
        <v>0</v>
      </c>
      <c r="D68" s="690">
        <f t="shared" ref="D68:F68" si="120">SUM(D69:D71)</f>
        <v>0</v>
      </c>
      <c r="E68" s="690">
        <f t="shared" si="120"/>
        <v>300000</v>
      </c>
      <c r="F68" s="690">
        <f t="shared" si="120"/>
        <v>0</v>
      </c>
      <c r="G68" s="690">
        <f t="shared" si="119"/>
        <v>0</v>
      </c>
      <c r="H68" s="690">
        <f t="shared" si="119"/>
        <v>300000</v>
      </c>
      <c r="I68" s="690">
        <f t="shared" si="119"/>
        <v>0</v>
      </c>
      <c r="J68" s="690">
        <f t="shared" ref="J68:K68" si="121">SUM(J69:J71)</f>
        <v>0</v>
      </c>
      <c r="K68" s="691">
        <f t="shared" si="121"/>
        <v>0</v>
      </c>
      <c r="L68" s="690">
        <f t="shared" si="119"/>
        <v>0</v>
      </c>
      <c r="M68" s="690">
        <f t="shared" si="119"/>
        <v>0</v>
      </c>
      <c r="N68" s="690">
        <f t="shared" si="119"/>
        <v>0</v>
      </c>
      <c r="O68" s="690"/>
      <c r="P68" s="690">
        <f t="shared" ref="P68" si="122">SUM(P69:P71)</f>
        <v>0</v>
      </c>
      <c r="Q68" s="690">
        <f t="shared" si="22"/>
        <v>0</v>
      </c>
      <c r="R68" s="690">
        <f t="shared" si="119"/>
        <v>0</v>
      </c>
      <c r="S68" s="690">
        <f t="shared" ref="S68:T68" si="123">SUM(S69:S71)</f>
        <v>0</v>
      </c>
      <c r="T68" s="690">
        <f t="shared" si="123"/>
        <v>0</v>
      </c>
      <c r="U68" s="690">
        <f t="shared" si="119"/>
        <v>0</v>
      </c>
      <c r="V68" s="690">
        <f t="shared" si="119"/>
        <v>0</v>
      </c>
      <c r="W68" s="690">
        <f t="shared" si="119"/>
        <v>0</v>
      </c>
      <c r="X68" s="690">
        <f t="shared" si="119"/>
        <v>0</v>
      </c>
      <c r="Y68" s="690">
        <f t="shared" ref="Y68" si="124">SUM(Y69:Y71)</f>
        <v>0</v>
      </c>
      <c r="Z68" s="690">
        <f t="shared" si="119"/>
        <v>0</v>
      </c>
      <c r="AA68" s="690">
        <f t="shared" si="119"/>
        <v>0</v>
      </c>
      <c r="AB68" s="690">
        <f t="shared" si="119"/>
        <v>0</v>
      </c>
      <c r="AC68" s="690">
        <f t="shared" si="119"/>
        <v>0</v>
      </c>
      <c r="AD68" s="690">
        <f t="shared" si="119"/>
        <v>0</v>
      </c>
      <c r="AE68" s="690">
        <f t="shared" si="119"/>
        <v>35000</v>
      </c>
      <c r="AF68" s="690">
        <f t="shared" si="119"/>
        <v>0</v>
      </c>
      <c r="AG68" s="690">
        <f t="shared" si="119"/>
        <v>0</v>
      </c>
      <c r="AH68" s="690">
        <f t="shared" si="119"/>
        <v>0</v>
      </c>
      <c r="AI68" s="690">
        <f t="shared" si="119"/>
        <v>0</v>
      </c>
      <c r="AJ68" s="690">
        <f t="shared" si="119"/>
        <v>0</v>
      </c>
      <c r="AK68" s="690">
        <f t="shared" si="119"/>
        <v>0</v>
      </c>
      <c r="AL68" s="690">
        <f t="shared" si="119"/>
        <v>0</v>
      </c>
      <c r="AM68" s="690">
        <f t="shared" si="119"/>
        <v>0</v>
      </c>
      <c r="AN68" s="690">
        <f t="shared" si="119"/>
        <v>0</v>
      </c>
      <c r="AO68" s="690">
        <f t="shared" si="119"/>
        <v>0</v>
      </c>
      <c r="AP68" s="690">
        <f t="shared" si="119"/>
        <v>0</v>
      </c>
      <c r="AQ68" s="690">
        <f t="shared" ref="AQ68" si="125">SUM(AQ69:AQ71)</f>
        <v>0</v>
      </c>
      <c r="AR68" s="690">
        <f t="shared" si="119"/>
        <v>0</v>
      </c>
      <c r="AS68" s="690">
        <f t="shared" ref="AS68:AT68" si="126">SUM(AS69:AS71)</f>
        <v>0</v>
      </c>
      <c r="AT68" s="690">
        <f t="shared" si="126"/>
        <v>0</v>
      </c>
      <c r="AU68" s="690">
        <f t="shared" si="119"/>
        <v>0</v>
      </c>
      <c r="AV68" s="690">
        <f t="shared" si="119"/>
        <v>0</v>
      </c>
      <c r="AW68" s="690">
        <f t="shared" si="119"/>
        <v>0</v>
      </c>
      <c r="AX68" s="690">
        <f t="shared" si="119"/>
        <v>0</v>
      </c>
      <c r="AY68" s="691">
        <f t="shared" si="119"/>
        <v>35000</v>
      </c>
      <c r="AZ68" s="692">
        <f t="shared" si="75"/>
        <v>335000</v>
      </c>
    </row>
    <row r="69" spans="1:52" ht="31.5" x14ac:dyDescent="0.25">
      <c r="A69" s="693" t="s">
        <v>168</v>
      </c>
      <c r="B69" s="694" t="s">
        <v>169</v>
      </c>
      <c r="C69" s="695"/>
      <c r="D69" s="695"/>
      <c r="E69" s="695"/>
      <c r="F69" s="695"/>
      <c r="G69" s="695"/>
      <c r="H69" s="695">
        <f>SUM(C69:G69)</f>
        <v>0</v>
      </c>
      <c r="I69" s="695"/>
      <c r="J69" s="695"/>
      <c r="K69" s="696"/>
      <c r="L69" s="695"/>
      <c r="M69" s="695">
        <f>SUM(I69:L69)</f>
        <v>0</v>
      </c>
      <c r="N69" s="695"/>
      <c r="O69" s="695"/>
      <c r="P69" s="695"/>
      <c r="Q69" s="695">
        <f t="shared" si="22"/>
        <v>0</v>
      </c>
      <c r="R69" s="695"/>
      <c r="S69" s="695"/>
      <c r="T69" s="695"/>
      <c r="U69" s="695"/>
      <c r="V69" s="695"/>
      <c r="W69" s="695"/>
      <c r="X69" s="695"/>
      <c r="Y69" s="695"/>
      <c r="Z69" s="695"/>
      <c r="AA69" s="695"/>
      <c r="AB69" s="695"/>
      <c r="AC69" s="695"/>
      <c r="AD69" s="695"/>
      <c r="AE69" s="695"/>
      <c r="AF69" s="695"/>
      <c r="AG69" s="695"/>
      <c r="AH69" s="695"/>
      <c r="AI69" s="695"/>
      <c r="AJ69" s="695"/>
      <c r="AK69" s="695"/>
      <c r="AL69" s="695"/>
      <c r="AM69" s="695"/>
      <c r="AN69" s="695"/>
      <c r="AO69" s="695"/>
      <c r="AP69" s="695"/>
      <c r="AQ69" s="695"/>
      <c r="AR69" s="695"/>
      <c r="AS69" s="695"/>
      <c r="AT69" s="695"/>
      <c r="AU69" s="695"/>
      <c r="AV69" s="695"/>
      <c r="AW69" s="695"/>
      <c r="AX69" s="695"/>
      <c r="AY69" s="696">
        <f>SUM(R69:AX69)</f>
        <v>0</v>
      </c>
      <c r="AZ69" s="692">
        <f t="shared" ref="AZ69:AZ100" si="127">AY69+Q69+M69+H69</f>
        <v>0</v>
      </c>
    </row>
    <row r="70" spans="1:52" ht="31.5" x14ac:dyDescent="0.25">
      <c r="A70" s="693" t="s">
        <v>170</v>
      </c>
      <c r="B70" s="694" t="s">
        <v>171</v>
      </c>
      <c r="C70" s="695"/>
      <c r="D70" s="695"/>
      <c r="E70" s="695"/>
      <c r="F70" s="695"/>
      <c r="G70" s="695"/>
      <c r="H70" s="695">
        <f>SUM(C70:G70)</f>
        <v>0</v>
      </c>
      <c r="I70" s="695"/>
      <c r="J70" s="695"/>
      <c r="K70" s="696"/>
      <c r="L70" s="695"/>
      <c r="M70" s="695">
        <f>SUM(I70:L70)</f>
        <v>0</v>
      </c>
      <c r="N70" s="695"/>
      <c r="O70" s="695"/>
      <c r="P70" s="695"/>
      <c r="Q70" s="695">
        <f t="shared" si="22"/>
        <v>0</v>
      </c>
      <c r="R70" s="695"/>
      <c r="S70" s="695"/>
      <c r="T70" s="695"/>
      <c r="U70" s="695"/>
      <c r="V70" s="695"/>
      <c r="W70" s="695"/>
      <c r="X70" s="695"/>
      <c r="Y70" s="695"/>
      <c r="Z70" s="695"/>
      <c r="AA70" s="695"/>
      <c r="AB70" s="695"/>
      <c r="AC70" s="695"/>
      <c r="AD70" s="695"/>
      <c r="AE70" s="695"/>
      <c r="AF70" s="695"/>
      <c r="AG70" s="695"/>
      <c r="AH70" s="695"/>
      <c r="AI70" s="695"/>
      <c r="AJ70" s="695"/>
      <c r="AK70" s="695"/>
      <c r="AL70" s="695"/>
      <c r="AM70" s="695"/>
      <c r="AN70" s="695"/>
      <c r="AO70" s="695"/>
      <c r="AP70" s="695"/>
      <c r="AQ70" s="695"/>
      <c r="AR70" s="695"/>
      <c r="AS70" s="695"/>
      <c r="AT70" s="695"/>
      <c r="AU70" s="695"/>
      <c r="AV70" s="695"/>
      <c r="AW70" s="695"/>
      <c r="AX70" s="695"/>
      <c r="AY70" s="696">
        <f>SUM(R70:AX70)</f>
        <v>0</v>
      </c>
      <c r="AZ70" s="692">
        <f t="shared" si="127"/>
        <v>0</v>
      </c>
    </row>
    <row r="71" spans="1:52" ht="18" x14ac:dyDescent="0.25">
      <c r="A71" s="693" t="s">
        <v>172</v>
      </c>
      <c r="B71" s="694" t="s">
        <v>173</v>
      </c>
      <c r="C71" s="695">
        <v>0</v>
      </c>
      <c r="D71" s="695">
        <v>0</v>
      </c>
      <c r="E71" s="695">
        <v>300000</v>
      </c>
      <c r="F71" s="695">
        <v>0</v>
      </c>
      <c r="G71" s="695"/>
      <c r="H71" s="695">
        <f>SUM(C71:G71)</f>
        <v>300000</v>
      </c>
      <c r="I71" s="695">
        <v>0</v>
      </c>
      <c r="J71" s="695"/>
      <c r="K71" s="696"/>
      <c r="L71" s="695"/>
      <c r="M71" s="695">
        <f>SUM(I71:L71)</f>
        <v>0</v>
      </c>
      <c r="N71" s="695"/>
      <c r="O71" s="695"/>
      <c r="P71" s="695"/>
      <c r="Q71" s="695">
        <f t="shared" si="22"/>
        <v>0</v>
      </c>
      <c r="R71" s="695"/>
      <c r="S71" s="695"/>
      <c r="T71" s="695"/>
      <c r="U71" s="695"/>
      <c r="V71" s="695"/>
      <c r="W71" s="695"/>
      <c r="X71" s="695"/>
      <c r="Y71" s="695"/>
      <c r="Z71" s="695"/>
      <c r="AA71" s="695"/>
      <c r="AB71" s="695"/>
      <c r="AC71" s="695"/>
      <c r="AD71" s="695"/>
      <c r="AE71" s="695">
        <v>35000</v>
      </c>
      <c r="AF71" s="695"/>
      <c r="AG71" s="695"/>
      <c r="AH71" s="695"/>
      <c r="AI71" s="695"/>
      <c r="AJ71" s="695"/>
      <c r="AK71" s="695"/>
      <c r="AL71" s="695"/>
      <c r="AM71" s="695"/>
      <c r="AN71" s="695"/>
      <c r="AO71" s="695"/>
      <c r="AP71" s="695"/>
      <c r="AQ71" s="695"/>
      <c r="AR71" s="695"/>
      <c r="AS71" s="695"/>
      <c r="AT71" s="695"/>
      <c r="AU71" s="695"/>
      <c r="AV71" s="695"/>
      <c r="AW71" s="695"/>
      <c r="AX71" s="695"/>
      <c r="AY71" s="696">
        <f>SUM(R71:AX71)</f>
        <v>35000</v>
      </c>
      <c r="AZ71" s="692">
        <f t="shared" si="127"/>
        <v>335000</v>
      </c>
    </row>
    <row r="72" spans="1:52" ht="18" x14ac:dyDescent="0.25">
      <c r="A72" s="688" t="s">
        <v>174</v>
      </c>
      <c r="B72" s="689" t="s">
        <v>175</v>
      </c>
      <c r="C72" s="690">
        <f t="shared" ref="C72:AY72" si="128">SUM(C73:C75)</f>
        <v>0</v>
      </c>
      <c r="D72" s="690">
        <f t="shared" ref="D72:F72" si="129">SUM(D73:D75)</f>
        <v>0</v>
      </c>
      <c r="E72" s="690">
        <f t="shared" si="129"/>
        <v>0</v>
      </c>
      <c r="F72" s="690">
        <f t="shared" si="129"/>
        <v>0</v>
      </c>
      <c r="G72" s="690">
        <f t="shared" si="128"/>
        <v>0</v>
      </c>
      <c r="H72" s="690">
        <f t="shared" si="128"/>
        <v>0</v>
      </c>
      <c r="I72" s="690">
        <f t="shared" si="128"/>
        <v>0</v>
      </c>
      <c r="J72" s="690">
        <f t="shared" ref="J72:K72" si="130">SUM(J73:J75)</f>
        <v>0</v>
      </c>
      <c r="K72" s="691">
        <f t="shared" si="130"/>
        <v>0</v>
      </c>
      <c r="L72" s="690">
        <f t="shared" si="128"/>
        <v>0</v>
      </c>
      <c r="M72" s="690">
        <f t="shared" si="128"/>
        <v>0</v>
      </c>
      <c r="N72" s="690">
        <f t="shared" si="128"/>
        <v>0</v>
      </c>
      <c r="O72" s="690"/>
      <c r="P72" s="690">
        <f t="shared" ref="P72" si="131">SUM(P73:P75)</f>
        <v>0</v>
      </c>
      <c r="Q72" s="690">
        <f t="shared" ref="Q72:Q104" si="132">SUM(N72:P72)</f>
        <v>0</v>
      </c>
      <c r="R72" s="690">
        <f t="shared" si="128"/>
        <v>0</v>
      </c>
      <c r="S72" s="690">
        <f t="shared" ref="S72:T72" si="133">SUM(S73:S75)</f>
        <v>0</v>
      </c>
      <c r="T72" s="690">
        <f t="shared" si="133"/>
        <v>0</v>
      </c>
      <c r="U72" s="690">
        <f t="shared" si="128"/>
        <v>0</v>
      </c>
      <c r="V72" s="690">
        <f t="shared" si="128"/>
        <v>0</v>
      </c>
      <c r="W72" s="690">
        <f t="shared" si="128"/>
        <v>0</v>
      </c>
      <c r="X72" s="690">
        <f t="shared" si="128"/>
        <v>0</v>
      </c>
      <c r="Y72" s="690">
        <f t="shared" ref="Y72" si="134">SUM(Y73:Y75)</f>
        <v>0</v>
      </c>
      <c r="Z72" s="690">
        <f t="shared" si="128"/>
        <v>0</v>
      </c>
      <c r="AA72" s="690">
        <f t="shared" si="128"/>
        <v>0</v>
      </c>
      <c r="AB72" s="690">
        <f t="shared" si="128"/>
        <v>0</v>
      </c>
      <c r="AC72" s="690">
        <f t="shared" si="128"/>
        <v>0</v>
      </c>
      <c r="AD72" s="690">
        <f t="shared" si="128"/>
        <v>0</v>
      </c>
      <c r="AE72" s="690">
        <f t="shared" si="128"/>
        <v>0</v>
      </c>
      <c r="AF72" s="690">
        <f t="shared" si="128"/>
        <v>0</v>
      </c>
      <c r="AG72" s="690">
        <f t="shared" si="128"/>
        <v>0</v>
      </c>
      <c r="AH72" s="690">
        <f t="shared" si="128"/>
        <v>0</v>
      </c>
      <c r="AI72" s="690">
        <f t="shared" si="128"/>
        <v>0</v>
      </c>
      <c r="AJ72" s="690">
        <f t="shared" si="128"/>
        <v>0</v>
      </c>
      <c r="AK72" s="690">
        <f t="shared" si="128"/>
        <v>0</v>
      </c>
      <c r="AL72" s="690">
        <f t="shared" si="128"/>
        <v>0</v>
      </c>
      <c r="AM72" s="690">
        <f t="shared" si="128"/>
        <v>0</v>
      </c>
      <c r="AN72" s="690">
        <f t="shared" si="128"/>
        <v>0</v>
      </c>
      <c r="AO72" s="690">
        <f t="shared" si="128"/>
        <v>0</v>
      </c>
      <c r="AP72" s="690">
        <f t="shared" si="128"/>
        <v>0</v>
      </c>
      <c r="AQ72" s="690">
        <f t="shared" ref="AQ72" si="135">SUM(AQ73:AQ75)</f>
        <v>0</v>
      </c>
      <c r="AR72" s="690">
        <f t="shared" si="128"/>
        <v>0</v>
      </c>
      <c r="AS72" s="690">
        <f t="shared" ref="AS72:AT72" si="136">SUM(AS73:AS75)</f>
        <v>0</v>
      </c>
      <c r="AT72" s="690">
        <f t="shared" si="136"/>
        <v>0</v>
      </c>
      <c r="AU72" s="690">
        <f t="shared" si="128"/>
        <v>0</v>
      </c>
      <c r="AV72" s="690">
        <f t="shared" si="128"/>
        <v>0</v>
      </c>
      <c r="AW72" s="690">
        <f t="shared" si="128"/>
        <v>0</v>
      </c>
      <c r="AX72" s="690">
        <f t="shared" si="128"/>
        <v>0</v>
      </c>
      <c r="AY72" s="691">
        <f t="shared" si="128"/>
        <v>0</v>
      </c>
      <c r="AZ72" s="692">
        <f t="shared" si="127"/>
        <v>0</v>
      </c>
    </row>
    <row r="73" spans="1:52" ht="31.5" x14ac:dyDescent="0.25">
      <c r="A73" s="693" t="s">
        <v>176</v>
      </c>
      <c r="B73" s="694" t="s">
        <v>177</v>
      </c>
      <c r="C73" s="695"/>
      <c r="D73" s="695"/>
      <c r="E73" s="695"/>
      <c r="F73" s="695"/>
      <c r="G73" s="695"/>
      <c r="H73" s="695">
        <f>SUM(C73:G73)</f>
        <v>0</v>
      </c>
      <c r="I73" s="695"/>
      <c r="J73" s="695"/>
      <c r="K73" s="696"/>
      <c r="L73" s="695"/>
      <c r="M73" s="695">
        <f>SUM(I73:L73)</f>
        <v>0</v>
      </c>
      <c r="N73" s="695"/>
      <c r="O73" s="695"/>
      <c r="P73" s="695"/>
      <c r="Q73" s="695">
        <f t="shared" si="132"/>
        <v>0</v>
      </c>
      <c r="R73" s="695"/>
      <c r="S73" s="695"/>
      <c r="T73" s="695"/>
      <c r="U73" s="695"/>
      <c r="V73" s="695"/>
      <c r="W73" s="695"/>
      <c r="X73" s="695"/>
      <c r="Y73" s="695"/>
      <c r="Z73" s="695"/>
      <c r="AA73" s="695"/>
      <c r="AB73" s="695"/>
      <c r="AC73" s="695"/>
      <c r="AD73" s="695"/>
      <c r="AE73" s="695"/>
      <c r="AF73" s="695"/>
      <c r="AG73" s="695"/>
      <c r="AH73" s="695"/>
      <c r="AI73" s="695"/>
      <c r="AJ73" s="695"/>
      <c r="AK73" s="695"/>
      <c r="AL73" s="695"/>
      <c r="AM73" s="695"/>
      <c r="AN73" s="695"/>
      <c r="AO73" s="695"/>
      <c r="AP73" s="695"/>
      <c r="AQ73" s="695"/>
      <c r="AR73" s="695"/>
      <c r="AS73" s="695"/>
      <c r="AT73" s="695"/>
      <c r="AU73" s="695"/>
      <c r="AV73" s="695"/>
      <c r="AW73" s="695"/>
      <c r="AX73" s="695"/>
      <c r="AY73" s="696">
        <f>SUM(R73:AX73)</f>
        <v>0</v>
      </c>
      <c r="AZ73" s="692">
        <f t="shared" si="127"/>
        <v>0</v>
      </c>
    </row>
    <row r="74" spans="1:52" ht="31.5" x14ac:dyDescent="0.25">
      <c r="A74" s="693" t="s">
        <v>178</v>
      </c>
      <c r="B74" s="694" t="s">
        <v>179</v>
      </c>
      <c r="C74" s="695"/>
      <c r="D74" s="695"/>
      <c r="E74" s="695"/>
      <c r="F74" s="695"/>
      <c r="G74" s="695"/>
      <c r="H74" s="695">
        <f>SUM(C74:G74)</f>
        <v>0</v>
      </c>
      <c r="I74" s="695"/>
      <c r="J74" s="695"/>
      <c r="K74" s="696"/>
      <c r="L74" s="695"/>
      <c r="M74" s="695">
        <f>SUM(I74:L74)</f>
        <v>0</v>
      </c>
      <c r="N74" s="695"/>
      <c r="O74" s="695"/>
      <c r="P74" s="695"/>
      <c r="Q74" s="695">
        <f t="shared" si="132"/>
        <v>0</v>
      </c>
      <c r="R74" s="695"/>
      <c r="S74" s="695"/>
      <c r="T74" s="695"/>
      <c r="U74" s="695"/>
      <c r="V74" s="695"/>
      <c r="W74" s="695"/>
      <c r="X74" s="695"/>
      <c r="Y74" s="695"/>
      <c r="Z74" s="695"/>
      <c r="AA74" s="695"/>
      <c r="AB74" s="695"/>
      <c r="AC74" s="695"/>
      <c r="AD74" s="695"/>
      <c r="AE74" s="695"/>
      <c r="AF74" s="695"/>
      <c r="AG74" s="695"/>
      <c r="AH74" s="695"/>
      <c r="AI74" s="695"/>
      <c r="AJ74" s="695"/>
      <c r="AK74" s="695"/>
      <c r="AL74" s="695"/>
      <c r="AM74" s="695"/>
      <c r="AN74" s="695"/>
      <c r="AO74" s="695"/>
      <c r="AP74" s="695"/>
      <c r="AQ74" s="695"/>
      <c r="AR74" s="695"/>
      <c r="AS74" s="695"/>
      <c r="AT74" s="695"/>
      <c r="AU74" s="695"/>
      <c r="AV74" s="695"/>
      <c r="AW74" s="695"/>
      <c r="AX74" s="695"/>
      <c r="AY74" s="696">
        <f>SUM(R74:AX74)</f>
        <v>0</v>
      </c>
      <c r="AZ74" s="692">
        <f t="shared" si="127"/>
        <v>0</v>
      </c>
    </row>
    <row r="75" spans="1:52" ht="18" x14ac:dyDescent="0.25">
      <c r="A75" s="693" t="s">
        <v>180</v>
      </c>
      <c r="B75" s="694" t="s">
        <v>181</v>
      </c>
      <c r="C75" s="695"/>
      <c r="D75" s="695"/>
      <c r="E75" s="695"/>
      <c r="F75" s="695"/>
      <c r="G75" s="695"/>
      <c r="H75" s="695">
        <f>SUM(C75:G75)</f>
        <v>0</v>
      </c>
      <c r="I75" s="695"/>
      <c r="J75" s="695"/>
      <c r="K75" s="696"/>
      <c r="L75" s="695"/>
      <c r="M75" s="695">
        <f>SUM(I75:L75)</f>
        <v>0</v>
      </c>
      <c r="N75" s="695"/>
      <c r="O75" s="695"/>
      <c r="P75" s="695"/>
      <c r="Q75" s="695">
        <f t="shared" si="132"/>
        <v>0</v>
      </c>
      <c r="R75" s="695"/>
      <c r="S75" s="695"/>
      <c r="T75" s="695"/>
      <c r="U75" s="695">
        <v>0</v>
      </c>
      <c r="V75" s="695"/>
      <c r="W75" s="695"/>
      <c r="X75" s="695"/>
      <c r="Y75" s="695"/>
      <c r="Z75" s="695"/>
      <c r="AA75" s="695"/>
      <c r="AB75" s="695"/>
      <c r="AC75" s="695"/>
      <c r="AD75" s="695">
        <v>0</v>
      </c>
      <c r="AE75" s="695">
        <v>0</v>
      </c>
      <c r="AF75" s="695"/>
      <c r="AG75" s="695"/>
      <c r="AH75" s="695"/>
      <c r="AI75" s="695"/>
      <c r="AJ75" s="695"/>
      <c r="AK75" s="695"/>
      <c r="AL75" s="695"/>
      <c r="AM75" s="695"/>
      <c r="AN75" s="695"/>
      <c r="AO75" s="695"/>
      <c r="AP75" s="695"/>
      <c r="AQ75" s="695"/>
      <c r="AR75" s="695"/>
      <c r="AS75" s="695"/>
      <c r="AT75" s="695"/>
      <c r="AU75" s="695"/>
      <c r="AV75" s="695"/>
      <c r="AW75" s="695"/>
      <c r="AX75" s="695"/>
      <c r="AY75" s="696">
        <f>SUM(R75:AX75)</f>
        <v>0</v>
      </c>
      <c r="AZ75" s="692">
        <f t="shared" si="127"/>
        <v>0</v>
      </c>
    </row>
    <row r="76" spans="1:52" ht="18" x14ac:dyDescent="0.25">
      <c r="A76" s="688" t="s">
        <v>182</v>
      </c>
      <c r="B76" s="689" t="s">
        <v>183</v>
      </c>
      <c r="C76" s="690">
        <f t="shared" ref="C76:AY76" si="137">C77+C99+C104</f>
        <v>0</v>
      </c>
      <c r="D76" s="690">
        <f t="shared" ref="D76:F76" si="138">D77+D99+D104</f>
        <v>0</v>
      </c>
      <c r="E76" s="690">
        <f t="shared" si="138"/>
        <v>0</v>
      </c>
      <c r="F76" s="690">
        <f t="shared" si="138"/>
        <v>14469904</v>
      </c>
      <c r="G76" s="690">
        <f t="shared" si="137"/>
        <v>0</v>
      </c>
      <c r="H76" s="690">
        <f t="shared" si="137"/>
        <v>14469904</v>
      </c>
      <c r="I76" s="690">
        <f t="shared" si="137"/>
        <v>0</v>
      </c>
      <c r="J76" s="690">
        <f t="shared" ref="J76:K76" si="139">J77+J99+J104</f>
        <v>79570911</v>
      </c>
      <c r="K76" s="691">
        <f t="shared" si="139"/>
        <v>0</v>
      </c>
      <c r="L76" s="690">
        <f t="shared" si="137"/>
        <v>0</v>
      </c>
      <c r="M76" s="690">
        <f t="shared" si="137"/>
        <v>79570911</v>
      </c>
      <c r="N76" s="690">
        <f t="shared" si="137"/>
        <v>0</v>
      </c>
      <c r="O76" s="690"/>
      <c r="P76" s="690">
        <f t="shared" ref="P76" si="140">P77+P99+P104</f>
        <v>56221306</v>
      </c>
      <c r="Q76" s="690">
        <f t="shared" si="132"/>
        <v>56221306</v>
      </c>
      <c r="R76" s="690">
        <f t="shared" si="137"/>
        <v>0</v>
      </c>
      <c r="S76" s="690">
        <f t="shared" ref="S76:T76" si="141">S77+S99+S104</f>
        <v>0</v>
      </c>
      <c r="T76" s="690">
        <f t="shared" si="141"/>
        <v>0</v>
      </c>
      <c r="U76" s="690">
        <f t="shared" si="137"/>
        <v>0</v>
      </c>
      <c r="V76" s="690">
        <f t="shared" si="137"/>
        <v>0</v>
      </c>
      <c r="W76" s="690">
        <f t="shared" si="137"/>
        <v>0</v>
      </c>
      <c r="X76" s="690">
        <f t="shared" si="137"/>
        <v>8128577</v>
      </c>
      <c r="Y76" s="690">
        <f t="shared" ref="Y76" si="142">Y77+Y99+Y104</f>
        <v>0</v>
      </c>
      <c r="Z76" s="690">
        <f t="shared" si="137"/>
        <v>27827580</v>
      </c>
      <c r="AA76" s="690">
        <f t="shared" si="137"/>
        <v>0</v>
      </c>
      <c r="AB76" s="690">
        <f t="shared" si="137"/>
        <v>0</v>
      </c>
      <c r="AC76" s="690">
        <f t="shared" si="137"/>
        <v>0</v>
      </c>
      <c r="AD76" s="690">
        <f t="shared" si="137"/>
        <v>0</v>
      </c>
      <c r="AE76" s="690">
        <f t="shared" si="137"/>
        <v>0</v>
      </c>
      <c r="AF76" s="690">
        <f t="shared" si="137"/>
        <v>0</v>
      </c>
      <c r="AG76" s="690">
        <f t="shared" si="137"/>
        <v>0</v>
      </c>
      <c r="AH76" s="690">
        <f t="shared" si="137"/>
        <v>0</v>
      </c>
      <c r="AI76" s="690">
        <f t="shared" si="137"/>
        <v>0</v>
      </c>
      <c r="AJ76" s="690">
        <f t="shared" si="137"/>
        <v>0</v>
      </c>
      <c r="AK76" s="690">
        <f t="shared" si="137"/>
        <v>0</v>
      </c>
      <c r="AL76" s="690">
        <f t="shared" si="137"/>
        <v>0</v>
      </c>
      <c r="AM76" s="690">
        <f t="shared" si="137"/>
        <v>0</v>
      </c>
      <c r="AN76" s="690">
        <f t="shared" si="137"/>
        <v>0</v>
      </c>
      <c r="AO76" s="690">
        <f t="shared" si="137"/>
        <v>0</v>
      </c>
      <c r="AP76" s="690">
        <f t="shared" si="137"/>
        <v>0</v>
      </c>
      <c r="AQ76" s="690">
        <f t="shared" ref="AQ76" si="143">AQ77+AQ99+AQ104</f>
        <v>0</v>
      </c>
      <c r="AR76" s="690">
        <f t="shared" si="137"/>
        <v>0</v>
      </c>
      <c r="AS76" s="690">
        <f t="shared" ref="AS76:AT76" si="144">AS77+AS99+AS104</f>
        <v>0</v>
      </c>
      <c r="AT76" s="690">
        <f t="shared" si="144"/>
        <v>0</v>
      </c>
      <c r="AU76" s="690">
        <f t="shared" si="137"/>
        <v>0</v>
      </c>
      <c r="AV76" s="690">
        <f t="shared" si="137"/>
        <v>0</v>
      </c>
      <c r="AW76" s="690">
        <f t="shared" si="137"/>
        <v>0</v>
      </c>
      <c r="AX76" s="690">
        <f t="shared" si="137"/>
        <v>0</v>
      </c>
      <c r="AY76" s="691">
        <f t="shared" si="137"/>
        <v>35956157</v>
      </c>
      <c r="AZ76" s="692">
        <f t="shared" si="127"/>
        <v>186218278</v>
      </c>
    </row>
    <row r="77" spans="1:52" ht="18" x14ac:dyDescent="0.25">
      <c r="A77" s="693" t="s">
        <v>184</v>
      </c>
      <c r="B77" s="694" t="s">
        <v>185</v>
      </c>
      <c r="C77" s="695">
        <f t="shared" ref="C77:AY77" si="145">C78+C82+C87+C94+C95+C96+C97+C98</f>
        <v>0</v>
      </c>
      <c r="D77" s="695">
        <f t="shared" ref="D77:F77" si="146">D78+D82+D87+D94+D95+D96+D97+D98</f>
        <v>0</v>
      </c>
      <c r="E77" s="695">
        <f t="shared" si="146"/>
        <v>0</v>
      </c>
      <c r="F77" s="695">
        <f t="shared" si="146"/>
        <v>14469904</v>
      </c>
      <c r="G77" s="695">
        <f t="shared" si="145"/>
        <v>0</v>
      </c>
      <c r="H77" s="695">
        <f t="shared" si="145"/>
        <v>14469904</v>
      </c>
      <c r="I77" s="695">
        <f t="shared" si="145"/>
        <v>0</v>
      </c>
      <c r="J77" s="695">
        <f t="shared" ref="J77:K77" si="147">J78+J82+J87+J94+J95+J96+J97+J98</f>
        <v>79570911</v>
      </c>
      <c r="K77" s="696">
        <f t="shared" si="147"/>
        <v>0</v>
      </c>
      <c r="L77" s="695">
        <f t="shared" si="145"/>
        <v>0</v>
      </c>
      <c r="M77" s="695">
        <f t="shared" si="145"/>
        <v>79570911</v>
      </c>
      <c r="N77" s="695">
        <f t="shared" si="145"/>
        <v>0</v>
      </c>
      <c r="O77" s="695"/>
      <c r="P77" s="695">
        <f t="shared" ref="P77" si="148">P78+P82+P87+P94+P95+P96+P97+P98</f>
        <v>56221306</v>
      </c>
      <c r="Q77" s="695">
        <f t="shared" si="132"/>
        <v>56221306</v>
      </c>
      <c r="R77" s="695">
        <f t="shared" si="145"/>
        <v>0</v>
      </c>
      <c r="S77" s="695">
        <f t="shared" ref="S77:T77" si="149">S78+S82+S87+S94+S95+S96+S97+S98</f>
        <v>0</v>
      </c>
      <c r="T77" s="695">
        <f t="shared" si="149"/>
        <v>0</v>
      </c>
      <c r="U77" s="695">
        <f t="shared" si="145"/>
        <v>0</v>
      </c>
      <c r="V77" s="695">
        <f t="shared" si="145"/>
        <v>0</v>
      </c>
      <c r="W77" s="695">
        <f t="shared" si="145"/>
        <v>0</v>
      </c>
      <c r="X77" s="695">
        <f t="shared" si="145"/>
        <v>8128577</v>
      </c>
      <c r="Y77" s="695">
        <f t="shared" ref="Y77" si="150">Y78+Y82+Y87+Y94+Y95+Y96+Y97+Y98</f>
        <v>0</v>
      </c>
      <c r="Z77" s="695">
        <f t="shared" si="145"/>
        <v>27827580</v>
      </c>
      <c r="AA77" s="695">
        <f t="shared" si="145"/>
        <v>0</v>
      </c>
      <c r="AB77" s="695">
        <f t="shared" si="145"/>
        <v>0</v>
      </c>
      <c r="AC77" s="695">
        <f t="shared" si="145"/>
        <v>0</v>
      </c>
      <c r="AD77" s="695">
        <f t="shared" si="145"/>
        <v>0</v>
      </c>
      <c r="AE77" s="695">
        <f t="shared" si="145"/>
        <v>0</v>
      </c>
      <c r="AF77" s="695">
        <f t="shared" si="145"/>
        <v>0</v>
      </c>
      <c r="AG77" s="695">
        <f t="shared" si="145"/>
        <v>0</v>
      </c>
      <c r="AH77" s="695">
        <f t="shared" si="145"/>
        <v>0</v>
      </c>
      <c r="AI77" s="695">
        <f t="shared" si="145"/>
        <v>0</v>
      </c>
      <c r="AJ77" s="695">
        <f t="shared" si="145"/>
        <v>0</v>
      </c>
      <c r="AK77" s="695">
        <f t="shared" si="145"/>
        <v>0</v>
      </c>
      <c r="AL77" s="695">
        <f t="shared" si="145"/>
        <v>0</v>
      </c>
      <c r="AM77" s="695">
        <f t="shared" si="145"/>
        <v>0</v>
      </c>
      <c r="AN77" s="695">
        <f t="shared" si="145"/>
        <v>0</v>
      </c>
      <c r="AO77" s="695">
        <f t="shared" si="145"/>
        <v>0</v>
      </c>
      <c r="AP77" s="695">
        <f t="shared" si="145"/>
        <v>0</v>
      </c>
      <c r="AQ77" s="695">
        <f t="shared" ref="AQ77" si="151">AQ78+AQ82+AQ87+AQ94+AQ95+AQ96+AQ97+AQ98</f>
        <v>0</v>
      </c>
      <c r="AR77" s="695">
        <f t="shared" si="145"/>
        <v>0</v>
      </c>
      <c r="AS77" s="695">
        <f t="shared" ref="AS77:AT77" si="152">AS78+AS82+AS87+AS94+AS95+AS96+AS97+AS98</f>
        <v>0</v>
      </c>
      <c r="AT77" s="695">
        <f t="shared" si="152"/>
        <v>0</v>
      </c>
      <c r="AU77" s="695">
        <f t="shared" si="145"/>
        <v>0</v>
      </c>
      <c r="AV77" s="695">
        <f t="shared" si="145"/>
        <v>0</v>
      </c>
      <c r="AW77" s="695">
        <f t="shared" si="145"/>
        <v>0</v>
      </c>
      <c r="AX77" s="695">
        <f t="shared" si="145"/>
        <v>0</v>
      </c>
      <c r="AY77" s="696">
        <f t="shared" si="145"/>
        <v>35956157</v>
      </c>
      <c r="AZ77" s="692">
        <f t="shared" si="127"/>
        <v>186218278</v>
      </c>
    </row>
    <row r="78" spans="1:52" ht="18" x14ac:dyDescent="0.25">
      <c r="A78" s="697" t="s">
        <v>186</v>
      </c>
      <c r="B78" s="698" t="s">
        <v>187</v>
      </c>
      <c r="C78" s="699">
        <f t="shared" ref="C78:AY78" si="153">SUM(C79:C81)</f>
        <v>0</v>
      </c>
      <c r="D78" s="699">
        <f t="shared" ref="D78:F78" si="154">SUM(D79:D81)</f>
        <v>0</v>
      </c>
      <c r="E78" s="699">
        <f t="shared" si="154"/>
        <v>0</v>
      </c>
      <c r="F78" s="699">
        <f t="shared" si="154"/>
        <v>0</v>
      </c>
      <c r="G78" s="699">
        <f t="shared" si="153"/>
        <v>0</v>
      </c>
      <c r="H78" s="699">
        <f t="shared" si="153"/>
        <v>0</v>
      </c>
      <c r="I78" s="699">
        <f t="shared" si="153"/>
        <v>0</v>
      </c>
      <c r="J78" s="699">
        <f t="shared" ref="J78" si="155">SUM(J79:J81)</f>
        <v>0</v>
      </c>
      <c r="K78" s="700">
        <f t="shared" ref="K78" si="156">SUM(K79:K81)</f>
        <v>0</v>
      </c>
      <c r="L78" s="699">
        <f t="shared" si="153"/>
        <v>0</v>
      </c>
      <c r="M78" s="699">
        <f t="shared" si="153"/>
        <v>0</v>
      </c>
      <c r="N78" s="699">
        <f t="shared" si="153"/>
        <v>0</v>
      </c>
      <c r="O78" s="699"/>
      <c r="P78" s="699">
        <f t="shared" ref="P78" si="157">SUM(P79:P81)</f>
        <v>0</v>
      </c>
      <c r="Q78" s="699">
        <f t="shared" si="132"/>
        <v>0</v>
      </c>
      <c r="R78" s="699">
        <f t="shared" si="153"/>
        <v>0</v>
      </c>
      <c r="S78" s="699">
        <f t="shared" ref="S78:T78" si="158">SUM(S79:S81)</f>
        <v>0</v>
      </c>
      <c r="T78" s="699">
        <f t="shared" si="158"/>
        <v>0</v>
      </c>
      <c r="U78" s="699">
        <f t="shared" si="153"/>
        <v>0</v>
      </c>
      <c r="V78" s="699">
        <f t="shared" si="153"/>
        <v>0</v>
      </c>
      <c r="W78" s="699">
        <f t="shared" si="153"/>
        <v>0</v>
      </c>
      <c r="X78" s="699">
        <f t="shared" si="153"/>
        <v>0</v>
      </c>
      <c r="Y78" s="699">
        <f t="shared" ref="Y78" si="159">SUM(Y79:Y81)</f>
        <v>0</v>
      </c>
      <c r="Z78" s="699">
        <f t="shared" si="153"/>
        <v>0</v>
      </c>
      <c r="AA78" s="699">
        <f t="shared" si="153"/>
        <v>0</v>
      </c>
      <c r="AB78" s="699">
        <f t="shared" si="153"/>
        <v>0</v>
      </c>
      <c r="AC78" s="699">
        <f t="shared" si="153"/>
        <v>0</v>
      </c>
      <c r="AD78" s="699">
        <f t="shared" si="153"/>
        <v>0</v>
      </c>
      <c r="AE78" s="699">
        <f t="shared" si="153"/>
        <v>0</v>
      </c>
      <c r="AF78" s="699">
        <f t="shared" si="153"/>
        <v>0</v>
      </c>
      <c r="AG78" s="699">
        <f t="shared" si="153"/>
        <v>0</v>
      </c>
      <c r="AH78" s="699">
        <f t="shared" si="153"/>
        <v>0</v>
      </c>
      <c r="AI78" s="699">
        <f t="shared" si="153"/>
        <v>0</v>
      </c>
      <c r="AJ78" s="699">
        <f t="shared" si="153"/>
        <v>0</v>
      </c>
      <c r="AK78" s="699">
        <f t="shared" si="153"/>
        <v>0</v>
      </c>
      <c r="AL78" s="699">
        <f t="shared" si="153"/>
        <v>0</v>
      </c>
      <c r="AM78" s="699">
        <f t="shared" si="153"/>
        <v>0</v>
      </c>
      <c r="AN78" s="699">
        <f t="shared" si="153"/>
        <v>0</v>
      </c>
      <c r="AO78" s="699">
        <f t="shared" ref="AO78" si="160">SUM(AO79:AO81)</f>
        <v>0</v>
      </c>
      <c r="AP78" s="699">
        <f t="shared" si="153"/>
        <v>0</v>
      </c>
      <c r="AQ78" s="699">
        <f t="shared" ref="AQ78" si="161">SUM(AQ79:AQ81)</f>
        <v>0</v>
      </c>
      <c r="AR78" s="699">
        <f t="shared" si="153"/>
        <v>0</v>
      </c>
      <c r="AS78" s="699">
        <f t="shared" ref="AS78:AT78" si="162">SUM(AS79:AS81)</f>
        <v>0</v>
      </c>
      <c r="AT78" s="699">
        <f t="shared" si="162"/>
        <v>0</v>
      </c>
      <c r="AU78" s="699">
        <f t="shared" si="153"/>
        <v>0</v>
      </c>
      <c r="AV78" s="699">
        <f t="shared" si="153"/>
        <v>0</v>
      </c>
      <c r="AW78" s="699">
        <f t="shared" si="153"/>
        <v>0</v>
      </c>
      <c r="AX78" s="699">
        <f t="shared" si="153"/>
        <v>0</v>
      </c>
      <c r="AY78" s="700">
        <f t="shared" si="153"/>
        <v>0</v>
      </c>
      <c r="AZ78" s="692">
        <f t="shared" si="127"/>
        <v>0</v>
      </c>
    </row>
    <row r="79" spans="1:52" ht="18" x14ac:dyDescent="0.25">
      <c r="A79" s="704" t="s">
        <v>188</v>
      </c>
      <c r="B79" s="705" t="s">
        <v>189</v>
      </c>
      <c r="C79" s="699"/>
      <c r="D79" s="699"/>
      <c r="E79" s="699"/>
      <c r="F79" s="699"/>
      <c r="G79" s="699"/>
      <c r="H79" s="699">
        <f>SUM(C79:G79)</f>
        <v>0</v>
      </c>
      <c r="I79" s="699"/>
      <c r="J79" s="699"/>
      <c r="K79" s="700"/>
      <c r="L79" s="699"/>
      <c r="M79" s="699">
        <f>SUM(I79:L79)</f>
        <v>0</v>
      </c>
      <c r="N79" s="699"/>
      <c r="O79" s="699"/>
      <c r="P79" s="699"/>
      <c r="Q79" s="699">
        <f t="shared" si="132"/>
        <v>0</v>
      </c>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699"/>
      <c r="AP79" s="699"/>
      <c r="AQ79" s="699"/>
      <c r="AR79" s="699"/>
      <c r="AS79" s="699"/>
      <c r="AT79" s="699"/>
      <c r="AU79" s="699"/>
      <c r="AV79" s="699"/>
      <c r="AW79" s="699"/>
      <c r="AX79" s="699"/>
      <c r="AY79" s="700">
        <f>SUM(R79:AX79)</f>
        <v>0</v>
      </c>
      <c r="AZ79" s="692">
        <f t="shared" si="127"/>
        <v>0</v>
      </c>
    </row>
    <row r="80" spans="1:52" ht="30" x14ac:dyDescent="0.25">
      <c r="A80" s="704" t="s">
        <v>190</v>
      </c>
      <c r="B80" s="705" t="s">
        <v>191</v>
      </c>
      <c r="C80" s="699"/>
      <c r="D80" s="699"/>
      <c r="E80" s="699"/>
      <c r="F80" s="699"/>
      <c r="G80" s="699"/>
      <c r="H80" s="699">
        <f>SUM(C80:G80)</f>
        <v>0</v>
      </c>
      <c r="I80" s="699"/>
      <c r="J80" s="699"/>
      <c r="K80" s="700"/>
      <c r="L80" s="699"/>
      <c r="M80" s="699">
        <f>SUM(I80:L80)</f>
        <v>0</v>
      </c>
      <c r="N80" s="699"/>
      <c r="O80" s="699"/>
      <c r="P80" s="699"/>
      <c r="Q80" s="699">
        <f t="shared" si="132"/>
        <v>0</v>
      </c>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699"/>
      <c r="AO80" s="699"/>
      <c r="AP80" s="699"/>
      <c r="AQ80" s="699"/>
      <c r="AR80" s="699"/>
      <c r="AS80" s="699"/>
      <c r="AT80" s="699"/>
      <c r="AU80" s="699"/>
      <c r="AV80" s="699"/>
      <c r="AW80" s="699"/>
      <c r="AX80" s="699"/>
      <c r="AY80" s="700">
        <f>SUM(R80:AX80)</f>
        <v>0</v>
      </c>
      <c r="AZ80" s="692">
        <f t="shared" si="127"/>
        <v>0</v>
      </c>
    </row>
    <row r="81" spans="1:52" ht="18" x14ac:dyDescent="0.25">
      <c r="A81" s="704" t="s">
        <v>192</v>
      </c>
      <c r="B81" s="705" t="s">
        <v>193</v>
      </c>
      <c r="C81" s="699"/>
      <c r="D81" s="699"/>
      <c r="E81" s="699"/>
      <c r="F81" s="699"/>
      <c r="G81" s="699"/>
      <c r="H81" s="699">
        <f>SUM(C81:G81)</f>
        <v>0</v>
      </c>
      <c r="I81" s="699"/>
      <c r="J81" s="699"/>
      <c r="K81" s="700"/>
      <c r="L81" s="699"/>
      <c r="M81" s="699">
        <f>SUM(I81:L81)</f>
        <v>0</v>
      </c>
      <c r="N81" s="699"/>
      <c r="O81" s="699"/>
      <c r="P81" s="699"/>
      <c r="Q81" s="699">
        <f t="shared" si="132"/>
        <v>0</v>
      </c>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699"/>
      <c r="AP81" s="699"/>
      <c r="AQ81" s="699"/>
      <c r="AR81" s="699"/>
      <c r="AS81" s="699"/>
      <c r="AT81" s="699"/>
      <c r="AU81" s="699"/>
      <c r="AV81" s="699"/>
      <c r="AW81" s="699"/>
      <c r="AX81" s="699"/>
      <c r="AY81" s="700">
        <f>SUM(R81:AX81)</f>
        <v>0</v>
      </c>
      <c r="AZ81" s="692">
        <f t="shared" si="127"/>
        <v>0</v>
      </c>
    </row>
    <row r="82" spans="1:52" ht="18" x14ac:dyDescent="0.25">
      <c r="A82" s="697" t="s">
        <v>194</v>
      </c>
      <c r="B82" s="698" t="s">
        <v>195</v>
      </c>
      <c r="C82" s="699">
        <f t="shared" ref="C82:AY82" si="163">SUM(C83:C86)</f>
        <v>0</v>
      </c>
      <c r="D82" s="699">
        <f t="shared" ref="D82:F82" si="164">SUM(D83:D86)</f>
        <v>0</v>
      </c>
      <c r="E82" s="699">
        <f t="shared" si="164"/>
        <v>0</v>
      </c>
      <c r="F82" s="699">
        <f t="shared" si="164"/>
        <v>0</v>
      </c>
      <c r="G82" s="699">
        <f t="shared" si="163"/>
        <v>0</v>
      </c>
      <c r="H82" s="699">
        <f t="shared" si="163"/>
        <v>0</v>
      </c>
      <c r="I82" s="699">
        <f t="shared" si="163"/>
        <v>0</v>
      </c>
      <c r="J82" s="699">
        <f t="shared" ref="J82:K82" si="165">SUM(J83:J86)</f>
        <v>0</v>
      </c>
      <c r="K82" s="700">
        <f t="shared" si="165"/>
        <v>0</v>
      </c>
      <c r="L82" s="699">
        <f t="shared" si="163"/>
        <v>0</v>
      </c>
      <c r="M82" s="699">
        <f t="shared" si="163"/>
        <v>0</v>
      </c>
      <c r="N82" s="699">
        <f t="shared" si="163"/>
        <v>0</v>
      </c>
      <c r="O82" s="699"/>
      <c r="P82" s="699">
        <f t="shared" ref="P82" si="166">SUM(P83:P86)</f>
        <v>0</v>
      </c>
      <c r="Q82" s="699">
        <f t="shared" si="132"/>
        <v>0</v>
      </c>
      <c r="R82" s="699">
        <f t="shared" si="163"/>
        <v>0</v>
      </c>
      <c r="S82" s="699">
        <f t="shared" ref="S82:T82" si="167">SUM(S83:S86)</f>
        <v>0</v>
      </c>
      <c r="T82" s="699">
        <f t="shared" si="167"/>
        <v>0</v>
      </c>
      <c r="U82" s="699">
        <f t="shared" si="163"/>
        <v>0</v>
      </c>
      <c r="V82" s="699">
        <f t="shared" si="163"/>
        <v>0</v>
      </c>
      <c r="W82" s="699">
        <f t="shared" si="163"/>
        <v>0</v>
      </c>
      <c r="X82" s="699">
        <f t="shared" si="163"/>
        <v>0</v>
      </c>
      <c r="Y82" s="699">
        <f t="shared" ref="Y82" si="168">SUM(Y83:Y86)</f>
        <v>0</v>
      </c>
      <c r="Z82" s="699">
        <f t="shared" si="163"/>
        <v>0</v>
      </c>
      <c r="AA82" s="699">
        <f t="shared" si="163"/>
        <v>0</v>
      </c>
      <c r="AB82" s="699">
        <f t="shared" si="163"/>
        <v>0</v>
      </c>
      <c r="AC82" s="699">
        <f t="shared" si="163"/>
        <v>0</v>
      </c>
      <c r="AD82" s="699">
        <f t="shared" si="163"/>
        <v>0</v>
      </c>
      <c r="AE82" s="699">
        <f t="shared" si="163"/>
        <v>0</v>
      </c>
      <c r="AF82" s="699">
        <f t="shared" si="163"/>
        <v>0</v>
      </c>
      <c r="AG82" s="699">
        <f t="shared" si="163"/>
        <v>0</v>
      </c>
      <c r="AH82" s="699">
        <f t="shared" si="163"/>
        <v>0</v>
      </c>
      <c r="AI82" s="699">
        <f t="shared" si="163"/>
        <v>0</v>
      </c>
      <c r="AJ82" s="699">
        <f t="shared" si="163"/>
        <v>0</v>
      </c>
      <c r="AK82" s="699">
        <f t="shared" si="163"/>
        <v>0</v>
      </c>
      <c r="AL82" s="699">
        <f t="shared" si="163"/>
        <v>0</v>
      </c>
      <c r="AM82" s="699">
        <f t="shared" si="163"/>
        <v>0</v>
      </c>
      <c r="AN82" s="699">
        <f t="shared" si="163"/>
        <v>0</v>
      </c>
      <c r="AO82" s="699">
        <f t="shared" si="163"/>
        <v>0</v>
      </c>
      <c r="AP82" s="699">
        <f t="shared" si="163"/>
        <v>0</v>
      </c>
      <c r="AQ82" s="699">
        <f t="shared" ref="AQ82" si="169">SUM(AQ83:AQ86)</f>
        <v>0</v>
      </c>
      <c r="AR82" s="699">
        <f t="shared" si="163"/>
        <v>0</v>
      </c>
      <c r="AS82" s="699">
        <f t="shared" ref="AS82:AT82" si="170">SUM(AS83:AS86)</f>
        <v>0</v>
      </c>
      <c r="AT82" s="699">
        <f t="shared" si="170"/>
        <v>0</v>
      </c>
      <c r="AU82" s="699">
        <f t="shared" si="163"/>
        <v>0</v>
      </c>
      <c r="AV82" s="699">
        <f t="shared" si="163"/>
        <v>0</v>
      </c>
      <c r="AW82" s="699">
        <f t="shared" si="163"/>
        <v>0</v>
      </c>
      <c r="AX82" s="699">
        <f t="shared" si="163"/>
        <v>0</v>
      </c>
      <c r="AY82" s="700">
        <f t="shared" si="163"/>
        <v>0</v>
      </c>
      <c r="AZ82" s="692">
        <f t="shared" si="127"/>
        <v>0</v>
      </c>
    </row>
    <row r="83" spans="1:52" ht="30" x14ac:dyDescent="0.25">
      <c r="A83" s="704" t="s">
        <v>196</v>
      </c>
      <c r="B83" s="705" t="s">
        <v>197</v>
      </c>
      <c r="C83" s="699"/>
      <c r="D83" s="699"/>
      <c r="E83" s="699"/>
      <c r="F83" s="699"/>
      <c r="G83" s="699"/>
      <c r="H83" s="699">
        <f>SUM(C83:G83)</f>
        <v>0</v>
      </c>
      <c r="I83" s="699"/>
      <c r="J83" s="699"/>
      <c r="K83" s="700"/>
      <c r="L83" s="699"/>
      <c r="M83" s="699">
        <f>SUM(I83:L83)</f>
        <v>0</v>
      </c>
      <c r="N83" s="699"/>
      <c r="O83" s="699"/>
      <c r="P83" s="699"/>
      <c r="Q83" s="699">
        <f t="shared" si="132"/>
        <v>0</v>
      </c>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699"/>
      <c r="AY83" s="700">
        <f>SUM(R83:AX83)</f>
        <v>0</v>
      </c>
      <c r="AZ83" s="692">
        <f t="shared" si="127"/>
        <v>0</v>
      </c>
    </row>
    <row r="84" spans="1:52" ht="18" x14ac:dyDescent="0.25">
      <c r="A84" s="704" t="s">
        <v>198</v>
      </c>
      <c r="B84" s="705" t="s">
        <v>199</v>
      </c>
      <c r="C84" s="699"/>
      <c r="D84" s="699"/>
      <c r="E84" s="699"/>
      <c r="F84" s="699"/>
      <c r="G84" s="699"/>
      <c r="H84" s="699">
        <f>SUM(C84:G84)</f>
        <v>0</v>
      </c>
      <c r="I84" s="699"/>
      <c r="J84" s="699"/>
      <c r="K84" s="700"/>
      <c r="L84" s="699"/>
      <c r="M84" s="699">
        <f>SUM(I84:L84)</f>
        <v>0</v>
      </c>
      <c r="N84" s="699"/>
      <c r="O84" s="699"/>
      <c r="P84" s="699"/>
      <c r="Q84" s="699">
        <f t="shared" si="132"/>
        <v>0</v>
      </c>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699"/>
      <c r="AY84" s="700">
        <f>SUM(R84:AX84)</f>
        <v>0</v>
      </c>
      <c r="AZ84" s="692">
        <f t="shared" si="127"/>
        <v>0</v>
      </c>
    </row>
    <row r="85" spans="1:52" ht="30" x14ac:dyDescent="0.25">
      <c r="A85" s="704" t="s">
        <v>200</v>
      </c>
      <c r="B85" s="705" t="s">
        <v>201</v>
      </c>
      <c r="C85" s="699"/>
      <c r="D85" s="699"/>
      <c r="E85" s="699"/>
      <c r="F85" s="699"/>
      <c r="G85" s="699"/>
      <c r="H85" s="699">
        <f>SUM(C85:G85)</f>
        <v>0</v>
      </c>
      <c r="I85" s="699"/>
      <c r="J85" s="699"/>
      <c r="K85" s="700"/>
      <c r="L85" s="699"/>
      <c r="M85" s="699">
        <f>SUM(I85:L85)</f>
        <v>0</v>
      </c>
      <c r="N85" s="699"/>
      <c r="O85" s="699"/>
      <c r="P85" s="699"/>
      <c r="Q85" s="699">
        <f t="shared" si="132"/>
        <v>0</v>
      </c>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699"/>
      <c r="AP85" s="699"/>
      <c r="AQ85" s="699"/>
      <c r="AR85" s="699"/>
      <c r="AS85" s="699"/>
      <c r="AT85" s="699"/>
      <c r="AU85" s="699"/>
      <c r="AV85" s="699"/>
      <c r="AW85" s="699"/>
      <c r="AX85" s="699"/>
      <c r="AY85" s="700">
        <f>SUM(R85:AX85)</f>
        <v>0</v>
      </c>
      <c r="AZ85" s="692">
        <f t="shared" si="127"/>
        <v>0</v>
      </c>
    </row>
    <row r="86" spans="1:52" ht="18" x14ac:dyDescent="0.25">
      <c r="A86" s="704" t="s">
        <v>202</v>
      </c>
      <c r="B86" s="705" t="s">
        <v>203</v>
      </c>
      <c r="C86" s="699"/>
      <c r="D86" s="699"/>
      <c r="E86" s="699"/>
      <c r="F86" s="699"/>
      <c r="G86" s="699"/>
      <c r="H86" s="699">
        <f>SUM(C86:G86)</f>
        <v>0</v>
      </c>
      <c r="I86" s="699"/>
      <c r="J86" s="699"/>
      <c r="K86" s="700"/>
      <c r="L86" s="699"/>
      <c r="M86" s="699">
        <f>SUM(I86:L86)</f>
        <v>0</v>
      </c>
      <c r="N86" s="699"/>
      <c r="O86" s="699"/>
      <c r="P86" s="699"/>
      <c r="Q86" s="699">
        <f t="shared" si="132"/>
        <v>0</v>
      </c>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699"/>
      <c r="AO86" s="699"/>
      <c r="AP86" s="699"/>
      <c r="AQ86" s="699"/>
      <c r="AR86" s="699"/>
      <c r="AS86" s="699"/>
      <c r="AT86" s="699"/>
      <c r="AU86" s="699"/>
      <c r="AV86" s="699"/>
      <c r="AW86" s="699"/>
      <c r="AX86" s="699"/>
      <c r="AY86" s="700">
        <f>SUM(R86:AX86)</f>
        <v>0</v>
      </c>
      <c r="AZ86" s="692">
        <f t="shared" si="127"/>
        <v>0</v>
      </c>
    </row>
    <row r="87" spans="1:52" ht="18" x14ac:dyDescent="0.25">
      <c r="A87" s="697" t="s">
        <v>204</v>
      </c>
      <c r="B87" s="698" t="s">
        <v>205</v>
      </c>
      <c r="C87" s="699">
        <f t="shared" ref="C87:AY87" si="171">C88+C93</f>
        <v>0</v>
      </c>
      <c r="D87" s="699">
        <f t="shared" ref="D87:F87" si="172">D88+D93</f>
        <v>0</v>
      </c>
      <c r="E87" s="699">
        <f t="shared" si="172"/>
        <v>0</v>
      </c>
      <c r="F87" s="699">
        <f t="shared" si="172"/>
        <v>97260</v>
      </c>
      <c r="G87" s="699">
        <f t="shared" si="171"/>
        <v>0</v>
      </c>
      <c r="H87" s="699">
        <f t="shared" si="171"/>
        <v>97260</v>
      </c>
      <c r="I87" s="699">
        <f t="shared" si="171"/>
        <v>0</v>
      </c>
      <c r="J87" s="699">
        <f t="shared" ref="J87:K87" si="173">J88+J93</f>
        <v>146850</v>
      </c>
      <c r="K87" s="700">
        <f t="shared" si="173"/>
        <v>0</v>
      </c>
      <c r="L87" s="699">
        <f t="shared" si="171"/>
        <v>0</v>
      </c>
      <c r="M87" s="699">
        <f t="shared" si="171"/>
        <v>146850</v>
      </c>
      <c r="N87" s="699">
        <f t="shared" si="171"/>
        <v>0</v>
      </c>
      <c r="O87" s="699"/>
      <c r="P87" s="699">
        <f t="shared" ref="P87" si="174">P88+P93</f>
        <v>123940</v>
      </c>
      <c r="Q87" s="699">
        <f t="shared" si="132"/>
        <v>123940</v>
      </c>
      <c r="R87" s="699">
        <f t="shared" si="171"/>
        <v>0</v>
      </c>
      <c r="S87" s="699">
        <f t="shared" ref="S87:T87" si="175">S88+S93</f>
        <v>0</v>
      </c>
      <c r="T87" s="699">
        <f t="shared" si="175"/>
        <v>0</v>
      </c>
      <c r="U87" s="699">
        <f t="shared" si="171"/>
        <v>0</v>
      </c>
      <c r="V87" s="699">
        <f t="shared" si="171"/>
        <v>0</v>
      </c>
      <c r="W87" s="699">
        <f t="shared" si="171"/>
        <v>0</v>
      </c>
      <c r="X87" s="699">
        <f t="shared" si="171"/>
        <v>0</v>
      </c>
      <c r="Y87" s="699">
        <f t="shared" ref="Y87" si="176">Y88+Y93</f>
        <v>0</v>
      </c>
      <c r="Z87" s="699">
        <f t="shared" si="171"/>
        <v>27827580</v>
      </c>
      <c r="AA87" s="699">
        <f t="shared" si="171"/>
        <v>0</v>
      </c>
      <c r="AB87" s="699">
        <f t="shared" si="171"/>
        <v>0</v>
      </c>
      <c r="AC87" s="699">
        <f t="shared" si="171"/>
        <v>0</v>
      </c>
      <c r="AD87" s="699">
        <f t="shared" si="171"/>
        <v>0</v>
      </c>
      <c r="AE87" s="699">
        <f t="shared" si="171"/>
        <v>0</v>
      </c>
      <c r="AF87" s="699">
        <f t="shared" si="171"/>
        <v>0</v>
      </c>
      <c r="AG87" s="699">
        <f t="shared" si="171"/>
        <v>0</v>
      </c>
      <c r="AH87" s="699">
        <f t="shared" si="171"/>
        <v>0</v>
      </c>
      <c r="AI87" s="699">
        <f t="shared" si="171"/>
        <v>0</v>
      </c>
      <c r="AJ87" s="699">
        <f t="shared" si="171"/>
        <v>0</v>
      </c>
      <c r="AK87" s="699">
        <f t="shared" si="171"/>
        <v>0</v>
      </c>
      <c r="AL87" s="699">
        <f t="shared" si="171"/>
        <v>0</v>
      </c>
      <c r="AM87" s="699">
        <f t="shared" si="171"/>
        <v>0</v>
      </c>
      <c r="AN87" s="699">
        <f t="shared" si="171"/>
        <v>0</v>
      </c>
      <c r="AO87" s="699">
        <f t="shared" si="171"/>
        <v>0</v>
      </c>
      <c r="AP87" s="699">
        <f t="shared" si="171"/>
        <v>0</v>
      </c>
      <c r="AQ87" s="699">
        <f t="shared" ref="AQ87" si="177">AQ88+AQ93</f>
        <v>0</v>
      </c>
      <c r="AR87" s="699">
        <f t="shared" si="171"/>
        <v>0</v>
      </c>
      <c r="AS87" s="699">
        <f t="shared" ref="AS87:AT87" si="178">AS88+AS93</f>
        <v>0</v>
      </c>
      <c r="AT87" s="699">
        <f t="shared" si="178"/>
        <v>0</v>
      </c>
      <c r="AU87" s="699">
        <f t="shared" si="171"/>
        <v>0</v>
      </c>
      <c r="AV87" s="699">
        <f t="shared" si="171"/>
        <v>0</v>
      </c>
      <c r="AW87" s="699">
        <f t="shared" si="171"/>
        <v>0</v>
      </c>
      <c r="AX87" s="699">
        <f t="shared" si="171"/>
        <v>0</v>
      </c>
      <c r="AY87" s="700">
        <f t="shared" si="171"/>
        <v>27827580</v>
      </c>
      <c r="AZ87" s="692">
        <f t="shared" si="127"/>
        <v>28195630</v>
      </c>
    </row>
    <row r="88" spans="1:52" ht="18" x14ac:dyDescent="0.25">
      <c r="A88" s="704" t="s">
        <v>206</v>
      </c>
      <c r="B88" s="705" t="s">
        <v>207</v>
      </c>
      <c r="C88" s="699">
        <f t="shared" ref="C88:AY88" si="179">SUM(C89:C92)</f>
        <v>0</v>
      </c>
      <c r="D88" s="699">
        <f t="shared" ref="D88:F88" si="180">SUM(D89:D92)</f>
        <v>0</v>
      </c>
      <c r="E88" s="699">
        <f t="shared" si="180"/>
        <v>0</v>
      </c>
      <c r="F88" s="699">
        <f t="shared" si="180"/>
        <v>97260</v>
      </c>
      <c r="G88" s="699">
        <f t="shared" si="179"/>
        <v>0</v>
      </c>
      <c r="H88" s="699">
        <f t="shared" si="179"/>
        <v>97260</v>
      </c>
      <c r="I88" s="699">
        <f t="shared" si="179"/>
        <v>0</v>
      </c>
      <c r="J88" s="699">
        <f t="shared" ref="J88:K88" si="181">SUM(J89:J92)</f>
        <v>146850</v>
      </c>
      <c r="K88" s="700">
        <f t="shared" si="181"/>
        <v>0</v>
      </c>
      <c r="L88" s="699">
        <f t="shared" si="179"/>
        <v>0</v>
      </c>
      <c r="M88" s="699">
        <f t="shared" si="179"/>
        <v>146850</v>
      </c>
      <c r="N88" s="699">
        <f t="shared" si="179"/>
        <v>0</v>
      </c>
      <c r="O88" s="699"/>
      <c r="P88" s="699">
        <f t="shared" ref="P88" si="182">SUM(P89:P92)</f>
        <v>123940</v>
      </c>
      <c r="Q88" s="699">
        <f t="shared" si="132"/>
        <v>123940</v>
      </c>
      <c r="R88" s="699">
        <f t="shared" si="179"/>
        <v>0</v>
      </c>
      <c r="S88" s="699">
        <f t="shared" ref="S88:T88" si="183">SUM(S89:S92)</f>
        <v>0</v>
      </c>
      <c r="T88" s="699">
        <f t="shared" si="183"/>
        <v>0</v>
      </c>
      <c r="U88" s="699">
        <f t="shared" si="179"/>
        <v>0</v>
      </c>
      <c r="V88" s="699">
        <f t="shared" si="179"/>
        <v>0</v>
      </c>
      <c r="W88" s="699">
        <f t="shared" si="179"/>
        <v>0</v>
      </c>
      <c r="X88" s="699">
        <f t="shared" si="179"/>
        <v>0</v>
      </c>
      <c r="Y88" s="699">
        <f t="shared" ref="Y88" si="184">SUM(Y89:Y92)</f>
        <v>0</v>
      </c>
      <c r="Z88" s="699">
        <f t="shared" si="179"/>
        <v>27827580</v>
      </c>
      <c r="AA88" s="699">
        <f t="shared" si="179"/>
        <v>0</v>
      </c>
      <c r="AB88" s="699">
        <f t="shared" si="179"/>
        <v>0</v>
      </c>
      <c r="AC88" s="699">
        <f t="shared" si="179"/>
        <v>0</v>
      </c>
      <c r="AD88" s="699">
        <f t="shared" si="179"/>
        <v>0</v>
      </c>
      <c r="AE88" s="699">
        <f t="shared" si="179"/>
        <v>0</v>
      </c>
      <c r="AF88" s="699">
        <f t="shared" si="179"/>
        <v>0</v>
      </c>
      <c r="AG88" s="699">
        <f t="shared" si="179"/>
        <v>0</v>
      </c>
      <c r="AH88" s="699">
        <f t="shared" si="179"/>
        <v>0</v>
      </c>
      <c r="AI88" s="699">
        <f t="shared" si="179"/>
        <v>0</v>
      </c>
      <c r="AJ88" s="699">
        <f t="shared" si="179"/>
        <v>0</v>
      </c>
      <c r="AK88" s="699">
        <f t="shared" si="179"/>
        <v>0</v>
      </c>
      <c r="AL88" s="699">
        <f t="shared" si="179"/>
        <v>0</v>
      </c>
      <c r="AM88" s="699">
        <f t="shared" si="179"/>
        <v>0</v>
      </c>
      <c r="AN88" s="699">
        <f t="shared" si="179"/>
        <v>0</v>
      </c>
      <c r="AO88" s="699">
        <f t="shared" si="179"/>
        <v>0</v>
      </c>
      <c r="AP88" s="699">
        <f t="shared" si="179"/>
        <v>0</v>
      </c>
      <c r="AQ88" s="699">
        <f t="shared" ref="AQ88" si="185">SUM(AQ89:AQ92)</f>
        <v>0</v>
      </c>
      <c r="AR88" s="699">
        <f t="shared" si="179"/>
        <v>0</v>
      </c>
      <c r="AS88" s="699">
        <f t="shared" ref="AS88:AT88" si="186">SUM(AS89:AS92)</f>
        <v>0</v>
      </c>
      <c r="AT88" s="699">
        <f t="shared" si="186"/>
        <v>0</v>
      </c>
      <c r="AU88" s="699">
        <f t="shared" si="179"/>
        <v>0</v>
      </c>
      <c r="AV88" s="699">
        <f t="shared" si="179"/>
        <v>0</v>
      </c>
      <c r="AW88" s="699">
        <f t="shared" si="179"/>
        <v>0</v>
      </c>
      <c r="AX88" s="699">
        <f t="shared" si="179"/>
        <v>0</v>
      </c>
      <c r="AY88" s="700">
        <f t="shared" si="179"/>
        <v>27827580</v>
      </c>
      <c r="AZ88" s="692">
        <f t="shared" si="127"/>
        <v>28195630</v>
      </c>
    </row>
    <row r="89" spans="1:52" ht="18" x14ac:dyDescent="0.25">
      <c r="A89" s="704"/>
      <c r="B89" s="706" t="s">
        <v>208</v>
      </c>
      <c r="C89" s="699"/>
      <c r="D89" s="699"/>
      <c r="E89" s="699"/>
      <c r="F89" s="699">
        <v>97260</v>
      </c>
      <c r="G89" s="699"/>
      <c r="H89" s="699">
        <f t="shared" ref="H89:H98" si="187">SUM(C89:G89)</f>
        <v>97260</v>
      </c>
      <c r="I89" s="699">
        <v>0</v>
      </c>
      <c r="J89" s="699">
        <v>146850</v>
      </c>
      <c r="K89" s="700"/>
      <c r="L89" s="699"/>
      <c r="M89" s="699">
        <f t="shared" ref="M89:M98" si="188">SUM(I89:L89)</f>
        <v>146850</v>
      </c>
      <c r="N89" s="699">
        <v>0</v>
      </c>
      <c r="O89" s="699"/>
      <c r="P89" s="699">
        <v>123940</v>
      </c>
      <c r="Q89" s="699">
        <f t="shared" si="132"/>
        <v>123940</v>
      </c>
      <c r="R89" s="699"/>
      <c r="S89" s="699"/>
      <c r="T89" s="699"/>
      <c r="U89" s="699">
        <v>0</v>
      </c>
      <c r="V89" s="699"/>
      <c r="W89" s="699"/>
      <c r="X89" s="699"/>
      <c r="Y89" s="699"/>
      <c r="Z89" s="699">
        <v>27827580</v>
      </c>
      <c r="AA89" s="699"/>
      <c r="AB89" s="699"/>
      <c r="AC89" s="699"/>
      <c r="AD89" s="699"/>
      <c r="AE89" s="699"/>
      <c r="AF89" s="699"/>
      <c r="AG89" s="699"/>
      <c r="AH89" s="699"/>
      <c r="AI89" s="699"/>
      <c r="AJ89" s="699"/>
      <c r="AK89" s="699"/>
      <c r="AL89" s="699"/>
      <c r="AM89" s="699"/>
      <c r="AN89" s="699"/>
      <c r="AO89" s="699"/>
      <c r="AP89" s="699"/>
      <c r="AQ89" s="699"/>
      <c r="AR89" s="699"/>
      <c r="AS89" s="699"/>
      <c r="AT89" s="699"/>
      <c r="AU89" s="699"/>
      <c r="AV89" s="699"/>
      <c r="AW89" s="699"/>
      <c r="AX89" s="699"/>
      <c r="AY89" s="700">
        <f t="shared" ref="AY89:AY98" si="189">SUM(R89:AX89)</f>
        <v>27827580</v>
      </c>
      <c r="AZ89" s="692">
        <f t="shared" si="127"/>
        <v>28195630</v>
      </c>
    </row>
    <row r="90" spans="1:52" ht="28.5" x14ac:dyDescent="0.25">
      <c r="A90" s="704"/>
      <c r="B90" s="706" t="s">
        <v>209</v>
      </c>
      <c r="C90" s="699"/>
      <c r="D90" s="699"/>
      <c r="E90" s="699"/>
      <c r="F90" s="699"/>
      <c r="G90" s="699"/>
      <c r="H90" s="699">
        <f t="shared" si="187"/>
        <v>0</v>
      </c>
      <c r="I90" s="699"/>
      <c r="J90" s="699"/>
      <c r="K90" s="700"/>
      <c r="L90" s="699"/>
      <c r="M90" s="699">
        <f t="shared" si="188"/>
        <v>0</v>
      </c>
      <c r="N90" s="699"/>
      <c r="O90" s="699"/>
      <c r="P90" s="699"/>
      <c r="Q90" s="699">
        <f t="shared" si="132"/>
        <v>0</v>
      </c>
      <c r="R90" s="699"/>
      <c r="S90" s="699"/>
      <c r="T90" s="699"/>
      <c r="U90" s="699"/>
      <c r="V90" s="699"/>
      <c r="W90" s="699"/>
      <c r="X90" s="699"/>
      <c r="Y90" s="699"/>
      <c r="Z90" s="699"/>
      <c r="AA90" s="699"/>
      <c r="AB90" s="699"/>
      <c r="AC90" s="699"/>
      <c r="AD90" s="699"/>
      <c r="AE90" s="699"/>
      <c r="AF90" s="699"/>
      <c r="AG90" s="699"/>
      <c r="AH90" s="699"/>
      <c r="AI90" s="699"/>
      <c r="AJ90" s="699"/>
      <c r="AK90" s="699"/>
      <c r="AL90" s="699"/>
      <c r="AM90" s="699"/>
      <c r="AN90" s="699"/>
      <c r="AO90" s="699"/>
      <c r="AP90" s="699"/>
      <c r="AQ90" s="699"/>
      <c r="AR90" s="699"/>
      <c r="AS90" s="699"/>
      <c r="AT90" s="699"/>
      <c r="AU90" s="699"/>
      <c r="AV90" s="699"/>
      <c r="AW90" s="699"/>
      <c r="AX90" s="699"/>
      <c r="AY90" s="700">
        <f t="shared" si="189"/>
        <v>0</v>
      </c>
      <c r="AZ90" s="692">
        <f t="shared" si="127"/>
        <v>0</v>
      </c>
    </row>
    <row r="91" spans="1:52" ht="18" x14ac:dyDescent="0.25">
      <c r="A91" s="704"/>
      <c r="B91" s="706" t="s">
        <v>210</v>
      </c>
      <c r="C91" s="699"/>
      <c r="D91" s="699"/>
      <c r="E91" s="699"/>
      <c r="F91" s="699"/>
      <c r="G91" s="699"/>
      <c r="H91" s="699">
        <f t="shared" si="187"/>
        <v>0</v>
      </c>
      <c r="I91" s="699"/>
      <c r="J91" s="699"/>
      <c r="K91" s="700"/>
      <c r="L91" s="699"/>
      <c r="M91" s="699">
        <f t="shared" si="188"/>
        <v>0</v>
      </c>
      <c r="N91" s="699"/>
      <c r="O91" s="699"/>
      <c r="P91" s="699"/>
      <c r="Q91" s="699">
        <f t="shared" si="132"/>
        <v>0</v>
      </c>
      <c r="R91" s="699"/>
      <c r="S91" s="699"/>
      <c r="T91" s="699"/>
      <c r="U91" s="699"/>
      <c r="V91" s="699"/>
      <c r="W91" s="699"/>
      <c r="X91" s="699"/>
      <c r="Y91" s="699"/>
      <c r="Z91" s="699"/>
      <c r="AA91" s="699"/>
      <c r="AB91" s="699"/>
      <c r="AC91" s="699"/>
      <c r="AD91" s="699"/>
      <c r="AE91" s="699"/>
      <c r="AF91" s="699"/>
      <c r="AG91" s="699"/>
      <c r="AH91" s="699"/>
      <c r="AI91" s="699"/>
      <c r="AJ91" s="699"/>
      <c r="AK91" s="699"/>
      <c r="AL91" s="699"/>
      <c r="AM91" s="699"/>
      <c r="AN91" s="699"/>
      <c r="AO91" s="699"/>
      <c r="AP91" s="699"/>
      <c r="AQ91" s="699"/>
      <c r="AR91" s="699"/>
      <c r="AS91" s="699"/>
      <c r="AT91" s="699"/>
      <c r="AU91" s="699"/>
      <c r="AV91" s="699"/>
      <c r="AW91" s="699"/>
      <c r="AX91" s="699"/>
      <c r="AY91" s="700">
        <f t="shared" si="189"/>
        <v>0</v>
      </c>
      <c r="AZ91" s="692">
        <f t="shared" si="127"/>
        <v>0</v>
      </c>
    </row>
    <row r="92" spans="1:52" ht="28.5" x14ac:dyDescent="0.25">
      <c r="A92" s="704"/>
      <c r="B92" s="706" t="s">
        <v>211</v>
      </c>
      <c r="C92" s="699"/>
      <c r="D92" s="699"/>
      <c r="E92" s="699"/>
      <c r="F92" s="699"/>
      <c r="G92" s="699"/>
      <c r="H92" s="699">
        <f t="shared" si="187"/>
        <v>0</v>
      </c>
      <c r="I92" s="699"/>
      <c r="J92" s="699"/>
      <c r="K92" s="700"/>
      <c r="L92" s="699"/>
      <c r="M92" s="699">
        <f t="shared" si="188"/>
        <v>0</v>
      </c>
      <c r="N92" s="699"/>
      <c r="O92" s="699"/>
      <c r="P92" s="699"/>
      <c r="Q92" s="699">
        <f t="shared" si="132"/>
        <v>0</v>
      </c>
      <c r="R92" s="699"/>
      <c r="S92" s="699"/>
      <c r="T92" s="699"/>
      <c r="U92" s="699"/>
      <c r="V92" s="699"/>
      <c r="W92" s="699"/>
      <c r="X92" s="699"/>
      <c r="Y92" s="699"/>
      <c r="Z92" s="699"/>
      <c r="AA92" s="699"/>
      <c r="AB92" s="699"/>
      <c r="AC92" s="699"/>
      <c r="AD92" s="699"/>
      <c r="AE92" s="699"/>
      <c r="AF92" s="699"/>
      <c r="AG92" s="699"/>
      <c r="AH92" s="699"/>
      <c r="AI92" s="699"/>
      <c r="AJ92" s="699"/>
      <c r="AK92" s="699"/>
      <c r="AL92" s="699"/>
      <c r="AM92" s="699"/>
      <c r="AN92" s="699"/>
      <c r="AO92" s="699"/>
      <c r="AP92" s="699"/>
      <c r="AQ92" s="699"/>
      <c r="AR92" s="699"/>
      <c r="AS92" s="699"/>
      <c r="AT92" s="699"/>
      <c r="AU92" s="699"/>
      <c r="AV92" s="699"/>
      <c r="AW92" s="699"/>
      <c r="AX92" s="699"/>
      <c r="AY92" s="700">
        <f t="shared" si="189"/>
        <v>0</v>
      </c>
      <c r="AZ92" s="692">
        <f t="shared" si="127"/>
        <v>0</v>
      </c>
    </row>
    <row r="93" spans="1:52" ht="18" x14ac:dyDescent="0.25">
      <c r="A93" s="704" t="s">
        <v>212</v>
      </c>
      <c r="B93" s="705" t="s">
        <v>213</v>
      </c>
      <c r="C93" s="699"/>
      <c r="D93" s="699"/>
      <c r="E93" s="699"/>
      <c r="F93" s="699"/>
      <c r="G93" s="699"/>
      <c r="H93" s="699">
        <f t="shared" si="187"/>
        <v>0</v>
      </c>
      <c r="I93" s="699"/>
      <c r="J93" s="699"/>
      <c r="K93" s="700"/>
      <c r="L93" s="699"/>
      <c r="M93" s="699">
        <f t="shared" si="188"/>
        <v>0</v>
      </c>
      <c r="N93" s="699"/>
      <c r="O93" s="699"/>
      <c r="P93" s="699"/>
      <c r="Q93" s="699">
        <f t="shared" si="132"/>
        <v>0</v>
      </c>
      <c r="R93" s="699"/>
      <c r="S93" s="699"/>
      <c r="T93" s="699"/>
      <c r="U93" s="699"/>
      <c r="V93" s="699"/>
      <c r="W93" s="699"/>
      <c r="X93" s="699"/>
      <c r="Y93" s="699"/>
      <c r="Z93" s="699"/>
      <c r="AA93" s="699"/>
      <c r="AB93" s="699"/>
      <c r="AC93" s="699"/>
      <c r="AD93" s="699"/>
      <c r="AE93" s="699"/>
      <c r="AF93" s="699"/>
      <c r="AG93" s="699"/>
      <c r="AH93" s="699"/>
      <c r="AI93" s="699"/>
      <c r="AJ93" s="699"/>
      <c r="AK93" s="699"/>
      <c r="AL93" s="699"/>
      <c r="AM93" s="699"/>
      <c r="AN93" s="699"/>
      <c r="AO93" s="699"/>
      <c r="AP93" s="699"/>
      <c r="AQ93" s="699"/>
      <c r="AR93" s="699"/>
      <c r="AS93" s="699"/>
      <c r="AT93" s="699"/>
      <c r="AU93" s="699"/>
      <c r="AV93" s="699"/>
      <c r="AW93" s="699"/>
      <c r="AX93" s="699"/>
      <c r="AY93" s="700">
        <f t="shared" si="189"/>
        <v>0</v>
      </c>
      <c r="AZ93" s="692">
        <f t="shared" si="127"/>
        <v>0</v>
      </c>
    </row>
    <row r="94" spans="1:52" ht="18" x14ac:dyDescent="0.25">
      <c r="A94" s="697" t="s">
        <v>214</v>
      </c>
      <c r="B94" s="698" t="s">
        <v>215</v>
      </c>
      <c r="C94" s="699"/>
      <c r="D94" s="699"/>
      <c r="E94" s="699"/>
      <c r="F94" s="699"/>
      <c r="G94" s="699"/>
      <c r="H94" s="699">
        <f t="shared" si="187"/>
        <v>0</v>
      </c>
      <c r="I94" s="699"/>
      <c r="J94" s="699"/>
      <c r="K94" s="700"/>
      <c r="L94" s="699"/>
      <c r="M94" s="699">
        <f t="shared" si="188"/>
        <v>0</v>
      </c>
      <c r="N94" s="699"/>
      <c r="O94" s="699"/>
      <c r="P94" s="699"/>
      <c r="Q94" s="699">
        <f t="shared" si="132"/>
        <v>0</v>
      </c>
      <c r="R94" s="699"/>
      <c r="S94" s="699"/>
      <c r="T94" s="699"/>
      <c r="U94" s="699"/>
      <c r="V94" s="699"/>
      <c r="W94" s="699"/>
      <c r="X94" s="699">
        <v>8128577</v>
      </c>
      <c r="Y94" s="699"/>
      <c r="Z94" s="699"/>
      <c r="AA94" s="699"/>
      <c r="AB94" s="699"/>
      <c r="AC94" s="699"/>
      <c r="AD94" s="699"/>
      <c r="AE94" s="699"/>
      <c r="AF94" s="699"/>
      <c r="AG94" s="699"/>
      <c r="AH94" s="699"/>
      <c r="AI94" s="699"/>
      <c r="AJ94" s="699"/>
      <c r="AK94" s="699"/>
      <c r="AL94" s="699"/>
      <c r="AM94" s="699"/>
      <c r="AN94" s="699"/>
      <c r="AO94" s="699"/>
      <c r="AP94" s="699"/>
      <c r="AQ94" s="699"/>
      <c r="AR94" s="699"/>
      <c r="AS94" s="699"/>
      <c r="AT94" s="699"/>
      <c r="AU94" s="699"/>
      <c r="AV94" s="699"/>
      <c r="AW94" s="699"/>
      <c r="AX94" s="699"/>
      <c r="AY94" s="700">
        <f t="shared" si="189"/>
        <v>8128577</v>
      </c>
      <c r="AZ94" s="692">
        <f t="shared" si="127"/>
        <v>8128577</v>
      </c>
    </row>
    <row r="95" spans="1:52" ht="18" x14ac:dyDescent="0.25">
      <c r="A95" s="697" t="s">
        <v>216</v>
      </c>
      <c r="B95" s="698" t="s">
        <v>217</v>
      </c>
      <c r="C95" s="699"/>
      <c r="D95" s="699"/>
      <c r="E95" s="699"/>
      <c r="F95" s="699"/>
      <c r="G95" s="699"/>
      <c r="H95" s="699">
        <f t="shared" si="187"/>
        <v>0</v>
      </c>
      <c r="I95" s="699"/>
      <c r="J95" s="699"/>
      <c r="K95" s="700"/>
      <c r="L95" s="699"/>
      <c r="M95" s="699">
        <f t="shared" si="188"/>
        <v>0</v>
      </c>
      <c r="N95" s="699"/>
      <c r="O95" s="699"/>
      <c r="P95" s="699"/>
      <c r="Q95" s="699">
        <f t="shared" si="132"/>
        <v>0</v>
      </c>
      <c r="R95" s="699"/>
      <c r="S95" s="699"/>
      <c r="T95" s="699"/>
      <c r="U95" s="699"/>
      <c r="V95" s="699"/>
      <c r="W95" s="699"/>
      <c r="X95" s="699"/>
      <c r="Y95" s="699"/>
      <c r="Z95" s="699"/>
      <c r="AA95" s="699"/>
      <c r="AB95" s="699"/>
      <c r="AC95" s="699"/>
      <c r="AD95" s="699"/>
      <c r="AE95" s="699"/>
      <c r="AF95" s="699"/>
      <c r="AG95" s="699"/>
      <c r="AH95" s="699"/>
      <c r="AI95" s="699"/>
      <c r="AJ95" s="699"/>
      <c r="AK95" s="699"/>
      <c r="AL95" s="699"/>
      <c r="AM95" s="699"/>
      <c r="AN95" s="699"/>
      <c r="AO95" s="699"/>
      <c r="AP95" s="699"/>
      <c r="AQ95" s="699"/>
      <c r="AR95" s="699"/>
      <c r="AS95" s="699"/>
      <c r="AT95" s="699"/>
      <c r="AU95" s="699"/>
      <c r="AV95" s="699"/>
      <c r="AW95" s="699"/>
      <c r="AX95" s="699"/>
      <c r="AY95" s="700">
        <f t="shared" si="189"/>
        <v>0</v>
      </c>
      <c r="AZ95" s="692">
        <f t="shared" si="127"/>
        <v>0</v>
      </c>
    </row>
    <row r="96" spans="1:52" ht="18" x14ac:dyDescent="0.25">
      <c r="A96" s="697" t="s">
        <v>218</v>
      </c>
      <c r="B96" s="698" t="s">
        <v>219</v>
      </c>
      <c r="C96" s="699"/>
      <c r="D96" s="699"/>
      <c r="E96" s="699"/>
      <c r="F96" s="699">
        <v>14372644</v>
      </c>
      <c r="G96" s="699">
        <v>0</v>
      </c>
      <c r="H96" s="699">
        <f t="shared" si="187"/>
        <v>14372644</v>
      </c>
      <c r="I96" s="699">
        <v>0</v>
      </c>
      <c r="J96" s="699">
        <v>79424061</v>
      </c>
      <c r="K96" s="700">
        <v>0</v>
      </c>
      <c r="L96" s="699">
        <v>0</v>
      </c>
      <c r="M96" s="699">
        <f t="shared" si="188"/>
        <v>79424061</v>
      </c>
      <c r="N96" s="699">
        <v>0</v>
      </c>
      <c r="O96" s="699"/>
      <c r="P96" s="699">
        <v>56097366</v>
      </c>
      <c r="Q96" s="699">
        <f t="shared" si="132"/>
        <v>56097366</v>
      </c>
      <c r="R96" s="699"/>
      <c r="S96" s="699"/>
      <c r="T96" s="699"/>
      <c r="U96" s="699"/>
      <c r="V96" s="699"/>
      <c r="W96" s="699"/>
      <c r="X96" s="699"/>
      <c r="Y96" s="699"/>
      <c r="Z96" s="699"/>
      <c r="AA96" s="699"/>
      <c r="AB96" s="699"/>
      <c r="AC96" s="699"/>
      <c r="AD96" s="699"/>
      <c r="AE96" s="699"/>
      <c r="AF96" s="699"/>
      <c r="AG96" s="699"/>
      <c r="AH96" s="699"/>
      <c r="AI96" s="699"/>
      <c r="AJ96" s="699"/>
      <c r="AK96" s="699"/>
      <c r="AL96" s="699"/>
      <c r="AM96" s="699"/>
      <c r="AN96" s="699"/>
      <c r="AO96" s="699"/>
      <c r="AP96" s="699"/>
      <c r="AQ96" s="699"/>
      <c r="AR96" s="699"/>
      <c r="AS96" s="699"/>
      <c r="AT96" s="699"/>
      <c r="AU96" s="699"/>
      <c r="AV96" s="699"/>
      <c r="AW96" s="699"/>
      <c r="AX96" s="699"/>
      <c r="AY96" s="700">
        <f t="shared" si="189"/>
        <v>0</v>
      </c>
      <c r="AZ96" s="692">
        <f t="shared" si="127"/>
        <v>149894071</v>
      </c>
    </row>
    <row r="97" spans="1:52" ht="18" x14ac:dyDescent="0.25">
      <c r="A97" s="697" t="s">
        <v>220</v>
      </c>
      <c r="B97" s="698" t="s">
        <v>221</v>
      </c>
      <c r="C97" s="699"/>
      <c r="D97" s="699"/>
      <c r="E97" s="699"/>
      <c r="F97" s="699"/>
      <c r="G97" s="699"/>
      <c r="H97" s="699">
        <f t="shared" si="187"/>
        <v>0</v>
      </c>
      <c r="I97" s="699"/>
      <c r="J97" s="699"/>
      <c r="K97" s="700"/>
      <c r="L97" s="699"/>
      <c r="M97" s="699">
        <f t="shared" si="188"/>
        <v>0</v>
      </c>
      <c r="N97" s="699"/>
      <c r="O97" s="699"/>
      <c r="P97" s="699"/>
      <c r="Q97" s="699">
        <f t="shared" si="132"/>
        <v>0</v>
      </c>
      <c r="R97" s="699"/>
      <c r="S97" s="699"/>
      <c r="T97" s="699"/>
      <c r="U97" s="699"/>
      <c r="V97" s="699"/>
      <c r="W97" s="699"/>
      <c r="X97" s="699"/>
      <c r="Y97" s="699"/>
      <c r="Z97" s="699"/>
      <c r="AA97" s="699"/>
      <c r="AB97" s="699"/>
      <c r="AC97" s="699"/>
      <c r="AD97" s="699"/>
      <c r="AE97" s="699"/>
      <c r="AF97" s="699"/>
      <c r="AG97" s="699"/>
      <c r="AH97" s="699"/>
      <c r="AI97" s="699"/>
      <c r="AJ97" s="699"/>
      <c r="AK97" s="699"/>
      <c r="AL97" s="699"/>
      <c r="AM97" s="699"/>
      <c r="AN97" s="699"/>
      <c r="AO97" s="699"/>
      <c r="AP97" s="699"/>
      <c r="AQ97" s="699"/>
      <c r="AR97" s="699"/>
      <c r="AS97" s="699"/>
      <c r="AT97" s="699"/>
      <c r="AU97" s="699"/>
      <c r="AV97" s="699"/>
      <c r="AW97" s="699"/>
      <c r="AX97" s="699"/>
      <c r="AY97" s="700">
        <f t="shared" si="189"/>
        <v>0</v>
      </c>
      <c r="AZ97" s="692">
        <f t="shared" si="127"/>
        <v>0</v>
      </c>
    </row>
    <row r="98" spans="1:52" ht="18" x14ac:dyDescent="0.25">
      <c r="A98" s="697" t="s">
        <v>222</v>
      </c>
      <c r="B98" s="698" t="s">
        <v>223</v>
      </c>
      <c r="C98" s="699"/>
      <c r="D98" s="699"/>
      <c r="E98" s="699"/>
      <c r="F98" s="699"/>
      <c r="G98" s="699"/>
      <c r="H98" s="699">
        <f t="shared" si="187"/>
        <v>0</v>
      </c>
      <c r="I98" s="699"/>
      <c r="J98" s="699"/>
      <c r="K98" s="700"/>
      <c r="L98" s="699"/>
      <c r="M98" s="699">
        <f t="shared" si="188"/>
        <v>0</v>
      </c>
      <c r="N98" s="699"/>
      <c r="O98" s="699"/>
      <c r="P98" s="699"/>
      <c r="Q98" s="699">
        <f t="shared" si="132"/>
        <v>0</v>
      </c>
      <c r="R98" s="699"/>
      <c r="S98" s="699"/>
      <c r="T98" s="699"/>
      <c r="U98" s="699"/>
      <c r="V98" s="699"/>
      <c r="W98" s="699"/>
      <c r="X98" s="699"/>
      <c r="Y98" s="699"/>
      <c r="Z98" s="699"/>
      <c r="AA98" s="699"/>
      <c r="AB98" s="699"/>
      <c r="AC98" s="699"/>
      <c r="AD98" s="699"/>
      <c r="AE98" s="699"/>
      <c r="AF98" s="699"/>
      <c r="AG98" s="699"/>
      <c r="AH98" s="699"/>
      <c r="AI98" s="699"/>
      <c r="AJ98" s="699"/>
      <c r="AK98" s="699"/>
      <c r="AL98" s="699"/>
      <c r="AM98" s="699"/>
      <c r="AN98" s="699"/>
      <c r="AO98" s="699"/>
      <c r="AP98" s="699"/>
      <c r="AQ98" s="699"/>
      <c r="AR98" s="699"/>
      <c r="AS98" s="699"/>
      <c r="AT98" s="699"/>
      <c r="AU98" s="699"/>
      <c r="AV98" s="699"/>
      <c r="AW98" s="699"/>
      <c r="AX98" s="699"/>
      <c r="AY98" s="700">
        <f t="shared" si="189"/>
        <v>0</v>
      </c>
      <c r="AZ98" s="692">
        <f t="shared" si="127"/>
        <v>0</v>
      </c>
    </row>
    <row r="99" spans="1:52" ht="18" x14ac:dyDescent="0.25">
      <c r="A99" s="693" t="s">
        <v>224</v>
      </c>
      <c r="B99" s="694" t="s">
        <v>225</v>
      </c>
      <c r="C99" s="695">
        <f t="shared" ref="C99:AY99" si="190">SUM(C100:C103)</f>
        <v>0</v>
      </c>
      <c r="D99" s="695">
        <f t="shared" ref="D99:F99" si="191">SUM(D100:D103)</f>
        <v>0</v>
      </c>
      <c r="E99" s="695">
        <f t="shared" si="191"/>
        <v>0</v>
      </c>
      <c r="F99" s="695">
        <f t="shared" si="191"/>
        <v>0</v>
      </c>
      <c r="G99" s="695">
        <f t="shared" si="190"/>
        <v>0</v>
      </c>
      <c r="H99" s="695">
        <f t="shared" si="190"/>
        <v>0</v>
      </c>
      <c r="I99" s="695">
        <f t="shared" si="190"/>
        <v>0</v>
      </c>
      <c r="J99" s="695">
        <f t="shared" ref="J99:K99" si="192">SUM(J100:J103)</f>
        <v>0</v>
      </c>
      <c r="K99" s="696">
        <f t="shared" si="192"/>
        <v>0</v>
      </c>
      <c r="L99" s="695">
        <f t="shared" si="190"/>
        <v>0</v>
      </c>
      <c r="M99" s="695">
        <f t="shared" si="190"/>
        <v>0</v>
      </c>
      <c r="N99" s="695">
        <f t="shared" si="190"/>
        <v>0</v>
      </c>
      <c r="O99" s="695"/>
      <c r="P99" s="695">
        <f t="shared" ref="P99" si="193">SUM(P100:P103)</f>
        <v>0</v>
      </c>
      <c r="Q99" s="695">
        <f t="shared" si="132"/>
        <v>0</v>
      </c>
      <c r="R99" s="695">
        <f t="shared" si="190"/>
        <v>0</v>
      </c>
      <c r="S99" s="695">
        <f t="shared" ref="S99:T99" si="194">SUM(S100:S103)</f>
        <v>0</v>
      </c>
      <c r="T99" s="695">
        <f t="shared" si="194"/>
        <v>0</v>
      </c>
      <c r="U99" s="695">
        <f t="shared" si="190"/>
        <v>0</v>
      </c>
      <c r="V99" s="695">
        <f t="shared" si="190"/>
        <v>0</v>
      </c>
      <c r="W99" s="695">
        <f t="shared" si="190"/>
        <v>0</v>
      </c>
      <c r="X99" s="695">
        <f t="shared" si="190"/>
        <v>0</v>
      </c>
      <c r="Y99" s="695">
        <f t="shared" ref="Y99" si="195">SUM(Y100:Y103)</f>
        <v>0</v>
      </c>
      <c r="Z99" s="695">
        <f t="shared" si="190"/>
        <v>0</v>
      </c>
      <c r="AA99" s="695">
        <f t="shared" si="190"/>
        <v>0</v>
      </c>
      <c r="AB99" s="695">
        <f t="shared" si="190"/>
        <v>0</v>
      </c>
      <c r="AC99" s="695">
        <f t="shared" si="190"/>
        <v>0</v>
      </c>
      <c r="AD99" s="695">
        <f t="shared" si="190"/>
        <v>0</v>
      </c>
      <c r="AE99" s="695">
        <f t="shared" si="190"/>
        <v>0</v>
      </c>
      <c r="AF99" s="695">
        <f t="shared" si="190"/>
        <v>0</v>
      </c>
      <c r="AG99" s="695">
        <f t="shared" si="190"/>
        <v>0</v>
      </c>
      <c r="AH99" s="695">
        <f t="shared" si="190"/>
        <v>0</v>
      </c>
      <c r="AI99" s="695">
        <f t="shared" si="190"/>
        <v>0</v>
      </c>
      <c r="AJ99" s="695">
        <f t="shared" si="190"/>
        <v>0</v>
      </c>
      <c r="AK99" s="695">
        <f t="shared" si="190"/>
        <v>0</v>
      </c>
      <c r="AL99" s="695">
        <f t="shared" si="190"/>
        <v>0</v>
      </c>
      <c r="AM99" s="695">
        <f t="shared" si="190"/>
        <v>0</v>
      </c>
      <c r="AN99" s="695">
        <f t="shared" si="190"/>
        <v>0</v>
      </c>
      <c r="AO99" s="695">
        <f t="shared" si="190"/>
        <v>0</v>
      </c>
      <c r="AP99" s="695">
        <f t="shared" si="190"/>
        <v>0</v>
      </c>
      <c r="AQ99" s="695">
        <f t="shared" ref="AQ99" si="196">SUM(AQ100:AQ103)</f>
        <v>0</v>
      </c>
      <c r="AR99" s="695">
        <f t="shared" si="190"/>
        <v>0</v>
      </c>
      <c r="AS99" s="695">
        <f t="shared" ref="AS99:AT99" si="197">SUM(AS100:AS103)</f>
        <v>0</v>
      </c>
      <c r="AT99" s="695">
        <f t="shared" si="197"/>
        <v>0</v>
      </c>
      <c r="AU99" s="695">
        <f t="shared" si="190"/>
        <v>0</v>
      </c>
      <c r="AV99" s="695">
        <f t="shared" si="190"/>
        <v>0</v>
      </c>
      <c r="AW99" s="695">
        <f t="shared" si="190"/>
        <v>0</v>
      </c>
      <c r="AX99" s="695">
        <f t="shared" si="190"/>
        <v>0</v>
      </c>
      <c r="AY99" s="696">
        <f t="shared" si="190"/>
        <v>0</v>
      </c>
      <c r="AZ99" s="692">
        <f t="shared" si="127"/>
        <v>0</v>
      </c>
    </row>
    <row r="100" spans="1:52" ht="30" x14ac:dyDescent="0.25">
      <c r="A100" s="697" t="s">
        <v>226</v>
      </c>
      <c r="B100" s="698" t="s">
        <v>227</v>
      </c>
      <c r="C100" s="699"/>
      <c r="D100" s="699"/>
      <c r="E100" s="699"/>
      <c r="F100" s="699"/>
      <c r="G100" s="699"/>
      <c r="H100" s="699">
        <f>SUM(C100:G100)</f>
        <v>0</v>
      </c>
      <c r="I100" s="699"/>
      <c r="J100" s="699"/>
      <c r="K100" s="700"/>
      <c r="L100" s="699"/>
      <c r="M100" s="699">
        <f>SUM(I100:L100)</f>
        <v>0</v>
      </c>
      <c r="N100" s="699"/>
      <c r="O100" s="699"/>
      <c r="P100" s="699"/>
      <c r="Q100" s="699">
        <f t="shared" si="132"/>
        <v>0</v>
      </c>
      <c r="R100" s="699"/>
      <c r="S100" s="699"/>
      <c r="T100" s="699"/>
      <c r="U100" s="699"/>
      <c r="V100" s="699"/>
      <c r="W100" s="699"/>
      <c r="X100" s="699"/>
      <c r="Y100" s="699"/>
      <c r="Z100" s="699"/>
      <c r="AA100" s="699"/>
      <c r="AB100" s="699"/>
      <c r="AC100" s="699"/>
      <c r="AD100" s="699"/>
      <c r="AE100" s="699"/>
      <c r="AF100" s="699"/>
      <c r="AG100" s="699"/>
      <c r="AH100" s="699"/>
      <c r="AI100" s="699"/>
      <c r="AJ100" s="699"/>
      <c r="AK100" s="699"/>
      <c r="AL100" s="699"/>
      <c r="AM100" s="699"/>
      <c r="AN100" s="699"/>
      <c r="AO100" s="699"/>
      <c r="AP100" s="699"/>
      <c r="AQ100" s="699"/>
      <c r="AR100" s="699"/>
      <c r="AS100" s="699"/>
      <c r="AT100" s="699"/>
      <c r="AU100" s="699"/>
      <c r="AV100" s="699"/>
      <c r="AW100" s="699"/>
      <c r="AX100" s="699"/>
      <c r="AY100" s="700">
        <f>SUM(R100:AX100)</f>
        <v>0</v>
      </c>
      <c r="AZ100" s="692">
        <f t="shared" si="127"/>
        <v>0</v>
      </c>
    </row>
    <row r="101" spans="1:52" ht="30" x14ac:dyDescent="0.25">
      <c r="A101" s="697" t="s">
        <v>228</v>
      </c>
      <c r="B101" s="698" t="s">
        <v>229</v>
      </c>
      <c r="C101" s="699"/>
      <c r="D101" s="699"/>
      <c r="E101" s="699"/>
      <c r="F101" s="699"/>
      <c r="G101" s="699"/>
      <c r="H101" s="699">
        <f>SUM(C101:G101)</f>
        <v>0</v>
      </c>
      <c r="I101" s="699"/>
      <c r="J101" s="699"/>
      <c r="K101" s="700"/>
      <c r="L101" s="699"/>
      <c r="M101" s="699">
        <f>SUM(I101:L101)</f>
        <v>0</v>
      </c>
      <c r="N101" s="699"/>
      <c r="O101" s="699"/>
      <c r="P101" s="699"/>
      <c r="Q101" s="699">
        <f t="shared" si="132"/>
        <v>0</v>
      </c>
      <c r="R101" s="699"/>
      <c r="S101" s="699"/>
      <c r="T101" s="699"/>
      <c r="U101" s="699"/>
      <c r="V101" s="699"/>
      <c r="W101" s="699"/>
      <c r="X101" s="699"/>
      <c r="Y101" s="699"/>
      <c r="Z101" s="699"/>
      <c r="AA101" s="699"/>
      <c r="AB101" s="699"/>
      <c r="AC101" s="699"/>
      <c r="AD101" s="699"/>
      <c r="AE101" s="699"/>
      <c r="AF101" s="699"/>
      <c r="AG101" s="699"/>
      <c r="AH101" s="699"/>
      <c r="AI101" s="699"/>
      <c r="AJ101" s="699"/>
      <c r="AK101" s="699"/>
      <c r="AL101" s="699"/>
      <c r="AM101" s="699"/>
      <c r="AN101" s="699"/>
      <c r="AO101" s="699"/>
      <c r="AP101" s="699"/>
      <c r="AQ101" s="699"/>
      <c r="AR101" s="699"/>
      <c r="AS101" s="699"/>
      <c r="AT101" s="699"/>
      <c r="AU101" s="699"/>
      <c r="AV101" s="699"/>
      <c r="AW101" s="699"/>
      <c r="AX101" s="699"/>
      <c r="AY101" s="700">
        <f>SUM(R101:AX101)</f>
        <v>0</v>
      </c>
      <c r="AZ101" s="692">
        <f t="shared" ref="AZ101:AZ104" si="198">AY101+Q101+M101+H101</f>
        <v>0</v>
      </c>
    </row>
    <row r="102" spans="1:52" ht="18" x14ac:dyDescent="0.25">
      <c r="A102" s="697" t="s">
        <v>230</v>
      </c>
      <c r="B102" s="698" t="s">
        <v>231</v>
      </c>
      <c r="C102" s="699"/>
      <c r="D102" s="699"/>
      <c r="E102" s="699"/>
      <c r="F102" s="699"/>
      <c r="G102" s="699"/>
      <c r="H102" s="699">
        <f>SUM(C102:G102)</f>
        <v>0</v>
      </c>
      <c r="I102" s="699"/>
      <c r="J102" s="699"/>
      <c r="K102" s="700"/>
      <c r="L102" s="699"/>
      <c r="M102" s="699">
        <f>SUM(I102:L102)</f>
        <v>0</v>
      </c>
      <c r="N102" s="699"/>
      <c r="O102" s="699"/>
      <c r="P102" s="699"/>
      <c r="Q102" s="699">
        <f t="shared" si="132"/>
        <v>0</v>
      </c>
      <c r="R102" s="699"/>
      <c r="S102" s="699"/>
      <c r="T102" s="699"/>
      <c r="U102" s="699"/>
      <c r="V102" s="699"/>
      <c r="W102" s="699"/>
      <c r="X102" s="699"/>
      <c r="Y102" s="699"/>
      <c r="Z102" s="699"/>
      <c r="AA102" s="699"/>
      <c r="AB102" s="699"/>
      <c r="AC102" s="699"/>
      <c r="AD102" s="699"/>
      <c r="AE102" s="699"/>
      <c r="AF102" s="699"/>
      <c r="AG102" s="699"/>
      <c r="AH102" s="699"/>
      <c r="AI102" s="699"/>
      <c r="AJ102" s="699"/>
      <c r="AK102" s="699"/>
      <c r="AL102" s="699"/>
      <c r="AM102" s="699"/>
      <c r="AN102" s="699"/>
      <c r="AO102" s="699"/>
      <c r="AP102" s="699"/>
      <c r="AQ102" s="699"/>
      <c r="AR102" s="699"/>
      <c r="AS102" s="699"/>
      <c r="AT102" s="699"/>
      <c r="AU102" s="699"/>
      <c r="AV102" s="699"/>
      <c r="AW102" s="699"/>
      <c r="AX102" s="699"/>
      <c r="AY102" s="700">
        <f>SUM(R102:AX102)</f>
        <v>0</v>
      </c>
      <c r="AZ102" s="692">
        <f t="shared" si="198"/>
        <v>0</v>
      </c>
    </row>
    <row r="103" spans="1:52" ht="18" x14ac:dyDescent="0.25">
      <c r="A103" s="697" t="s">
        <v>232</v>
      </c>
      <c r="B103" s="698" t="s">
        <v>233</v>
      </c>
      <c r="C103" s="699"/>
      <c r="D103" s="699"/>
      <c r="E103" s="699"/>
      <c r="F103" s="699"/>
      <c r="G103" s="699"/>
      <c r="H103" s="699">
        <f>SUM(C103:G103)</f>
        <v>0</v>
      </c>
      <c r="I103" s="699"/>
      <c r="J103" s="699"/>
      <c r="K103" s="700"/>
      <c r="L103" s="699"/>
      <c r="M103" s="699">
        <f>SUM(I103:L103)</f>
        <v>0</v>
      </c>
      <c r="N103" s="699"/>
      <c r="O103" s="699"/>
      <c r="P103" s="699"/>
      <c r="Q103" s="699">
        <f t="shared" si="132"/>
        <v>0</v>
      </c>
      <c r="R103" s="699"/>
      <c r="S103" s="699"/>
      <c r="T103" s="699"/>
      <c r="U103" s="699"/>
      <c r="V103" s="699"/>
      <c r="W103" s="699"/>
      <c r="X103" s="699"/>
      <c r="Y103" s="699"/>
      <c r="Z103" s="699"/>
      <c r="AA103" s="699"/>
      <c r="AB103" s="699"/>
      <c r="AC103" s="699"/>
      <c r="AD103" s="699"/>
      <c r="AE103" s="699"/>
      <c r="AF103" s="699"/>
      <c r="AG103" s="699"/>
      <c r="AH103" s="699"/>
      <c r="AI103" s="699"/>
      <c r="AJ103" s="699"/>
      <c r="AK103" s="699"/>
      <c r="AL103" s="699"/>
      <c r="AM103" s="699"/>
      <c r="AN103" s="699"/>
      <c r="AO103" s="699"/>
      <c r="AP103" s="699"/>
      <c r="AQ103" s="699"/>
      <c r="AR103" s="699"/>
      <c r="AS103" s="699"/>
      <c r="AT103" s="699"/>
      <c r="AU103" s="699"/>
      <c r="AV103" s="699"/>
      <c r="AW103" s="699"/>
      <c r="AX103" s="699"/>
      <c r="AY103" s="700">
        <f>SUM(R103:AX103)</f>
        <v>0</v>
      </c>
      <c r="AZ103" s="692">
        <f t="shared" si="198"/>
        <v>0</v>
      </c>
    </row>
    <row r="104" spans="1:52" ht="31.5" x14ac:dyDescent="0.25">
      <c r="A104" s="693" t="s">
        <v>234</v>
      </c>
      <c r="B104" s="694" t="s">
        <v>235</v>
      </c>
      <c r="C104" s="695"/>
      <c r="D104" s="695"/>
      <c r="E104" s="695"/>
      <c r="F104" s="695"/>
      <c r="G104" s="695"/>
      <c r="H104" s="695">
        <f>SUM(C104:G104)</f>
        <v>0</v>
      </c>
      <c r="I104" s="695"/>
      <c r="J104" s="695"/>
      <c r="K104" s="696"/>
      <c r="L104" s="695"/>
      <c r="M104" s="695">
        <f>SUM(I104:L104)</f>
        <v>0</v>
      </c>
      <c r="N104" s="695"/>
      <c r="O104" s="695"/>
      <c r="P104" s="695"/>
      <c r="Q104" s="695">
        <f t="shared" si="132"/>
        <v>0</v>
      </c>
      <c r="R104" s="695"/>
      <c r="S104" s="695"/>
      <c r="T104" s="695"/>
      <c r="U104" s="695"/>
      <c r="V104" s="695"/>
      <c r="W104" s="695"/>
      <c r="X104" s="695"/>
      <c r="Y104" s="695"/>
      <c r="Z104" s="695"/>
      <c r="AA104" s="695"/>
      <c r="AB104" s="695"/>
      <c r="AC104" s="695"/>
      <c r="AD104" s="695"/>
      <c r="AE104" s="695"/>
      <c r="AF104" s="695"/>
      <c r="AG104" s="695"/>
      <c r="AH104" s="695"/>
      <c r="AI104" s="695"/>
      <c r="AJ104" s="695"/>
      <c r="AK104" s="695"/>
      <c r="AL104" s="695"/>
      <c r="AM104" s="695"/>
      <c r="AN104" s="695"/>
      <c r="AO104" s="695"/>
      <c r="AP104" s="695"/>
      <c r="AQ104" s="695"/>
      <c r="AR104" s="695"/>
      <c r="AS104" s="695"/>
      <c r="AT104" s="695"/>
      <c r="AU104" s="695"/>
      <c r="AV104" s="695"/>
      <c r="AW104" s="695"/>
      <c r="AX104" s="695"/>
      <c r="AY104" s="696">
        <f>SUM(R104:AX104)</f>
        <v>0</v>
      </c>
      <c r="AZ104" s="692">
        <f t="shared" si="198"/>
        <v>0</v>
      </c>
    </row>
    <row r="105" spans="1:52" x14ac:dyDescent="0.25">
      <c r="C105" s="707"/>
      <c r="D105" s="707"/>
      <c r="E105" s="707"/>
      <c r="F105" s="707"/>
      <c r="G105" s="707"/>
      <c r="H105" s="707"/>
      <c r="I105" s="707"/>
      <c r="J105" s="707"/>
      <c r="K105" s="707"/>
      <c r="L105" s="707"/>
      <c r="M105" s="707"/>
      <c r="N105" s="707"/>
      <c r="O105" s="707"/>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7"/>
      <c r="AK105" s="707"/>
      <c r="AL105" s="707"/>
      <c r="AM105" s="707"/>
      <c r="AN105" s="707"/>
      <c r="AO105" s="707"/>
      <c r="AP105" s="707"/>
      <c r="AQ105" s="707"/>
      <c r="AR105" s="707"/>
      <c r="AS105" s="707"/>
      <c r="AT105" s="707"/>
      <c r="AU105" s="707"/>
      <c r="AV105" s="707"/>
      <c r="AW105" s="707"/>
      <c r="AX105" s="707"/>
      <c r="AY105" s="707"/>
      <c r="AZ105" s="708"/>
    </row>
    <row r="106" spans="1:52" ht="18" x14ac:dyDescent="0.25">
      <c r="B106" s="709" t="s">
        <v>1346</v>
      </c>
      <c r="C106" s="710">
        <f t="shared" ref="C106:AY106" si="199">C5+C24+C51+C68</f>
        <v>22500</v>
      </c>
      <c r="D106" s="710">
        <f t="shared" ref="D106:F106" si="200">D5+D24+D51+D68</f>
        <v>0</v>
      </c>
      <c r="E106" s="710">
        <f t="shared" si="200"/>
        <v>1814741</v>
      </c>
      <c r="F106" s="710">
        <f t="shared" si="200"/>
        <v>0</v>
      </c>
      <c r="G106" s="710">
        <f t="shared" si="199"/>
        <v>0</v>
      </c>
      <c r="H106" s="710">
        <f t="shared" si="199"/>
        <v>1837241</v>
      </c>
      <c r="I106" s="710">
        <f t="shared" si="199"/>
        <v>13108</v>
      </c>
      <c r="J106" s="710">
        <f t="shared" ref="J106:K106" si="201">J5+J24+J51+J68</f>
        <v>0</v>
      </c>
      <c r="K106" s="710">
        <f t="shared" si="201"/>
        <v>0</v>
      </c>
      <c r="L106" s="710">
        <f t="shared" si="199"/>
        <v>0</v>
      </c>
      <c r="M106" s="710">
        <f t="shared" si="199"/>
        <v>13108</v>
      </c>
      <c r="N106" s="710">
        <f t="shared" si="199"/>
        <v>518960</v>
      </c>
      <c r="O106" s="710">
        <f t="shared" ref="O106:P106" si="202">O5+O24+O51+O68</f>
        <v>0</v>
      </c>
      <c r="P106" s="710">
        <f t="shared" si="202"/>
        <v>0</v>
      </c>
      <c r="Q106" s="710">
        <f>Q5+Q24+Q51+Q68</f>
        <v>518960</v>
      </c>
      <c r="R106" s="710">
        <f t="shared" si="199"/>
        <v>155000</v>
      </c>
      <c r="S106" s="710">
        <f t="shared" ref="S106:T106" si="203">S5+S24+S51+S68</f>
        <v>6959976</v>
      </c>
      <c r="T106" s="710">
        <f t="shared" si="203"/>
        <v>67736257</v>
      </c>
      <c r="U106" s="710">
        <f t="shared" si="199"/>
        <v>0</v>
      </c>
      <c r="V106" s="710">
        <f t="shared" si="199"/>
        <v>2134420</v>
      </c>
      <c r="W106" s="710">
        <f t="shared" si="199"/>
        <v>8581214</v>
      </c>
      <c r="X106" s="710">
        <f t="shared" si="199"/>
        <v>214423001</v>
      </c>
      <c r="Y106" s="710">
        <f t="shared" ref="Y106" si="204">Y5+Y24+Y51+Y68</f>
        <v>0</v>
      </c>
      <c r="Z106" s="710">
        <f t="shared" si="199"/>
        <v>0</v>
      </c>
      <c r="AA106" s="710">
        <f t="shared" si="199"/>
        <v>17922239</v>
      </c>
      <c r="AB106" s="710">
        <f t="shared" si="199"/>
        <v>0</v>
      </c>
      <c r="AC106" s="710">
        <f t="shared" si="199"/>
        <v>185930</v>
      </c>
      <c r="AD106" s="710">
        <f t="shared" si="199"/>
        <v>0</v>
      </c>
      <c r="AE106" s="710">
        <f t="shared" si="199"/>
        <v>1362150</v>
      </c>
      <c r="AF106" s="710">
        <f t="shared" si="199"/>
        <v>0</v>
      </c>
      <c r="AG106" s="710">
        <f t="shared" si="199"/>
        <v>115200</v>
      </c>
      <c r="AH106" s="710">
        <f t="shared" si="199"/>
        <v>9798100</v>
      </c>
      <c r="AI106" s="710">
        <f t="shared" si="199"/>
        <v>2723350</v>
      </c>
      <c r="AJ106" s="710">
        <f t="shared" si="199"/>
        <v>0</v>
      </c>
      <c r="AK106" s="710">
        <f t="shared" si="199"/>
        <v>0</v>
      </c>
      <c r="AL106" s="710">
        <f t="shared" si="199"/>
        <v>40000</v>
      </c>
      <c r="AM106" s="710">
        <f t="shared" si="199"/>
        <v>0</v>
      </c>
      <c r="AN106" s="710">
        <f t="shared" si="199"/>
        <v>1182874</v>
      </c>
      <c r="AO106" s="710">
        <f t="shared" si="199"/>
        <v>0</v>
      </c>
      <c r="AP106" s="710">
        <f t="shared" si="199"/>
        <v>0</v>
      </c>
      <c r="AQ106" s="710">
        <f t="shared" ref="AQ106" si="205">AQ5+AQ24+AQ51+AQ68</f>
        <v>3443500</v>
      </c>
      <c r="AR106" s="710">
        <f t="shared" si="199"/>
        <v>0</v>
      </c>
      <c r="AS106" s="710">
        <f t="shared" ref="AS106:AT106" si="206">AS5+AS24+AS51+AS68</f>
        <v>0</v>
      </c>
      <c r="AT106" s="710">
        <f t="shared" si="206"/>
        <v>0</v>
      </c>
      <c r="AU106" s="710">
        <f t="shared" si="199"/>
        <v>0</v>
      </c>
      <c r="AV106" s="710">
        <f t="shared" si="199"/>
        <v>0</v>
      </c>
      <c r="AW106" s="710">
        <f t="shared" si="199"/>
        <v>0</v>
      </c>
      <c r="AX106" s="710">
        <f t="shared" si="199"/>
        <v>0</v>
      </c>
      <c r="AY106" s="710">
        <f t="shared" si="199"/>
        <v>336763211</v>
      </c>
      <c r="AZ106" s="692">
        <f>AY106+Q106+M106+H106</f>
        <v>339132520</v>
      </c>
    </row>
    <row r="107" spans="1:52" x14ac:dyDescent="0.25">
      <c r="C107" s="707"/>
      <c r="D107" s="707"/>
      <c r="E107" s="707"/>
      <c r="F107" s="707"/>
      <c r="G107" s="707"/>
      <c r="H107" s="707"/>
      <c r="I107" s="707"/>
      <c r="J107" s="707"/>
      <c r="K107" s="707"/>
      <c r="L107" s="707"/>
      <c r="M107" s="707"/>
      <c r="N107" s="707"/>
      <c r="O107" s="707"/>
      <c r="P107" s="707"/>
      <c r="Q107" s="707"/>
      <c r="R107" s="707"/>
      <c r="S107" s="707"/>
      <c r="T107" s="707"/>
      <c r="U107" s="707"/>
      <c r="V107" s="707"/>
      <c r="W107" s="707"/>
      <c r="X107" s="707"/>
      <c r="Y107" s="707"/>
      <c r="Z107" s="707"/>
      <c r="AA107" s="707"/>
      <c r="AB107" s="707"/>
      <c r="AC107" s="707"/>
      <c r="AD107" s="707"/>
      <c r="AE107" s="707"/>
      <c r="AF107" s="707"/>
      <c r="AG107" s="707"/>
      <c r="AH107" s="707"/>
      <c r="AI107" s="707"/>
      <c r="AJ107" s="707"/>
      <c r="AK107" s="707"/>
      <c r="AL107" s="707"/>
      <c r="AM107" s="707"/>
      <c r="AN107" s="707"/>
      <c r="AO107" s="707"/>
      <c r="AP107" s="707"/>
      <c r="AQ107" s="707"/>
      <c r="AR107" s="707"/>
      <c r="AS107" s="707"/>
      <c r="AT107" s="707"/>
      <c r="AU107" s="707"/>
      <c r="AV107" s="707"/>
      <c r="AW107" s="707"/>
      <c r="AX107" s="707"/>
      <c r="AY107" s="707"/>
      <c r="AZ107" s="708"/>
    </row>
    <row r="108" spans="1:52" ht="18" x14ac:dyDescent="0.25">
      <c r="B108" s="709" t="s">
        <v>1347</v>
      </c>
      <c r="C108" s="710">
        <f t="shared" ref="C108:AY108" si="207">C18+C62+C72</f>
        <v>0</v>
      </c>
      <c r="D108" s="710">
        <f t="shared" ref="D108:F108" si="208">D18+D62+D72</f>
        <v>0</v>
      </c>
      <c r="E108" s="710">
        <f t="shared" si="208"/>
        <v>0</v>
      </c>
      <c r="F108" s="710">
        <f t="shared" si="208"/>
        <v>0</v>
      </c>
      <c r="G108" s="710">
        <f t="shared" si="207"/>
        <v>0</v>
      </c>
      <c r="H108" s="710">
        <f t="shared" si="207"/>
        <v>0</v>
      </c>
      <c r="I108" s="710">
        <f t="shared" si="207"/>
        <v>0</v>
      </c>
      <c r="J108" s="710">
        <f t="shared" ref="J108:K108" si="209">J18+J62+J72</f>
        <v>0</v>
      </c>
      <c r="K108" s="710">
        <f t="shared" si="209"/>
        <v>0</v>
      </c>
      <c r="L108" s="710">
        <f t="shared" si="207"/>
        <v>0</v>
      </c>
      <c r="M108" s="710">
        <f t="shared" si="207"/>
        <v>0</v>
      </c>
      <c r="N108" s="710">
        <f t="shared" si="207"/>
        <v>0</v>
      </c>
      <c r="O108" s="710">
        <f t="shared" ref="O108:P108" si="210">O18+O62+O72</f>
        <v>0</v>
      </c>
      <c r="P108" s="710">
        <f t="shared" si="210"/>
        <v>0</v>
      </c>
      <c r="Q108" s="710">
        <f>Q18+Q62+Q72</f>
        <v>0</v>
      </c>
      <c r="R108" s="710">
        <f t="shared" si="207"/>
        <v>0</v>
      </c>
      <c r="S108" s="710">
        <f t="shared" ref="S108:T108" si="211">S18+S62+S72</f>
        <v>0</v>
      </c>
      <c r="T108" s="710">
        <f t="shared" si="211"/>
        <v>0</v>
      </c>
      <c r="U108" s="710">
        <f t="shared" si="207"/>
        <v>0</v>
      </c>
      <c r="V108" s="710">
        <f t="shared" si="207"/>
        <v>0</v>
      </c>
      <c r="W108" s="710">
        <f t="shared" si="207"/>
        <v>4504610</v>
      </c>
      <c r="X108" s="710">
        <f t="shared" si="207"/>
        <v>0</v>
      </c>
      <c r="Y108" s="710">
        <f t="shared" ref="Y108" si="212">Y18+Y62+Y72</f>
        <v>0</v>
      </c>
      <c r="Z108" s="710">
        <f t="shared" si="207"/>
        <v>82195387</v>
      </c>
      <c r="AA108" s="710">
        <f t="shared" si="207"/>
        <v>0</v>
      </c>
      <c r="AB108" s="710">
        <f t="shared" si="207"/>
        <v>0</v>
      </c>
      <c r="AC108" s="710">
        <f t="shared" si="207"/>
        <v>0</v>
      </c>
      <c r="AD108" s="710">
        <f t="shared" si="207"/>
        <v>0</v>
      </c>
      <c r="AE108" s="710">
        <f t="shared" si="207"/>
        <v>0</v>
      </c>
      <c r="AF108" s="710">
        <f t="shared" si="207"/>
        <v>0</v>
      </c>
      <c r="AG108" s="710">
        <f t="shared" si="207"/>
        <v>0</v>
      </c>
      <c r="AH108" s="710">
        <f t="shared" si="207"/>
        <v>0</v>
      </c>
      <c r="AI108" s="710">
        <f t="shared" si="207"/>
        <v>0</v>
      </c>
      <c r="AJ108" s="710">
        <f t="shared" si="207"/>
        <v>0</v>
      </c>
      <c r="AK108" s="710">
        <f t="shared" si="207"/>
        <v>0</v>
      </c>
      <c r="AL108" s="710">
        <f t="shared" si="207"/>
        <v>0</v>
      </c>
      <c r="AM108" s="710">
        <f t="shared" si="207"/>
        <v>0</v>
      </c>
      <c r="AN108" s="710">
        <f t="shared" si="207"/>
        <v>0</v>
      </c>
      <c r="AO108" s="710">
        <f t="shared" si="207"/>
        <v>0</v>
      </c>
      <c r="AP108" s="710">
        <f t="shared" si="207"/>
        <v>0</v>
      </c>
      <c r="AQ108" s="710">
        <f t="shared" ref="AQ108" si="213">AQ18+AQ62+AQ72</f>
        <v>0</v>
      </c>
      <c r="AR108" s="710">
        <f t="shared" si="207"/>
        <v>0</v>
      </c>
      <c r="AS108" s="710">
        <f t="shared" ref="AS108:AT108" si="214">AS18+AS62+AS72</f>
        <v>0</v>
      </c>
      <c r="AT108" s="710">
        <f t="shared" si="214"/>
        <v>0</v>
      </c>
      <c r="AU108" s="710">
        <f t="shared" si="207"/>
        <v>0</v>
      </c>
      <c r="AV108" s="710">
        <f t="shared" si="207"/>
        <v>0</v>
      </c>
      <c r="AW108" s="710">
        <f t="shared" si="207"/>
        <v>0</v>
      </c>
      <c r="AX108" s="710">
        <f t="shared" si="207"/>
        <v>0</v>
      </c>
      <c r="AY108" s="710">
        <f t="shared" si="207"/>
        <v>86699997</v>
      </c>
      <c r="AZ108" s="692">
        <f>AY108+Q108+M108+H108</f>
        <v>86699997</v>
      </c>
    </row>
    <row r="109" spans="1:52" x14ac:dyDescent="0.25">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707"/>
      <c r="AK109" s="707"/>
      <c r="AL109" s="707"/>
      <c r="AM109" s="707"/>
      <c r="AN109" s="707"/>
      <c r="AO109" s="707"/>
      <c r="AP109" s="707"/>
      <c r="AQ109" s="707"/>
      <c r="AR109" s="707"/>
      <c r="AS109" s="707"/>
      <c r="AT109" s="707"/>
      <c r="AU109" s="707"/>
      <c r="AV109" s="707"/>
      <c r="AW109" s="707"/>
      <c r="AX109" s="707"/>
      <c r="AY109" s="707"/>
      <c r="AZ109" s="708"/>
    </row>
    <row r="110" spans="1:52" ht="18" x14ac:dyDescent="0.25">
      <c r="B110" s="709" t="s">
        <v>1348</v>
      </c>
      <c r="C110" s="710">
        <f t="shared" ref="C110:AY110" si="215">C76</f>
        <v>0</v>
      </c>
      <c r="D110" s="710">
        <f t="shared" ref="D110:F110" si="216">D76</f>
        <v>0</v>
      </c>
      <c r="E110" s="710">
        <f t="shared" si="216"/>
        <v>0</v>
      </c>
      <c r="F110" s="710">
        <f t="shared" si="216"/>
        <v>14469904</v>
      </c>
      <c r="G110" s="710">
        <f t="shared" si="215"/>
        <v>0</v>
      </c>
      <c r="H110" s="710">
        <f t="shared" si="215"/>
        <v>14469904</v>
      </c>
      <c r="I110" s="710">
        <f t="shared" si="215"/>
        <v>0</v>
      </c>
      <c r="J110" s="710">
        <f t="shared" ref="J110:K110" si="217">J76</f>
        <v>79570911</v>
      </c>
      <c r="K110" s="710">
        <f t="shared" si="217"/>
        <v>0</v>
      </c>
      <c r="L110" s="710">
        <f t="shared" si="215"/>
        <v>0</v>
      </c>
      <c r="M110" s="710">
        <f t="shared" si="215"/>
        <v>79570911</v>
      </c>
      <c r="N110" s="710">
        <f t="shared" si="215"/>
        <v>0</v>
      </c>
      <c r="O110" s="710">
        <f t="shared" ref="O110:P110" si="218">O76</f>
        <v>0</v>
      </c>
      <c r="P110" s="710">
        <f t="shared" si="218"/>
        <v>56221306</v>
      </c>
      <c r="Q110" s="710">
        <f>Q76</f>
        <v>56221306</v>
      </c>
      <c r="R110" s="710">
        <f t="shared" si="215"/>
        <v>0</v>
      </c>
      <c r="S110" s="710">
        <f t="shared" ref="S110:T110" si="219">S76</f>
        <v>0</v>
      </c>
      <c r="T110" s="710">
        <f t="shared" si="219"/>
        <v>0</v>
      </c>
      <c r="U110" s="710">
        <f t="shared" si="215"/>
        <v>0</v>
      </c>
      <c r="V110" s="710">
        <f t="shared" si="215"/>
        <v>0</v>
      </c>
      <c r="W110" s="710">
        <f t="shared" si="215"/>
        <v>0</v>
      </c>
      <c r="X110" s="710">
        <f t="shared" si="215"/>
        <v>8128577</v>
      </c>
      <c r="Y110" s="710">
        <f t="shared" ref="Y110" si="220">Y76</f>
        <v>0</v>
      </c>
      <c r="Z110" s="710">
        <f t="shared" si="215"/>
        <v>27827580</v>
      </c>
      <c r="AA110" s="710">
        <f t="shared" si="215"/>
        <v>0</v>
      </c>
      <c r="AB110" s="710">
        <f t="shared" si="215"/>
        <v>0</v>
      </c>
      <c r="AC110" s="710">
        <f t="shared" si="215"/>
        <v>0</v>
      </c>
      <c r="AD110" s="710">
        <f t="shared" si="215"/>
        <v>0</v>
      </c>
      <c r="AE110" s="710">
        <f t="shared" si="215"/>
        <v>0</v>
      </c>
      <c r="AF110" s="710">
        <f t="shared" si="215"/>
        <v>0</v>
      </c>
      <c r="AG110" s="710">
        <f t="shared" si="215"/>
        <v>0</v>
      </c>
      <c r="AH110" s="710">
        <f t="shared" si="215"/>
        <v>0</v>
      </c>
      <c r="AI110" s="710">
        <f t="shared" si="215"/>
        <v>0</v>
      </c>
      <c r="AJ110" s="710">
        <f t="shared" si="215"/>
        <v>0</v>
      </c>
      <c r="AK110" s="710">
        <f t="shared" si="215"/>
        <v>0</v>
      </c>
      <c r="AL110" s="710">
        <f t="shared" si="215"/>
        <v>0</v>
      </c>
      <c r="AM110" s="710">
        <f t="shared" si="215"/>
        <v>0</v>
      </c>
      <c r="AN110" s="710">
        <f t="shared" si="215"/>
        <v>0</v>
      </c>
      <c r="AO110" s="710">
        <f t="shared" si="215"/>
        <v>0</v>
      </c>
      <c r="AP110" s="710">
        <f t="shared" si="215"/>
        <v>0</v>
      </c>
      <c r="AQ110" s="710">
        <f t="shared" ref="AQ110" si="221">AQ76</f>
        <v>0</v>
      </c>
      <c r="AR110" s="710">
        <f t="shared" si="215"/>
        <v>0</v>
      </c>
      <c r="AS110" s="710">
        <f t="shared" ref="AS110:AT110" si="222">AS76</f>
        <v>0</v>
      </c>
      <c r="AT110" s="710">
        <f t="shared" si="222"/>
        <v>0</v>
      </c>
      <c r="AU110" s="710">
        <f t="shared" si="215"/>
        <v>0</v>
      </c>
      <c r="AV110" s="710">
        <f t="shared" si="215"/>
        <v>0</v>
      </c>
      <c r="AW110" s="710">
        <f t="shared" si="215"/>
        <v>0</v>
      </c>
      <c r="AX110" s="710">
        <f t="shared" si="215"/>
        <v>0</v>
      </c>
      <c r="AY110" s="710">
        <f t="shared" si="215"/>
        <v>35956157</v>
      </c>
      <c r="AZ110" s="692">
        <f>AY110+Q110+M110+H110</f>
        <v>186218278</v>
      </c>
    </row>
    <row r="111" spans="1:52" x14ac:dyDescent="0.25">
      <c r="C111" s="707"/>
      <c r="D111" s="707"/>
      <c r="E111" s="707"/>
      <c r="F111" s="707"/>
      <c r="G111" s="707"/>
      <c r="H111" s="707"/>
      <c r="I111" s="707"/>
      <c r="J111" s="707"/>
      <c r="K111" s="707"/>
      <c r="L111" s="707"/>
      <c r="M111" s="707"/>
      <c r="N111" s="707"/>
      <c r="O111" s="707"/>
      <c r="P111" s="707"/>
      <c r="Q111" s="707"/>
      <c r="R111" s="707"/>
      <c r="S111" s="707"/>
      <c r="T111" s="707"/>
      <c r="U111" s="707"/>
      <c r="V111" s="707"/>
      <c r="W111" s="707"/>
      <c r="X111" s="707"/>
      <c r="Y111" s="707"/>
      <c r="Z111" s="707"/>
      <c r="AA111" s="707"/>
      <c r="AB111" s="707"/>
      <c r="AC111" s="707"/>
      <c r="AD111" s="707"/>
      <c r="AE111" s="707"/>
      <c r="AF111" s="707"/>
      <c r="AG111" s="707"/>
      <c r="AH111" s="707"/>
      <c r="AI111" s="707"/>
      <c r="AJ111" s="707"/>
      <c r="AK111" s="707"/>
      <c r="AL111" s="707"/>
      <c r="AM111" s="707"/>
      <c r="AN111" s="707"/>
      <c r="AO111" s="707"/>
      <c r="AP111" s="707"/>
      <c r="AQ111" s="707"/>
      <c r="AR111" s="707"/>
      <c r="AS111" s="707"/>
      <c r="AT111" s="707"/>
      <c r="AU111" s="707"/>
      <c r="AV111" s="707"/>
      <c r="AW111" s="707"/>
      <c r="AX111" s="707"/>
      <c r="AY111" s="707"/>
      <c r="AZ111" s="708"/>
    </row>
    <row r="112" spans="1:52" ht="18" x14ac:dyDescent="0.25">
      <c r="A112" s="711" t="s">
        <v>239</v>
      </c>
      <c r="B112" s="712" t="s">
        <v>1349</v>
      </c>
      <c r="C112" s="713">
        <f t="shared" ref="C112:AY112" si="223">C5+C18+C24+C51+C62+C68+C72+C76</f>
        <v>22500</v>
      </c>
      <c r="D112" s="713">
        <f t="shared" ref="D112:F112" si="224">D5+D18+D24+D51+D62+D68+D72+D76</f>
        <v>0</v>
      </c>
      <c r="E112" s="713">
        <f t="shared" si="224"/>
        <v>1814741</v>
      </c>
      <c r="F112" s="713">
        <f t="shared" si="224"/>
        <v>14469904</v>
      </c>
      <c r="G112" s="713">
        <f t="shared" si="223"/>
        <v>0</v>
      </c>
      <c r="H112" s="713">
        <f t="shared" si="223"/>
        <v>16307145</v>
      </c>
      <c r="I112" s="713">
        <f t="shared" si="223"/>
        <v>13108</v>
      </c>
      <c r="J112" s="713">
        <f t="shared" ref="J112:K112" si="225">J5+J18+J24+J51+J62+J68+J72+J76</f>
        <v>79570911</v>
      </c>
      <c r="K112" s="714">
        <f t="shared" si="225"/>
        <v>0</v>
      </c>
      <c r="L112" s="713">
        <f t="shared" si="223"/>
        <v>0</v>
      </c>
      <c r="M112" s="713">
        <f t="shared" si="223"/>
        <v>79584019</v>
      </c>
      <c r="N112" s="713">
        <f t="shared" si="223"/>
        <v>518960</v>
      </c>
      <c r="O112" s="713">
        <f t="shared" ref="O112:P112" si="226">O5+O18+O24+O51+O62+O68+O72+O76</f>
        <v>0</v>
      </c>
      <c r="P112" s="713">
        <f t="shared" si="226"/>
        <v>56221306</v>
      </c>
      <c r="Q112" s="713">
        <f>Q5+Q18+Q24+Q51+Q62+Q68+Q72+Q76</f>
        <v>56740266</v>
      </c>
      <c r="R112" s="713">
        <f t="shared" si="223"/>
        <v>155000</v>
      </c>
      <c r="S112" s="713">
        <f t="shared" ref="S112:T112" si="227">S5+S18+S24+S51+S62+S68+S72+S76</f>
        <v>6959976</v>
      </c>
      <c r="T112" s="713">
        <f t="shared" si="227"/>
        <v>67736257</v>
      </c>
      <c r="U112" s="713">
        <f t="shared" si="223"/>
        <v>0</v>
      </c>
      <c r="V112" s="713">
        <f t="shared" si="223"/>
        <v>2134420</v>
      </c>
      <c r="W112" s="713">
        <f t="shared" si="223"/>
        <v>13085824</v>
      </c>
      <c r="X112" s="713">
        <f t="shared" si="223"/>
        <v>222551578</v>
      </c>
      <c r="Y112" s="713">
        <f t="shared" ref="Y112" si="228">Y5+Y18+Y24+Y51+Y62+Y68+Y72+Y76</f>
        <v>0</v>
      </c>
      <c r="Z112" s="713">
        <f t="shared" si="223"/>
        <v>110022967</v>
      </c>
      <c r="AA112" s="713">
        <f t="shared" si="223"/>
        <v>17922239</v>
      </c>
      <c r="AB112" s="713">
        <f t="shared" si="223"/>
        <v>0</v>
      </c>
      <c r="AC112" s="713">
        <f t="shared" si="223"/>
        <v>185930</v>
      </c>
      <c r="AD112" s="713">
        <f t="shared" si="223"/>
        <v>0</v>
      </c>
      <c r="AE112" s="713">
        <f t="shared" si="223"/>
        <v>1362150</v>
      </c>
      <c r="AF112" s="713">
        <f t="shared" si="223"/>
        <v>0</v>
      </c>
      <c r="AG112" s="713">
        <f t="shared" si="223"/>
        <v>115200</v>
      </c>
      <c r="AH112" s="713">
        <f t="shared" si="223"/>
        <v>9798100</v>
      </c>
      <c r="AI112" s="713">
        <f t="shared" si="223"/>
        <v>2723350</v>
      </c>
      <c r="AJ112" s="713">
        <f t="shared" si="223"/>
        <v>0</v>
      </c>
      <c r="AK112" s="713">
        <f t="shared" si="223"/>
        <v>0</v>
      </c>
      <c r="AL112" s="713">
        <f t="shared" si="223"/>
        <v>40000</v>
      </c>
      <c r="AM112" s="713">
        <f t="shared" si="223"/>
        <v>0</v>
      </c>
      <c r="AN112" s="713">
        <f t="shared" si="223"/>
        <v>1182874</v>
      </c>
      <c r="AO112" s="713">
        <f t="shared" si="223"/>
        <v>0</v>
      </c>
      <c r="AP112" s="713">
        <f t="shared" si="223"/>
        <v>0</v>
      </c>
      <c r="AQ112" s="713">
        <f t="shared" ref="AQ112" si="229">AQ5+AQ18+AQ24+AQ51+AQ62+AQ68+AQ72+AQ76</f>
        <v>3443500</v>
      </c>
      <c r="AR112" s="713">
        <f t="shared" si="223"/>
        <v>0</v>
      </c>
      <c r="AS112" s="713">
        <f t="shared" ref="AS112:AT112" si="230">AS5+AS18+AS24+AS51+AS62+AS68+AS72+AS76</f>
        <v>0</v>
      </c>
      <c r="AT112" s="713">
        <f t="shared" si="230"/>
        <v>0</v>
      </c>
      <c r="AU112" s="713">
        <f t="shared" si="223"/>
        <v>0</v>
      </c>
      <c r="AV112" s="713">
        <f t="shared" si="223"/>
        <v>0</v>
      </c>
      <c r="AW112" s="713">
        <f t="shared" si="223"/>
        <v>0</v>
      </c>
      <c r="AX112" s="713">
        <f t="shared" si="223"/>
        <v>0</v>
      </c>
      <c r="AY112" s="714">
        <f t="shared" si="223"/>
        <v>459419365</v>
      </c>
      <c r="AZ112" s="692">
        <f>AY112+Q112+M112+H112</f>
        <v>612050795</v>
      </c>
    </row>
    <row r="113" spans="1:147" ht="18" x14ac:dyDescent="0.25">
      <c r="A113" s="715"/>
      <c r="B113" s="716"/>
      <c r="C113" s="707"/>
      <c r="D113" s="707"/>
      <c r="E113" s="707"/>
      <c r="F113" s="707"/>
      <c r="G113" s="707"/>
      <c r="H113" s="707"/>
      <c r="I113" s="707"/>
      <c r="J113" s="707"/>
      <c r="K113" s="707"/>
      <c r="L113" s="707"/>
      <c r="M113" s="707"/>
      <c r="N113" s="707"/>
      <c r="O113" s="707"/>
      <c r="P113" s="707"/>
      <c r="Q113" s="707"/>
      <c r="R113" s="707"/>
      <c r="S113" s="707"/>
      <c r="T113" s="707"/>
      <c r="U113" s="707"/>
      <c r="V113" s="707"/>
      <c r="W113" s="707"/>
      <c r="X113" s="707"/>
      <c r="Y113" s="707"/>
      <c r="Z113" s="707"/>
      <c r="AA113" s="707"/>
      <c r="AB113" s="707"/>
      <c r="AC113" s="707"/>
      <c r="AD113" s="707"/>
      <c r="AE113" s="707"/>
      <c r="AF113" s="707"/>
      <c r="AG113" s="707"/>
      <c r="AH113" s="707"/>
      <c r="AI113" s="707"/>
      <c r="AJ113" s="707"/>
      <c r="AK113" s="707"/>
      <c r="AL113" s="707"/>
      <c r="AM113" s="707"/>
      <c r="AN113" s="707"/>
      <c r="AO113" s="707"/>
      <c r="AP113" s="707"/>
      <c r="AQ113" s="707"/>
      <c r="AR113" s="707"/>
      <c r="AS113" s="707"/>
      <c r="AT113" s="707"/>
      <c r="AU113" s="707"/>
      <c r="AV113" s="707"/>
      <c r="AW113" s="707"/>
      <c r="AX113" s="707"/>
      <c r="AY113" s="707"/>
      <c r="AZ113" s="708"/>
    </row>
    <row r="114" spans="1:147" ht="36" x14ac:dyDescent="0.25">
      <c r="A114" s="717"/>
      <c r="B114" s="718" t="s">
        <v>1350</v>
      </c>
      <c r="C114" s="719">
        <f t="shared" ref="C114:AY114" si="231">C112-C96</f>
        <v>22500</v>
      </c>
      <c r="D114" s="719">
        <f t="shared" ref="D114:F114" si="232">D112-D96</f>
        <v>0</v>
      </c>
      <c r="E114" s="719">
        <f t="shared" si="232"/>
        <v>1814741</v>
      </c>
      <c r="F114" s="719">
        <f t="shared" si="232"/>
        <v>97260</v>
      </c>
      <c r="G114" s="719">
        <f t="shared" si="231"/>
        <v>0</v>
      </c>
      <c r="H114" s="719">
        <f t="shared" si="231"/>
        <v>1934501</v>
      </c>
      <c r="I114" s="719">
        <f t="shared" si="231"/>
        <v>13108</v>
      </c>
      <c r="J114" s="719">
        <f t="shared" ref="J114:K114" si="233">J112-J96</f>
        <v>146850</v>
      </c>
      <c r="K114" s="720">
        <f t="shared" si="233"/>
        <v>0</v>
      </c>
      <c r="L114" s="719">
        <f t="shared" si="231"/>
        <v>0</v>
      </c>
      <c r="M114" s="719">
        <f t="shared" si="231"/>
        <v>159958</v>
      </c>
      <c r="N114" s="719">
        <f t="shared" si="231"/>
        <v>518960</v>
      </c>
      <c r="O114" s="719">
        <f t="shared" ref="O114:P114" si="234">O112-O96</f>
        <v>0</v>
      </c>
      <c r="P114" s="719">
        <f t="shared" si="234"/>
        <v>123940</v>
      </c>
      <c r="Q114" s="719">
        <f>Q112-Q96</f>
        <v>642900</v>
      </c>
      <c r="R114" s="719">
        <f t="shared" si="231"/>
        <v>155000</v>
      </c>
      <c r="S114" s="719">
        <f t="shared" ref="S114:T114" si="235">S112-S96</f>
        <v>6959976</v>
      </c>
      <c r="T114" s="719">
        <f t="shared" si="235"/>
        <v>67736257</v>
      </c>
      <c r="U114" s="719">
        <f t="shared" si="231"/>
        <v>0</v>
      </c>
      <c r="V114" s="719">
        <f t="shared" si="231"/>
        <v>2134420</v>
      </c>
      <c r="W114" s="719">
        <f t="shared" si="231"/>
        <v>13085824</v>
      </c>
      <c r="X114" s="719">
        <f t="shared" si="231"/>
        <v>222551578</v>
      </c>
      <c r="Y114" s="719">
        <f t="shared" ref="Y114" si="236">Y112-Y96</f>
        <v>0</v>
      </c>
      <c r="Z114" s="719">
        <f t="shared" si="231"/>
        <v>110022967</v>
      </c>
      <c r="AA114" s="719">
        <f t="shared" si="231"/>
        <v>17922239</v>
      </c>
      <c r="AB114" s="719">
        <f t="shared" si="231"/>
        <v>0</v>
      </c>
      <c r="AC114" s="719">
        <f t="shared" si="231"/>
        <v>185930</v>
      </c>
      <c r="AD114" s="719">
        <f t="shared" si="231"/>
        <v>0</v>
      </c>
      <c r="AE114" s="719">
        <f t="shared" si="231"/>
        <v>1362150</v>
      </c>
      <c r="AF114" s="719">
        <f t="shared" si="231"/>
        <v>0</v>
      </c>
      <c r="AG114" s="719">
        <f t="shared" si="231"/>
        <v>115200</v>
      </c>
      <c r="AH114" s="719">
        <f t="shared" si="231"/>
        <v>9798100</v>
      </c>
      <c r="AI114" s="719">
        <f t="shared" si="231"/>
        <v>2723350</v>
      </c>
      <c r="AJ114" s="719">
        <f t="shared" si="231"/>
        <v>0</v>
      </c>
      <c r="AK114" s="719">
        <f t="shared" si="231"/>
        <v>0</v>
      </c>
      <c r="AL114" s="719">
        <f t="shared" si="231"/>
        <v>40000</v>
      </c>
      <c r="AM114" s="719">
        <f t="shared" si="231"/>
        <v>0</v>
      </c>
      <c r="AN114" s="719">
        <f t="shared" si="231"/>
        <v>1182874</v>
      </c>
      <c r="AO114" s="719">
        <f t="shared" si="231"/>
        <v>0</v>
      </c>
      <c r="AP114" s="719">
        <f t="shared" si="231"/>
        <v>0</v>
      </c>
      <c r="AQ114" s="719">
        <f t="shared" ref="AQ114" si="237">AQ112-AQ96</f>
        <v>3443500</v>
      </c>
      <c r="AR114" s="719">
        <f t="shared" si="231"/>
        <v>0</v>
      </c>
      <c r="AS114" s="719">
        <f t="shared" ref="AS114:AT114" si="238">AS112-AS96</f>
        <v>0</v>
      </c>
      <c r="AT114" s="719">
        <f t="shared" si="238"/>
        <v>0</v>
      </c>
      <c r="AU114" s="719">
        <f t="shared" si="231"/>
        <v>0</v>
      </c>
      <c r="AV114" s="719">
        <f t="shared" si="231"/>
        <v>0</v>
      </c>
      <c r="AW114" s="719">
        <f t="shared" si="231"/>
        <v>0</v>
      </c>
      <c r="AX114" s="719">
        <f t="shared" si="231"/>
        <v>0</v>
      </c>
      <c r="AY114" s="720">
        <f t="shared" si="231"/>
        <v>459419365</v>
      </c>
      <c r="AZ114" s="692">
        <f>AY114+Q114+M114+H114</f>
        <v>462156724</v>
      </c>
    </row>
    <row r="115" spans="1:147" x14ac:dyDescent="0.25">
      <c r="C115" s="707"/>
      <c r="D115" s="707"/>
      <c r="E115" s="707"/>
      <c r="F115" s="707"/>
      <c r="G115" s="707"/>
      <c r="H115" s="707"/>
      <c r="I115" s="707"/>
      <c r="J115" s="707"/>
      <c r="K115" s="707"/>
      <c r="L115" s="707"/>
      <c r="M115" s="707"/>
      <c r="N115" s="707"/>
      <c r="O115" s="707"/>
      <c r="P115" s="707"/>
      <c r="Q115" s="707"/>
      <c r="R115" s="707"/>
      <c r="S115" s="707"/>
      <c r="T115" s="707"/>
      <c r="U115" s="707"/>
      <c r="V115" s="707"/>
      <c r="W115" s="707"/>
      <c r="X115" s="707"/>
      <c r="Y115" s="707"/>
      <c r="Z115" s="707"/>
      <c r="AA115" s="707"/>
      <c r="AB115" s="707"/>
      <c r="AC115" s="707"/>
      <c r="AD115" s="707"/>
      <c r="AE115" s="707"/>
      <c r="AF115" s="707"/>
      <c r="AG115" s="707"/>
      <c r="AH115" s="707"/>
      <c r="AI115" s="707"/>
      <c r="AJ115" s="707"/>
      <c r="AK115" s="707"/>
      <c r="AL115" s="707"/>
      <c r="AM115" s="707"/>
      <c r="AN115" s="707"/>
      <c r="AO115" s="707"/>
      <c r="AP115" s="707"/>
      <c r="AQ115" s="707"/>
      <c r="AR115" s="707"/>
      <c r="AS115" s="707"/>
      <c r="AT115" s="707"/>
      <c r="AU115" s="707"/>
      <c r="AV115" s="707"/>
      <c r="AW115" s="707"/>
      <c r="AX115" s="707"/>
      <c r="AY115" s="707"/>
      <c r="AZ115" s="708"/>
    </row>
    <row r="116" spans="1:147" ht="36.75" thickBot="1" x14ac:dyDescent="0.3">
      <c r="A116" s="721"/>
      <c r="B116" s="722" t="s">
        <v>1351</v>
      </c>
      <c r="C116" s="723">
        <f t="shared" ref="C116:AY116" si="239">C112-C76</f>
        <v>22500</v>
      </c>
      <c r="D116" s="723">
        <f t="shared" ref="D116:F116" si="240">D112-D76</f>
        <v>0</v>
      </c>
      <c r="E116" s="723">
        <f t="shared" si="240"/>
        <v>1814741</v>
      </c>
      <c r="F116" s="723">
        <f t="shared" si="240"/>
        <v>0</v>
      </c>
      <c r="G116" s="723">
        <f t="shared" si="239"/>
        <v>0</v>
      </c>
      <c r="H116" s="723">
        <f t="shared" si="239"/>
        <v>1837241</v>
      </c>
      <c r="I116" s="723">
        <f t="shared" si="239"/>
        <v>13108</v>
      </c>
      <c r="J116" s="723">
        <f t="shared" ref="J116:K116" si="241">J112-J76</f>
        <v>0</v>
      </c>
      <c r="K116" s="724">
        <f t="shared" si="241"/>
        <v>0</v>
      </c>
      <c r="L116" s="723">
        <f t="shared" si="239"/>
        <v>0</v>
      </c>
      <c r="M116" s="723">
        <f t="shared" si="239"/>
        <v>13108</v>
      </c>
      <c r="N116" s="723">
        <f t="shared" si="239"/>
        <v>518960</v>
      </c>
      <c r="O116" s="723">
        <f t="shared" ref="O116:P116" si="242">O112-O76</f>
        <v>0</v>
      </c>
      <c r="P116" s="723">
        <f t="shared" si="242"/>
        <v>0</v>
      </c>
      <c r="Q116" s="723">
        <f>Q112-Q76</f>
        <v>518960</v>
      </c>
      <c r="R116" s="723">
        <f t="shared" si="239"/>
        <v>155000</v>
      </c>
      <c r="S116" s="723">
        <f t="shared" si="239"/>
        <v>6959976</v>
      </c>
      <c r="T116" s="723">
        <f t="shared" si="239"/>
        <v>67736257</v>
      </c>
      <c r="U116" s="723">
        <f t="shared" si="239"/>
        <v>0</v>
      </c>
      <c r="V116" s="723">
        <f t="shared" si="239"/>
        <v>2134420</v>
      </c>
      <c r="W116" s="723">
        <f t="shared" si="239"/>
        <v>13085824</v>
      </c>
      <c r="X116" s="723">
        <f t="shared" si="239"/>
        <v>214423001</v>
      </c>
      <c r="Y116" s="723">
        <f t="shared" ref="Y116" si="243">Y112-Y76</f>
        <v>0</v>
      </c>
      <c r="Z116" s="723">
        <f t="shared" si="239"/>
        <v>82195387</v>
      </c>
      <c r="AA116" s="723">
        <f t="shared" si="239"/>
        <v>17922239</v>
      </c>
      <c r="AB116" s="723">
        <f t="shared" si="239"/>
        <v>0</v>
      </c>
      <c r="AC116" s="723">
        <f t="shared" si="239"/>
        <v>185930</v>
      </c>
      <c r="AD116" s="723">
        <f t="shared" si="239"/>
        <v>0</v>
      </c>
      <c r="AE116" s="723">
        <f t="shared" si="239"/>
        <v>1362150</v>
      </c>
      <c r="AF116" s="723">
        <f t="shared" si="239"/>
        <v>0</v>
      </c>
      <c r="AG116" s="723">
        <f t="shared" si="239"/>
        <v>115200</v>
      </c>
      <c r="AH116" s="723">
        <f t="shared" si="239"/>
        <v>9798100</v>
      </c>
      <c r="AI116" s="723">
        <f t="shared" si="239"/>
        <v>2723350</v>
      </c>
      <c r="AJ116" s="723">
        <f t="shared" si="239"/>
        <v>0</v>
      </c>
      <c r="AK116" s="723">
        <f t="shared" si="239"/>
        <v>0</v>
      </c>
      <c r="AL116" s="723">
        <f t="shared" si="239"/>
        <v>40000</v>
      </c>
      <c r="AM116" s="723">
        <f t="shared" si="239"/>
        <v>0</v>
      </c>
      <c r="AN116" s="723">
        <f t="shared" si="239"/>
        <v>1182874</v>
      </c>
      <c r="AO116" s="723">
        <f t="shared" si="239"/>
        <v>0</v>
      </c>
      <c r="AP116" s="723">
        <f t="shared" si="239"/>
        <v>0</v>
      </c>
      <c r="AQ116" s="723">
        <f t="shared" ref="AQ116" si="244">AQ112-AQ76</f>
        <v>3443500</v>
      </c>
      <c r="AR116" s="723">
        <f t="shared" si="239"/>
        <v>0</v>
      </c>
      <c r="AS116" s="723">
        <f t="shared" ref="AS116:AT116" si="245">AS112-AS76</f>
        <v>0</v>
      </c>
      <c r="AT116" s="723">
        <f t="shared" si="245"/>
        <v>0</v>
      </c>
      <c r="AU116" s="723">
        <f t="shared" si="239"/>
        <v>0</v>
      </c>
      <c r="AV116" s="723">
        <f t="shared" si="239"/>
        <v>0</v>
      </c>
      <c r="AW116" s="723">
        <f t="shared" si="239"/>
        <v>0</v>
      </c>
      <c r="AX116" s="723">
        <f t="shared" si="239"/>
        <v>0</v>
      </c>
      <c r="AY116" s="724">
        <f t="shared" si="239"/>
        <v>423463208</v>
      </c>
      <c r="AZ116" s="725">
        <f>AY116+Q116+M116+H116</f>
        <v>425832517</v>
      </c>
    </row>
    <row r="117" spans="1:147" ht="15.75" thickBot="1" x14ac:dyDescent="0.3">
      <c r="C117" s="726"/>
      <c r="D117" s="726"/>
      <c r="E117" s="726"/>
      <c r="F117" s="726"/>
      <c r="G117" s="726"/>
      <c r="H117" s="726"/>
      <c r="I117" s="727"/>
      <c r="J117" s="727"/>
      <c r="K117" s="727"/>
      <c r="L117" s="727"/>
      <c r="M117" s="727"/>
      <c r="N117" s="727"/>
      <c r="O117" s="727"/>
      <c r="P117" s="727"/>
      <c r="Q117" s="727"/>
      <c r="R117" s="727"/>
      <c r="S117" s="727"/>
      <c r="T117" s="727"/>
      <c r="U117" s="727"/>
      <c r="V117" s="727"/>
      <c r="W117" s="727"/>
      <c r="X117" s="727"/>
      <c r="Y117" s="727"/>
      <c r="Z117" s="727"/>
      <c r="AA117" s="727"/>
      <c r="AB117" s="727"/>
      <c r="AC117" s="727"/>
      <c r="AD117" s="727"/>
      <c r="AE117" s="727"/>
      <c r="AF117" s="727"/>
      <c r="AG117" s="727"/>
      <c r="AH117" s="727"/>
      <c r="AI117" s="727"/>
      <c r="AJ117" s="727"/>
      <c r="AK117" s="727"/>
      <c r="AL117" s="727"/>
      <c r="AM117" s="727"/>
      <c r="AN117" s="727"/>
      <c r="AO117" s="727"/>
      <c r="AP117" s="727"/>
      <c r="AQ117" s="727"/>
      <c r="AR117" s="727"/>
      <c r="AS117" s="727"/>
      <c r="AT117" s="727"/>
      <c r="AU117" s="727"/>
      <c r="AV117" s="727"/>
      <c r="AW117" s="727"/>
      <c r="AX117" s="727"/>
      <c r="AY117" s="727"/>
      <c r="AZ117" s="728"/>
    </row>
    <row r="118" spans="1:147" ht="18" x14ac:dyDescent="0.25">
      <c r="C118" s="875"/>
      <c r="D118" s="875"/>
      <c r="E118" s="875"/>
      <c r="F118" s="875"/>
      <c r="G118" s="875"/>
      <c r="H118" s="729"/>
      <c r="I118" s="876"/>
      <c r="J118" s="876"/>
      <c r="K118" s="876"/>
      <c r="L118" s="876"/>
      <c r="M118" s="876"/>
      <c r="N118" s="730"/>
      <c r="O118" s="730"/>
      <c r="P118" s="730"/>
      <c r="Q118" s="731"/>
      <c r="R118" s="732"/>
      <c r="S118" s="732"/>
      <c r="T118" s="732"/>
      <c r="U118" s="732" t="str">
        <f>U2</f>
        <v>Bag Nagyközség  Önkormányzat Intézményi Költségvetés</v>
      </c>
      <c r="V118" s="732"/>
      <c r="W118" s="732"/>
      <c r="X118" s="732"/>
      <c r="Y118" s="732"/>
      <c r="Z118" s="732"/>
      <c r="AA118" s="732"/>
      <c r="AB118" s="732"/>
      <c r="AC118" s="732"/>
      <c r="AD118" s="732"/>
      <c r="AE118" s="732"/>
      <c r="AF118" s="732"/>
      <c r="AG118" s="732"/>
      <c r="AH118" s="732"/>
      <c r="AI118" s="732"/>
      <c r="AJ118" s="732"/>
      <c r="AK118" s="732"/>
      <c r="AL118" s="732"/>
      <c r="AM118" s="732"/>
      <c r="AN118" s="732"/>
      <c r="AO118" s="732"/>
      <c r="AP118" s="732"/>
      <c r="AQ118" s="732"/>
      <c r="AR118" s="732"/>
      <c r="AS118" s="732"/>
      <c r="AT118" s="732"/>
      <c r="AU118" s="732"/>
      <c r="AV118" s="732"/>
      <c r="AW118" s="732"/>
      <c r="AX118" s="732"/>
      <c r="AY118" s="732"/>
      <c r="AZ118" s="733"/>
    </row>
    <row r="119" spans="1:147" ht="15.75" customHeight="1" x14ac:dyDescent="0.25">
      <c r="A119" s="672"/>
      <c r="B119" s="673" t="s">
        <v>1</v>
      </c>
      <c r="C119" s="734" t="str">
        <f t="shared" ref="C119:AY120" si="246">C3</f>
        <v>082044</v>
      </c>
      <c r="D119" s="734" t="str">
        <f t="shared" ref="D119:F119" si="247">D3</f>
        <v>082042</v>
      </c>
      <c r="E119" s="734" t="str">
        <f t="shared" si="247"/>
        <v>082092</v>
      </c>
      <c r="F119" s="734" t="str">
        <f t="shared" si="247"/>
        <v>018030</v>
      </c>
      <c r="G119" s="734" t="str">
        <f t="shared" si="246"/>
        <v>086020</v>
      </c>
      <c r="H119" s="729" t="str">
        <f t="shared" si="246"/>
        <v>Művház</v>
      </c>
      <c r="I119" s="734" t="str">
        <f t="shared" si="246"/>
        <v>091140</v>
      </c>
      <c r="J119" s="734" t="str">
        <f t="shared" ref="J119:K120" si="248">J3</f>
        <v>018030</v>
      </c>
      <c r="K119" s="734" t="str">
        <f t="shared" si="248"/>
        <v>107080</v>
      </c>
      <c r="L119" s="734" t="str">
        <f t="shared" si="246"/>
        <v>096015</v>
      </c>
      <c r="M119" s="735" t="str">
        <f t="shared" si="246"/>
        <v>ÓVODA</v>
      </c>
      <c r="N119" s="734" t="str">
        <f t="shared" si="246"/>
        <v>011130</v>
      </c>
      <c r="O119" s="734" t="str">
        <f t="shared" ref="O119" si="249">O3</f>
        <v>016020</v>
      </c>
      <c r="P119" s="734" t="str">
        <f t="shared" ref="P119" si="250">P3</f>
        <v>018030</v>
      </c>
      <c r="Q119" s="736" t="str">
        <f>Q3</f>
        <v>HIVATAL</v>
      </c>
      <c r="R119" s="734" t="str">
        <f t="shared" si="246"/>
        <v>011220</v>
      </c>
      <c r="S119" s="734" t="str">
        <f t="shared" ref="S119:T119" si="251">S3</f>
        <v>900010</v>
      </c>
      <c r="T119" s="734" t="str">
        <f t="shared" si="251"/>
        <v>900020</v>
      </c>
      <c r="U119" s="734" t="str">
        <f t="shared" si="246"/>
        <v>011130</v>
      </c>
      <c r="V119" s="734" t="str">
        <f t="shared" si="246"/>
        <v>013320</v>
      </c>
      <c r="W119" s="734" t="str">
        <f t="shared" si="246"/>
        <v>013350</v>
      </c>
      <c r="X119" s="734" t="str">
        <f t="shared" si="246"/>
        <v>018010</v>
      </c>
      <c r="Y119" s="734" t="str">
        <f t="shared" ref="Y119" si="252">Y3</f>
        <v>018020</v>
      </c>
      <c r="Z119" s="734" t="str">
        <f t="shared" si="246"/>
        <v>018030</v>
      </c>
      <c r="AA119" s="734" t="str">
        <f t="shared" si="246"/>
        <v>041233</v>
      </c>
      <c r="AB119" s="734" t="str">
        <f t="shared" si="246"/>
        <v>045160</v>
      </c>
      <c r="AC119" s="734" t="str">
        <f t="shared" si="246"/>
        <v>051030</v>
      </c>
      <c r="AD119" s="734" t="str">
        <f t="shared" si="246"/>
        <v>064010</v>
      </c>
      <c r="AE119" s="734" t="str">
        <f t="shared" si="246"/>
        <v>066020</v>
      </c>
      <c r="AF119" s="734" t="str">
        <f t="shared" si="246"/>
        <v>066010</v>
      </c>
      <c r="AG119" s="734" t="str">
        <f t="shared" si="246"/>
        <v>072112</v>
      </c>
      <c r="AH119" s="734" t="str">
        <f t="shared" si="246"/>
        <v>074031</v>
      </c>
      <c r="AI119" s="734" t="str">
        <f t="shared" si="246"/>
        <v>081030</v>
      </c>
      <c r="AJ119" s="734" t="str">
        <f t="shared" si="246"/>
        <v>082092</v>
      </c>
      <c r="AK119" s="734" t="str">
        <f t="shared" si="246"/>
        <v>084031</v>
      </c>
      <c r="AL119" s="734" t="str">
        <f t="shared" si="246"/>
        <v>091220</v>
      </c>
      <c r="AM119" s="734" t="str">
        <f t="shared" si="246"/>
        <v>092120</v>
      </c>
      <c r="AN119" s="734" t="str">
        <f t="shared" si="246"/>
        <v>096015</v>
      </c>
      <c r="AO119" s="734" t="str">
        <f t="shared" si="246"/>
        <v>104037</v>
      </c>
      <c r="AP119" s="734" t="str">
        <f t="shared" si="246"/>
        <v>104042</v>
      </c>
      <c r="AQ119" s="734" t="str">
        <f t="shared" ref="AQ119" si="253">AQ3</f>
        <v>104051</v>
      </c>
      <c r="AR119" s="734" t="str">
        <f t="shared" si="246"/>
        <v>082092</v>
      </c>
      <c r="AS119" s="734" t="str">
        <f t="shared" ref="AS119:AT119" si="254">AS3</f>
        <v>101150</v>
      </c>
      <c r="AT119" s="734" t="str">
        <f t="shared" si="254"/>
        <v>105020</v>
      </c>
      <c r="AU119" s="734" t="str">
        <f t="shared" si="246"/>
        <v>106020</v>
      </c>
      <c r="AV119" s="734" t="str">
        <f t="shared" si="246"/>
        <v>107030</v>
      </c>
      <c r="AW119" s="734" t="str">
        <f t="shared" si="246"/>
        <v>107051</v>
      </c>
      <c r="AX119" s="734" t="str">
        <f t="shared" si="246"/>
        <v>107060</v>
      </c>
      <c r="AY119" s="737" t="str">
        <f t="shared" si="246"/>
        <v>ÖNK-I</v>
      </c>
      <c r="AZ119" s="692"/>
    </row>
    <row r="120" spans="1:147" s="671" customFormat="1" ht="75.75" customHeight="1" x14ac:dyDescent="0.25">
      <c r="A120" s="682" t="s">
        <v>243</v>
      </c>
      <c r="B120" s="683" t="s">
        <v>29</v>
      </c>
      <c r="C120" s="738" t="str">
        <f t="shared" si="246"/>
        <v>könyvtári szolgáltatások</v>
      </c>
      <c r="D120" s="738" t="str">
        <f t="shared" ref="D120:F120" si="255">D4</f>
        <v>könyvtári állomány gyarapítása</v>
      </c>
      <c r="E120" s="738" t="str">
        <f t="shared" si="255"/>
        <v>Közművelődés- hagyományos közösségi kulturális értékek gondozása</v>
      </c>
      <c r="F120" s="738" t="str">
        <f t="shared" si="255"/>
        <v>támogatási célú finanszírozási műveletek</v>
      </c>
      <c r="G120" s="738" t="str">
        <f t="shared" si="246"/>
        <v>helyi, térségi közösségi tér biztosítása, működtetése</v>
      </c>
      <c r="H120" s="729" t="str">
        <f t="shared" si="246"/>
        <v>ÖSSZESEN</v>
      </c>
      <c r="I120" s="738" t="str">
        <f t="shared" si="246"/>
        <v>óvodai nevelés, ellátás működtetési feladatai</v>
      </c>
      <c r="J120" s="738" t="str">
        <f t="shared" ref="J120" si="256">J4</f>
        <v>támogatási célú finanszírozási műveletek</v>
      </c>
      <c r="K120" s="738" t="str">
        <f t="shared" si="248"/>
        <v>Esélyegyenlőség elősegítését célzó tevékenységek és programok</v>
      </c>
      <c r="L120" s="738" t="str">
        <f t="shared" si="246"/>
        <v>óvodai intézményi étkeztetés</v>
      </c>
      <c r="M120" s="735" t="str">
        <f t="shared" si="246"/>
        <v>ÖSSZESEN</v>
      </c>
      <c r="N120" s="738" t="str">
        <f t="shared" si="246"/>
        <v>önkormányzatok és önkormányzati hivatalok jogalkotó és általános igazgatási tevékenysége</v>
      </c>
      <c r="O120" s="738" t="str">
        <f t="shared" ref="O120" si="257">O4</f>
        <v>népszavazás</v>
      </c>
      <c r="P120" s="738" t="str">
        <f t="shared" ref="P120" si="258">P4</f>
        <v>támogatási célú finanszírozási műveletek</v>
      </c>
      <c r="Q120" s="736" t="str">
        <f>Q4</f>
        <v>ÖSSZESEN</v>
      </c>
      <c r="R120" s="738" t="str">
        <f t="shared" si="246"/>
        <v>adó-, vám és jövedéki igazgatás</v>
      </c>
      <c r="S120" s="738" t="str">
        <f t="shared" ref="S120:T120" si="259">S4</f>
        <v>Központi költségvetés funkcióira nem sorolható bevételi ÁH-n kívülről</v>
      </c>
      <c r="T120" s="738" t="str">
        <f t="shared" si="259"/>
        <v>Önkormányzati funkcióira nem sorolható bevételi ÁH-n kívülről</v>
      </c>
      <c r="U120" s="738" t="str">
        <f t="shared" si="246"/>
        <v>önkormányzatok és önkormány-zati hivatalok jogalkotó és ál-talános igazg-i tevékenysége</v>
      </c>
      <c r="V120" s="738" t="str">
        <f t="shared" si="246"/>
        <v>köztemető fenntartás és működtetés</v>
      </c>
      <c r="W120" s="738" t="str">
        <f t="shared" si="246"/>
        <v>önkormányzati vagyonnal való gazdálkodással kapcsolatos feladatok</v>
      </c>
      <c r="X120" s="738" t="str">
        <f t="shared" si="246"/>
        <v>önkormányzatok elszámolásai a központi költségvetéssel</v>
      </c>
      <c r="Y120" s="738" t="str">
        <f t="shared" ref="Y120" si="260">Y4</f>
        <v>Központi költségvetési befizetések</v>
      </c>
      <c r="Z120" s="738" t="str">
        <f t="shared" si="246"/>
        <v>támogatási célú finanszírozási műveletek</v>
      </c>
      <c r="AA120" s="738" t="str">
        <f t="shared" si="246"/>
        <v>Hosszabb időtartamú közfoglalkoztatás</v>
      </c>
      <c r="AB120" s="738" t="str">
        <f t="shared" si="246"/>
        <v>közutak, hidak, alagutak üzemeltetése, fenntartása</v>
      </c>
      <c r="AC120" s="738" t="str">
        <f t="shared" si="246"/>
        <v>Nem veszélyes hulladék kezelése, ártalmatlanítása</v>
      </c>
      <c r="AD120" s="738" t="str">
        <f t="shared" si="246"/>
        <v>közvilágítás</v>
      </c>
      <c r="AE120" s="738" t="str">
        <f t="shared" si="246"/>
        <v>város-, községgazdál-kodási egyéb szolgáltatások</v>
      </c>
      <c r="AF120" s="738" t="str">
        <f t="shared" si="246"/>
        <v>zöldterület kezelés</v>
      </c>
      <c r="AG120" s="738" t="str">
        <f t="shared" si="246"/>
        <v>háziorvosi ügyeleti ellátás</v>
      </c>
      <c r="AH120" s="738" t="str">
        <f t="shared" si="246"/>
        <v>család- és nővédelmi egészségügyi gondozás</v>
      </c>
      <c r="AI120" s="738" t="str">
        <f t="shared" si="246"/>
        <v>sportlétesít-mények, edzőtáborok működtetése és fejlesztése</v>
      </c>
      <c r="AJ120" s="738" t="str">
        <f t="shared" si="246"/>
        <v>Közművelődés- hagyományos közösségi kulturális értékek gondozása</v>
      </c>
      <c r="AK120" s="738" t="str">
        <f t="shared" si="246"/>
        <v>Civil szervezetek működési támogatása</v>
      </c>
      <c r="AL120" s="738" t="str">
        <f t="shared" si="246"/>
        <v>Köznevelési intézmény 1-4. évfolyamán tanulók nevelésével, oktatásával összefüggő működtetési feladatok</v>
      </c>
      <c r="AM120" s="738" t="str">
        <f t="shared" si="246"/>
        <v>Köznevelési intézmény 5-8. évfolyamán tanulók nevelésével, oktatásával összefüggő működtetési feladatok</v>
      </c>
      <c r="AN120" s="738" t="str">
        <f t="shared" si="246"/>
        <v>Gyermekétkeztetés köznevelési intézményben</v>
      </c>
      <c r="AO120" s="738" t="str">
        <f t="shared" si="246"/>
        <v>Intézményen kívüli gyermekétkeztetés</v>
      </c>
      <c r="AP120" s="738" t="str">
        <f t="shared" si="246"/>
        <v>Gyermekjóléti szolgáltatások</v>
      </c>
      <c r="AQ120" s="738" t="str">
        <f t="shared" ref="AQ120" si="261">AQ4</f>
        <v>Gyermekvédelmi pénzbeli és természetbeni ellátások</v>
      </c>
      <c r="AR120" s="738" t="str">
        <f t="shared" si="246"/>
        <v>Közművelődés- hagyományos közösségi kul. Értékelés gonodzás</v>
      </c>
      <c r="AS120" s="738" t="str">
        <f t="shared" ref="AS120:AT120" si="262">AS4</f>
        <v>Betegséggel kapcsolatos pénzbeli ellátások, támogatások</v>
      </c>
      <c r="AT120" s="738" t="str">
        <f t="shared" si="262"/>
        <v>Foglalkoztatást elősegítő képzések és egyéb támogatások</v>
      </c>
      <c r="AU120" s="738" t="str">
        <f t="shared" si="246"/>
        <v>lakásfenntartással, lakhatással összefüggő ellátások</v>
      </c>
      <c r="AV120" s="738" t="str">
        <f t="shared" si="246"/>
        <v>szociális foglalkoztatás</v>
      </c>
      <c r="AW120" s="738" t="str">
        <f t="shared" si="246"/>
        <v>szociális étkezés</v>
      </c>
      <c r="AX120" s="738" t="str">
        <f t="shared" si="246"/>
        <v>egyéb szociális pénzbeli és természetbeni ellátások, támogatások</v>
      </c>
      <c r="AY120" s="737" t="str">
        <f t="shared" si="246"/>
        <v xml:space="preserve">INTÉZMÉNYI KTGV. ÖSSZESEN </v>
      </c>
      <c r="AZ120" s="692"/>
      <c r="BA120" s="687"/>
      <c r="BB120" s="687"/>
      <c r="BC120" s="687"/>
      <c r="BD120" s="687"/>
      <c r="BE120" s="687"/>
      <c r="BF120" s="687"/>
      <c r="BG120" s="687"/>
      <c r="BH120" s="687"/>
      <c r="BI120" s="687"/>
      <c r="BJ120" s="687"/>
      <c r="BK120" s="687"/>
      <c r="BL120" s="687"/>
      <c r="BM120" s="687"/>
      <c r="BN120" s="687"/>
      <c r="BO120" s="687"/>
      <c r="BP120" s="687"/>
      <c r="BQ120" s="687"/>
      <c r="BR120" s="687"/>
      <c r="BS120" s="687"/>
      <c r="BT120" s="687"/>
      <c r="BU120" s="687"/>
      <c r="BV120" s="687"/>
      <c r="BW120" s="687"/>
      <c r="BX120" s="687"/>
      <c r="BY120" s="687"/>
      <c r="BZ120" s="687"/>
      <c r="CA120" s="687"/>
      <c r="CB120" s="687"/>
      <c r="CC120" s="687"/>
      <c r="CD120" s="687"/>
      <c r="CE120" s="687"/>
      <c r="CF120" s="687"/>
      <c r="CG120" s="687"/>
      <c r="CH120" s="687"/>
      <c r="CI120" s="687"/>
      <c r="CJ120" s="687"/>
      <c r="CK120" s="687"/>
      <c r="CL120" s="687"/>
      <c r="CM120" s="687"/>
      <c r="CN120" s="687"/>
      <c r="CO120" s="687"/>
      <c r="CP120" s="687"/>
      <c r="CQ120" s="687"/>
      <c r="CR120" s="687"/>
      <c r="CS120" s="687"/>
      <c r="CT120" s="687"/>
      <c r="CU120" s="687"/>
      <c r="CV120" s="687"/>
      <c r="CW120" s="687"/>
      <c r="CX120" s="687"/>
      <c r="CY120" s="687"/>
      <c r="CZ120" s="687"/>
      <c r="DA120" s="687"/>
      <c r="DB120" s="687"/>
      <c r="DC120" s="687"/>
      <c r="DD120" s="687"/>
      <c r="DE120" s="687"/>
      <c r="DF120" s="687"/>
      <c r="DG120" s="687"/>
      <c r="DH120" s="687"/>
      <c r="DI120" s="687"/>
      <c r="DJ120" s="687"/>
      <c r="DK120" s="687"/>
      <c r="DL120" s="687"/>
      <c r="DM120" s="687"/>
      <c r="DN120" s="687"/>
      <c r="DO120" s="687"/>
      <c r="DP120" s="687"/>
      <c r="DQ120" s="687"/>
      <c r="DR120" s="687"/>
      <c r="DS120" s="687"/>
      <c r="DT120" s="687"/>
      <c r="DU120" s="687"/>
      <c r="DV120" s="687"/>
      <c r="DW120" s="687"/>
      <c r="DX120" s="687"/>
      <c r="DY120" s="687"/>
      <c r="DZ120" s="687"/>
      <c r="EA120" s="687"/>
      <c r="EB120" s="687"/>
      <c r="EC120" s="687"/>
      <c r="ED120" s="687"/>
      <c r="EE120" s="687"/>
      <c r="EF120" s="687"/>
      <c r="EG120" s="687"/>
      <c r="EH120" s="687"/>
      <c r="EI120" s="687"/>
      <c r="EJ120" s="687"/>
      <c r="EK120" s="687"/>
      <c r="EL120" s="687"/>
      <c r="EM120" s="687"/>
      <c r="EN120" s="687"/>
      <c r="EO120" s="687"/>
      <c r="EP120" s="687"/>
      <c r="EQ120" s="687"/>
    </row>
    <row r="121" spans="1:147" ht="18" x14ac:dyDescent="0.25">
      <c r="A121" s="688" t="s">
        <v>244</v>
      </c>
      <c r="B121" s="689" t="s">
        <v>245</v>
      </c>
      <c r="C121" s="690">
        <f t="shared" ref="C121:AY121" si="263">C122+C136</f>
        <v>1094022</v>
      </c>
      <c r="D121" s="690">
        <f t="shared" ref="D121:F121" si="264">D122+D136</f>
        <v>0</v>
      </c>
      <c r="E121" s="690">
        <f t="shared" si="264"/>
        <v>6465908</v>
      </c>
      <c r="F121" s="690">
        <f t="shared" si="264"/>
        <v>0</v>
      </c>
      <c r="G121" s="690">
        <f t="shared" si="263"/>
        <v>0</v>
      </c>
      <c r="H121" s="690">
        <f>H122+H136</f>
        <v>7559930</v>
      </c>
      <c r="I121" s="739">
        <f t="shared" si="263"/>
        <v>59132752</v>
      </c>
      <c r="J121" s="739">
        <f t="shared" ref="J121:K121" si="265">J122+J136</f>
        <v>0</v>
      </c>
      <c r="K121" s="739">
        <f t="shared" si="265"/>
        <v>1689689</v>
      </c>
      <c r="L121" s="739">
        <f t="shared" si="263"/>
        <v>0</v>
      </c>
      <c r="M121" s="739">
        <f t="shared" si="263"/>
        <v>60822441</v>
      </c>
      <c r="N121" s="739">
        <f t="shared" si="263"/>
        <v>38902777</v>
      </c>
      <c r="O121" s="739">
        <f t="shared" ref="O121:P121" si="266">O122+O136</f>
        <v>0</v>
      </c>
      <c r="P121" s="739">
        <f t="shared" si="266"/>
        <v>0</v>
      </c>
      <c r="Q121" s="739">
        <f>Q122+Q136</f>
        <v>38902777</v>
      </c>
      <c r="R121" s="739">
        <f t="shared" si="263"/>
        <v>0</v>
      </c>
      <c r="S121" s="739">
        <f t="shared" ref="S121:T121" si="267">S122+S136</f>
        <v>0</v>
      </c>
      <c r="T121" s="739">
        <f t="shared" si="267"/>
        <v>0</v>
      </c>
      <c r="U121" s="739">
        <f t="shared" si="263"/>
        <v>14656241</v>
      </c>
      <c r="V121" s="739">
        <f t="shared" si="263"/>
        <v>2563800</v>
      </c>
      <c r="W121" s="739">
        <f t="shared" si="263"/>
        <v>0</v>
      </c>
      <c r="X121" s="739">
        <f t="shared" si="263"/>
        <v>0</v>
      </c>
      <c r="Y121" s="739">
        <f t="shared" ref="Y121" si="268">Y122+Y136</f>
        <v>0</v>
      </c>
      <c r="Z121" s="739">
        <f t="shared" si="263"/>
        <v>0</v>
      </c>
      <c r="AA121" s="739">
        <f t="shared" si="263"/>
        <v>18279396</v>
      </c>
      <c r="AB121" s="739">
        <f t="shared" si="263"/>
        <v>0</v>
      </c>
      <c r="AC121" s="739">
        <f t="shared" si="263"/>
        <v>0</v>
      </c>
      <c r="AD121" s="739">
        <f t="shared" si="263"/>
        <v>0</v>
      </c>
      <c r="AE121" s="739">
        <f t="shared" si="263"/>
        <v>6444891</v>
      </c>
      <c r="AF121" s="739">
        <f t="shared" si="263"/>
        <v>0</v>
      </c>
      <c r="AG121" s="739">
        <f t="shared" si="263"/>
        <v>0</v>
      </c>
      <c r="AH121" s="739">
        <f t="shared" si="263"/>
        <v>9502126</v>
      </c>
      <c r="AI121" s="739">
        <f t="shared" si="263"/>
        <v>4623501</v>
      </c>
      <c r="AJ121" s="739">
        <f t="shared" si="263"/>
        <v>0</v>
      </c>
      <c r="AK121" s="739">
        <f t="shared" si="263"/>
        <v>0</v>
      </c>
      <c r="AL121" s="739">
        <f t="shared" si="263"/>
        <v>381900</v>
      </c>
      <c r="AM121" s="739">
        <f t="shared" si="263"/>
        <v>381899</v>
      </c>
      <c r="AN121" s="739">
        <f t="shared" si="263"/>
        <v>266691</v>
      </c>
      <c r="AO121" s="739">
        <f t="shared" si="263"/>
        <v>0</v>
      </c>
      <c r="AP121" s="739">
        <f t="shared" si="263"/>
        <v>0</v>
      </c>
      <c r="AQ121" s="739">
        <f t="shared" ref="AQ121" si="269">AQ122+AQ136</f>
        <v>0</v>
      </c>
      <c r="AR121" s="739">
        <f t="shared" si="263"/>
        <v>0</v>
      </c>
      <c r="AS121" s="739">
        <f t="shared" ref="AS121:AT121" si="270">AS122+AS136</f>
        <v>0</v>
      </c>
      <c r="AT121" s="739">
        <f t="shared" si="270"/>
        <v>0</v>
      </c>
      <c r="AU121" s="739">
        <f t="shared" si="263"/>
        <v>0</v>
      </c>
      <c r="AV121" s="739">
        <f t="shared" si="263"/>
        <v>0</v>
      </c>
      <c r="AW121" s="739">
        <f t="shared" si="263"/>
        <v>0</v>
      </c>
      <c r="AX121" s="739">
        <f t="shared" si="263"/>
        <v>0</v>
      </c>
      <c r="AY121" s="740">
        <f t="shared" si="263"/>
        <v>57100445</v>
      </c>
      <c r="AZ121" s="692">
        <f t="shared" ref="AZ121:AZ152" si="271">AY121+Q121+M121+H121</f>
        <v>164385593</v>
      </c>
    </row>
    <row r="122" spans="1:147" ht="18" x14ac:dyDescent="0.25">
      <c r="A122" s="693" t="s">
        <v>246</v>
      </c>
      <c r="B122" s="694" t="s">
        <v>247</v>
      </c>
      <c r="C122" s="695">
        <f t="shared" ref="C122:AY122" si="272">SUM(C123:C135)</f>
        <v>1094022</v>
      </c>
      <c r="D122" s="695">
        <f t="shared" ref="D122:F122" si="273">SUM(D123:D135)</f>
        <v>0</v>
      </c>
      <c r="E122" s="695">
        <f t="shared" si="273"/>
        <v>6246053</v>
      </c>
      <c r="F122" s="695">
        <f t="shared" si="273"/>
        <v>0</v>
      </c>
      <c r="G122" s="695">
        <f t="shared" si="272"/>
        <v>0</v>
      </c>
      <c r="H122" s="695">
        <f t="shared" si="272"/>
        <v>7340075</v>
      </c>
      <c r="I122" s="741">
        <f t="shared" si="272"/>
        <v>58955652</v>
      </c>
      <c r="J122" s="741">
        <f t="shared" ref="J122:K122" si="274">SUM(J123:J135)</f>
        <v>0</v>
      </c>
      <c r="K122" s="741">
        <f t="shared" si="274"/>
        <v>1689689</v>
      </c>
      <c r="L122" s="741">
        <f t="shared" si="272"/>
        <v>0</v>
      </c>
      <c r="M122" s="741">
        <f t="shared" si="272"/>
        <v>60645341</v>
      </c>
      <c r="N122" s="741">
        <f t="shared" si="272"/>
        <v>38265104</v>
      </c>
      <c r="O122" s="741">
        <f t="shared" ref="O122:P122" si="275">SUM(O123:O135)</f>
        <v>0</v>
      </c>
      <c r="P122" s="741">
        <f t="shared" si="275"/>
        <v>0</v>
      </c>
      <c r="Q122" s="741">
        <f>SUM(N122:P122)</f>
        <v>38265104</v>
      </c>
      <c r="R122" s="741">
        <f t="shared" si="272"/>
        <v>0</v>
      </c>
      <c r="S122" s="741">
        <f t="shared" ref="S122:T122" si="276">SUM(S123:S135)</f>
        <v>0</v>
      </c>
      <c r="T122" s="741">
        <f t="shared" si="276"/>
        <v>0</v>
      </c>
      <c r="U122" s="741">
        <f t="shared" si="272"/>
        <v>30000</v>
      </c>
      <c r="V122" s="741">
        <f t="shared" si="272"/>
        <v>2563800</v>
      </c>
      <c r="W122" s="741">
        <f t="shared" si="272"/>
        <v>0</v>
      </c>
      <c r="X122" s="741">
        <f t="shared" si="272"/>
        <v>0</v>
      </c>
      <c r="Y122" s="741">
        <f t="shared" ref="Y122" si="277">SUM(Y123:Y135)</f>
        <v>0</v>
      </c>
      <c r="Z122" s="741">
        <f t="shared" si="272"/>
        <v>0</v>
      </c>
      <c r="AA122" s="741">
        <f t="shared" si="272"/>
        <v>18279396</v>
      </c>
      <c r="AB122" s="741">
        <f t="shared" si="272"/>
        <v>0</v>
      </c>
      <c r="AC122" s="741">
        <f t="shared" si="272"/>
        <v>0</v>
      </c>
      <c r="AD122" s="741">
        <f t="shared" si="272"/>
        <v>0</v>
      </c>
      <c r="AE122" s="741">
        <f t="shared" si="272"/>
        <v>4996454</v>
      </c>
      <c r="AF122" s="741">
        <f t="shared" si="272"/>
        <v>0</v>
      </c>
      <c r="AG122" s="741">
        <f t="shared" si="272"/>
        <v>0</v>
      </c>
      <c r="AH122" s="741">
        <f t="shared" si="272"/>
        <v>7183444</v>
      </c>
      <c r="AI122" s="741">
        <f t="shared" si="272"/>
        <v>4623501</v>
      </c>
      <c r="AJ122" s="741">
        <f t="shared" si="272"/>
        <v>0</v>
      </c>
      <c r="AK122" s="741">
        <f t="shared" si="272"/>
        <v>0</v>
      </c>
      <c r="AL122" s="741">
        <f t="shared" si="272"/>
        <v>381900</v>
      </c>
      <c r="AM122" s="741">
        <f t="shared" si="272"/>
        <v>381899</v>
      </c>
      <c r="AN122" s="741">
        <f t="shared" si="272"/>
        <v>266691</v>
      </c>
      <c r="AO122" s="741">
        <f t="shared" si="272"/>
        <v>0</v>
      </c>
      <c r="AP122" s="741">
        <f t="shared" si="272"/>
        <v>0</v>
      </c>
      <c r="AQ122" s="741">
        <f t="shared" ref="AQ122" si="278">SUM(AQ123:AQ135)</f>
        <v>0</v>
      </c>
      <c r="AR122" s="741">
        <f t="shared" si="272"/>
        <v>0</v>
      </c>
      <c r="AS122" s="741">
        <f t="shared" ref="AS122:AT122" si="279">SUM(AS123:AS135)</f>
        <v>0</v>
      </c>
      <c r="AT122" s="741">
        <f t="shared" si="279"/>
        <v>0</v>
      </c>
      <c r="AU122" s="741">
        <f t="shared" si="272"/>
        <v>0</v>
      </c>
      <c r="AV122" s="741">
        <f t="shared" si="272"/>
        <v>0</v>
      </c>
      <c r="AW122" s="741">
        <f t="shared" si="272"/>
        <v>0</v>
      </c>
      <c r="AX122" s="741">
        <f t="shared" si="272"/>
        <v>0</v>
      </c>
      <c r="AY122" s="742">
        <f t="shared" si="272"/>
        <v>38707085</v>
      </c>
      <c r="AZ122" s="692">
        <f t="shared" si="271"/>
        <v>144957605</v>
      </c>
    </row>
    <row r="123" spans="1:147" ht="18" x14ac:dyDescent="0.25">
      <c r="A123" s="704" t="s">
        <v>248</v>
      </c>
      <c r="B123" s="705" t="s">
        <v>249</v>
      </c>
      <c r="C123" s="699">
        <v>1057000</v>
      </c>
      <c r="D123" s="699"/>
      <c r="E123" s="699">
        <v>6006483</v>
      </c>
      <c r="F123" s="699"/>
      <c r="G123" s="699">
        <v>0</v>
      </c>
      <c r="H123" s="699">
        <f>SUM(C123:G123)</f>
        <v>7063483</v>
      </c>
      <c r="I123" s="699">
        <v>56596356</v>
      </c>
      <c r="J123" s="699">
        <v>0</v>
      </c>
      <c r="K123" s="699">
        <v>1573501</v>
      </c>
      <c r="L123" s="699">
        <v>0</v>
      </c>
      <c r="M123" s="699">
        <f t="shared" ref="M123:M135" si="280">SUM(I123:L123)</f>
        <v>58169857</v>
      </c>
      <c r="N123" s="699">
        <v>34967609</v>
      </c>
      <c r="O123" s="699">
        <v>0</v>
      </c>
      <c r="P123" s="699">
        <v>0</v>
      </c>
      <c r="Q123" s="699">
        <f>SUM(N123:P123)</f>
        <v>34967609</v>
      </c>
      <c r="R123" s="699"/>
      <c r="S123" s="699"/>
      <c r="T123" s="699"/>
      <c r="U123" s="699">
        <v>0</v>
      </c>
      <c r="V123" s="699">
        <v>2375000</v>
      </c>
      <c r="W123" s="699"/>
      <c r="X123" s="699"/>
      <c r="Y123" s="699"/>
      <c r="Z123" s="699"/>
      <c r="AA123" s="699">
        <v>17758652</v>
      </c>
      <c r="AB123" s="699"/>
      <c r="AC123" s="699"/>
      <c r="AD123" s="699"/>
      <c r="AE123" s="699">
        <v>4865877</v>
      </c>
      <c r="AF123" s="699"/>
      <c r="AG123" s="699"/>
      <c r="AH123" s="699">
        <v>6662257</v>
      </c>
      <c r="AI123" s="699">
        <v>4503501</v>
      </c>
      <c r="AJ123" s="699"/>
      <c r="AK123" s="699"/>
      <c r="AL123" s="699">
        <v>377000</v>
      </c>
      <c r="AM123" s="699">
        <v>376999</v>
      </c>
      <c r="AN123" s="699">
        <v>266691</v>
      </c>
      <c r="AO123" s="699"/>
      <c r="AP123" s="699"/>
      <c r="AQ123" s="699"/>
      <c r="AR123" s="699"/>
      <c r="AS123" s="699"/>
      <c r="AT123" s="699"/>
      <c r="AU123" s="699"/>
      <c r="AV123" s="699"/>
      <c r="AW123" s="699"/>
      <c r="AX123" s="699"/>
      <c r="AY123" s="700">
        <f t="shared" ref="AY123:AY135" si="281">SUM(R123:AX123)</f>
        <v>37185977</v>
      </c>
      <c r="AZ123" s="692">
        <f t="shared" si="271"/>
        <v>137386926</v>
      </c>
    </row>
    <row r="124" spans="1:147" ht="18" x14ac:dyDescent="0.25">
      <c r="A124" s="704" t="s">
        <v>250</v>
      </c>
      <c r="B124" s="705" t="s">
        <v>251</v>
      </c>
      <c r="C124" s="699"/>
      <c r="D124" s="699"/>
      <c r="E124" s="699"/>
      <c r="F124" s="699"/>
      <c r="G124" s="699"/>
      <c r="H124" s="699">
        <f t="shared" ref="H124:H135" si="282">SUM(C124:G124)</f>
        <v>0</v>
      </c>
      <c r="I124" s="699">
        <v>0</v>
      </c>
      <c r="J124" s="699">
        <v>0</v>
      </c>
      <c r="K124" s="699"/>
      <c r="L124" s="699">
        <v>0</v>
      </c>
      <c r="M124" s="699">
        <f t="shared" si="280"/>
        <v>0</v>
      </c>
      <c r="N124" s="699">
        <v>0</v>
      </c>
      <c r="O124" s="699">
        <v>0</v>
      </c>
      <c r="P124" s="699">
        <v>0</v>
      </c>
      <c r="Q124" s="699">
        <f t="shared" ref="Q124:Q187" si="283">SUM(N124:P124)</f>
        <v>0</v>
      </c>
      <c r="R124" s="699"/>
      <c r="S124" s="699"/>
      <c r="T124" s="699"/>
      <c r="U124" s="699">
        <v>0</v>
      </c>
      <c r="V124" s="699">
        <v>0</v>
      </c>
      <c r="W124" s="699"/>
      <c r="X124" s="699"/>
      <c r="Y124" s="699"/>
      <c r="Z124" s="699"/>
      <c r="AA124" s="699">
        <v>0</v>
      </c>
      <c r="AB124" s="699"/>
      <c r="AC124" s="699"/>
      <c r="AD124" s="699"/>
      <c r="AE124" s="699"/>
      <c r="AF124" s="699"/>
      <c r="AG124" s="699"/>
      <c r="AH124" s="699">
        <v>0</v>
      </c>
      <c r="AI124" s="699">
        <v>0</v>
      </c>
      <c r="AJ124" s="699"/>
      <c r="AK124" s="699"/>
      <c r="AL124" s="699">
        <v>0</v>
      </c>
      <c r="AM124" s="699">
        <v>0</v>
      </c>
      <c r="AN124" s="699"/>
      <c r="AO124" s="699"/>
      <c r="AP124" s="699"/>
      <c r="AQ124" s="699"/>
      <c r="AR124" s="699"/>
      <c r="AS124" s="699"/>
      <c r="AT124" s="699"/>
      <c r="AU124" s="699"/>
      <c r="AV124" s="699"/>
      <c r="AW124" s="699"/>
      <c r="AX124" s="699"/>
      <c r="AY124" s="700">
        <f t="shared" si="281"/>
        <v>0</v>
      </c>
      <c r="AZ124" s="692">
        <f t="shared" si="271"/>
        <v>0</v>
      </c>
    </row>
    <row r="125" spans="1:147" ht="18" x14ac:dyDescent="0.25">
      <c r="A125" s="704" t="s">
        <v>252</v>
      </c>
      <c r="B125" s="705" t="s">
        <v>253</v>
      </c>
      <c r="C125" s="699"/>
      <c r="D125" s="699"/>
      <c r="E125" s="699">
        <v>0</v>
      </c>
      <c r="F125" s="699"/>
      <c r="G125" s="699"/>
      <c r="H125" s="699">
        <f t="shared" si="282"/>
        <v>0</v>
      </c>
      <c r="I125" s="699">
        <v>0</v>
      </c>
      <c r="J125" s="699"/>
      <c r="K125" s="699"/>
      <c r="L125" s="699"/>
      <c r="M125" s="699">
        <f t="shared" si="280"/>
        <v>0</v>
      </c>
      <c r="N125" s="699">
        <v>0</v>
      </c>
      <c r="O125" s="699">
        <v>0</v>
      </c>
      <c r="P125" s="699"/>
      <c r="Q125" s="699">
        <f t="shared" si="283"/>
        <v>0</v>
      </c>
      <c r="R125" s="699"/>
      <c r="S125" s="699"/>
      <c r="T125" s="699"/>
      <c r="U125" s="699"/>
      <c r="V125" s="699">
        <v>0</v>
      </c>
      <c r="W125" s="699"/>
      <c r="X125" s="699"/>
      <c r="Y125" s="699"/>
      <c r="Z125" s="699"/>
      <c r="AA125" s="699">
        <v>0</v>
      </c>
      <c r="AB125" s="699"/>
      <c r="AC125" s="699"/>
      <c r="AD125" s="699"/>
      <c r="AE125" s="699">
        <v>0</v>
      </c>
      <c r="AF125" s="699"/>
      <c r="AG125" s="699"/>
      <c r="AH125" s="699">
        <v>0</v>
      </c>
      <c r="AI125" s="699">
        <v>0</v>
      </c>
      <c r="AJ125" s="699"/>
      <c r="AK125" s="699"/>
      <c r="AL125" s="699">
        <v>0</v>
      </c>
      <c r="AM125" s="699">
        <v>0</v>
      </c>
      <c r="AN125" s="699"/>
      <c r="AO125" s="699"/>
      <c r="AP125" s="699"/>
      <c r="AQ125" s="699"/>
      <c r="AR125" s="699"/>
      <c r="AS125" s="699"/>
      <c r="AT125" s="699"/>
      <c r="AU125" s="699"/>
      <c r="AV125" s="699"/>
      <c r="AW125" s="699"/>
      <c r="AX125" s="699"/>
      <c r="AY125" s="700">
        <f t="shared" si="281"/>
        <v>0</v>
      </c>
      <c r="AZ125" s="692">
        <f t="shared" si="271"/>
        <v>0</v>
      </c>
    </row>
    <row r="126" spans="1:147" ht="30" x14ac:dyDescent="0.25">
      <c r="A126" s="704" t="s">
        <v>254</v>
      </c>
      <c r="B126" s="705" t="s">
        <v>255</v>
      </c>
      <c r="C126" s="699"/>
      <c r="D126" s="699"/>
      <c r="E126" s="699"/>
      <c r="F126" s="699"/>
      <c r="G126" s="699"/>
      <c r="H126" s="699">
        <f t="shared" si="282"/>
        <v>0</v>
      </c>
      <c r="I126" s="699"/>
      <c r="J126" s="699"/>
      <c r="K126" s="699"/>
      <c r="L126" s="699"/>
      <c r="M126" s="699">
        <f t="shared" si="280"/>
        <v>0</v>
      </c>
      <c r="N126" s="699">
        <v>80000</v>
      </c>
      <c r="O126" s="699">
        <v>0</v>
      </c>
      <c r="P126" s="699">
        <v>0</v>
      </c>
      <c r="Q126" s="699">
        <f t="shared" si="283"/>
        <v>80000</v>
      </c>
      <c r="R126" s="699"/>
      <c r="S126" s="699"/>
      <c r="T126" s="699"/>
      <c r="U126" s="699"/>
      <c r="V126" s="699"/>
      <c r="W126" s="699"/>
      <c r="X126" s="699"/>
      <c r="Y126" s="699"/>
      <c r="Z126" s="699"/>
      <c r="AA126" s="699"/>
      <c r="AB126" s="699"/>
      <c r="AC126" s="699"/>
      <c r="AD126" s="699"/>
      <c r="AE126" s="699"/>
      <c r="AF126" s="699"/>
      <c r="AG126" s="699"/>
      <c r="AH126" s="699"/>
      <c r="AI126" s="699"/>
      <c r="AJ126" s="699"/>
      <c r="AK126" s="699"/>
      <c r="AL126" s="699"/>
      <c r="AM126" s="699"/>
      <c r="AN126" s="699"/>
      <c r="AO126" s="699"/>
      <c r="AP126" s="699"/>
      <c r="AQ126" s="699"/>
      <c r="AR126" s="699"/>
      <c r="AS126" s="699"/>
      <c r="AT126" s="699"/>
      <c r="AU126" s="699"/>
      <c r="AV126" s="699"/>
      <c r="AW126" s="699"/>
      <c r="AX126" s="699"/>
      <c r="AY126" s="700">
        <f t="shared" si="281"/>
        <v>0</v>
      </c>
      <c r="AZ126" s="692">
        <f t="shared" si="271"/>
        <v>80000</v>
      </c>
    </row>
    <row r="127" spans="1:147" ht="18" x14ac:dyDescent="0.25">
      <c r="A127" s="704" t="s">
        <v>256</v>
      </c>
      <c r="B127" s="705" t="s">
        <v>257</v>
      </c>
      <c r="C127" s="699"/>
      <c r="D127" s="699"/>
      <c r="E127" s="699"/>
      <c r="F127" s="699"/>
      <c r="G127" s="699"/>
      <c r="H127" s="699">
        <f t="shared" si="282"/>
        <v>0</v>
      </c>
      <c r="I127" s="699"/>
      <c r="J127" s="699"/>
      <c r="K127" s="699"/>
      <c r="L127" s="699"/>
      <c r="M127" s="699">
        <f t="shared" si="280"/>
        <v>0</v>
      </c>
      <c r="N127" s="699"/>
      <c r="O127" s="699"/>
      <c r="P127" s="699"/>
      <c r="Q127" s="699">
        <f t="shared" si="283"/>
        <v>0</v>
      </c>
      <c r="R127" s="699"/>
      <c r="S127" s="699"/>
      <c r="T127" s="699"/>
      <c r="U127" s="699"/>
      <c r="V127" s="699"/>
      <c r="W127" s="699"/>
      <c r="X127" s="699"/>
      <c r="Y127" s="699"/>
      <c r="Z127" s="699"/>
      <c r="AA127" s="699"/>
      <c r="AB127" s="699"/>
      <c r="AC127" s="699"/>
      <c r="AD127" s="699"/>
      <c r="AE127" s="699"/>
      <c r="AF127" s="699"/>
      <c r="AG127" s="699"/>
      <c r="AH127" s="699"/>
      <c r="AI127" s="699"/>
      <c r="AJ127" s="699"/>
      <c r="AK127" s="699"/>
      <c r="AL127" s="699"/>
      <c r="AM127" s="699"/>
      <c r="AN127" s="699"/>
      <c r="AO127" s="699"/>
      <c r="AP127" s="699"/>
      <c r="AQ127" s="699"/>
      <c r="AR127" s="699"/>
      <c r="AS127" s="699"/>
      <c r="AT127" s="699"/>
      <c r="AU127" s="699"/>
      <c r="AV127" s="699"/>
      <c r="AW127" s="699"/>
      <c r="AX127" s="699"/>
      <c r="AY127" s="700">
        <f t="shared" si="281"/>
        <v>0</v>
      </c>
      <c r="AZ127" s="692">
        <f t="shared" si="271"/>
        <v>0</v>
      </c>
    </row>
    <row r="128" spans="1:147" ht="18" x14ac:dyDescent="0.25">
      <c r="A128" s="704" t="s">
        <v>258</v>
      </c>
      <c r="B128" s="705" t="s">
        <v>259</v>
      </c>
      <c r="C128" s="699"/>
      <c r="D128" s="699"/>
      <c r="E128" s="699"/>
      <c r="F128" s="699"/>
      <c r="G128" s="699"/>
      <c r="H128" s="699">
        <f t="shared" si="282"/>
        <v>0</v>
      </c>
      <c r="I128" s="699">
        <v>0</v>
      </c>
      <c r="J128" s="699"/>
      <c r="K128" s="699"/>
      <c r="L128" s="699"/>
      <c r="M128" s="699">
        <f t="shared" si="280"/>
        <v>0</v>
      </c>
      <c r="N128" s="699">
        <v>0</v>
      </c>
      <c r="O128" s="699">
        <v>0</v>
      </c>
      <c r="P128" s="699">
        <v>0</v>
      </c>
      <c r="Q128" s="699">
        <f t="shared" si="283"/>
        <v>0</v>
      </c>
      <c r="R128" s="699"/>
      <c r="S128" s="699"/>
      <c r="T128" s="699"/>
      <c r="U128" s="699"/>
      <c r="V128" s="699"/>
      <c r="W128" s="699"/>
      <c r="X128" s="699"/>
      <c r="Y128" s="699"/>
      <c r="Z128" s="699"/>
      <c r="AA128" s="699"/>
      <c r="AB128" s="699"/>
      <c r="AC128" s="699"/>
      <c r="AD128" s="699"/>
      <c r="AE128" s="699"/>
      <c r="AF128" s="699"/>
      <c r="AG128" s="699"/>
      <c r="AH128" s="699"/>
      <c r="AI128" s="699"/>
      <c r="AJ128" s="699"/>
      <c r="AK128" s="699"/>
      <c r="AL128" s="699">
        <v>0</v>
      </c>
      <c r="AM128" s="699">
        <v>0</v>
      </c>
      <c r="AN128" s="699"/>
      <c r="AO128" s="699"/>
      <c r="AP128" s="699"/>
      <c r="AQ128" s="699"/>
      <c r="AR128" s="699"/>
      <c r="AS128" s="699"/>
      <c r="AT128" s="699"/>
      <c r="AU128" s="699"/>
      <c r="AV128" s="699"/>
      <c r="AW128" s="699"/>
      <c r="AX128" s="699"/>
      <c r="AY128" s="700">
        <f t="shared" si="281"/>
        <v>0</v>
      </c>
      <c r="AZ128" s="692">
        <f t="shared" si="271"/>
        <v>0</v>
      </c>
    </row>
    <row r="129" spans="1:52" ht="18" x14ac:dyDescent="0.25">
      <c r="A129" s="704" t="s">
        <v>260</v>
      </c>
      <c r="B129" s="705" t="s">
        <v>261</v>
      </c>
      <c r="C129" s="699">
        <v>30000</v>
      </c>
      <c r="D129" s="699"/>
      <c r="E129" s="699">
        <v>147000</v>
      </c>
      <c r="F129" s="699"/>
      <c r="G129" s="699"/>
      <c r="H129" s="699">
        <f t="shared" si="282"/>
        <v>177000</v>
      </c>
      <c r="I129" s="699">
        <v>1130000</v>
      </c>
      <c r="J129" s="699"/>
      <c r="K129" s="699">
        <v>60000</v>
      </c>
      <c r="L129" s="699"/>
      <c r="M129" s="699">
        <f t="shared" si="280"/>
        <v>1190000</v>
      </c>
      <c r="N129" s="699">
        <v>1699099</v>
      </c>
      <c r="O129" s="699">
        <v>0</v>
      </c>
      <c r="P129" s="699">
        <v>0</v>
      </c>
      <c r="Q129" s="699">
        <f t="shared" si="283"/>
        <v>1699099</v>
      </c>
      <c r="R129" s="699"/>
      <c r="S129" s="699"/>
      <c r="T129" s="699"/>
      <c r="U129" s="699">
        <v>0</v>
      </c>
      <c r="V129" s="699">
        <v>60000</v>
      </c>
      <c r="W129" s="699"/>
      <c r="X129" s="699"/>
      <c r="Y129" s="699"/>
      <c r="Z129" s="699"/>
      <c r="AA129" s="699"/>
      <c r="AB129" s="699"/>
      <c r="AC129" s="699"/>
      <c r="AD129" s="699"/>
      <c r="AE129" s="699">
        <v>120000</v>
      </c>
      <c r="AF129" s="699"/>
      <c r="AG129" s="699"/>
      <c r="AH129" s="699">
        <v>162000</v>
      </c>
      <c r="AI129" s="699">
        <v>120000</v>
      </c>
      <c r="AJ129" s="699"/>
      <c r="AK129" s="699"/>
      <c r="AL129" s="699">
        <v>0</v>
      </c>
      <c r="AM129" s="699">
        <v>0</v>
      </c>
      <c r="AN129" s="699"/>
      <c r="AO129" s="699"/>
      <c r="AP129" s="699"/>
      <c r="AQ129" s="699"/>
      <c r="AR129" s="699"/>
      <c r="AS129" s="699"/>
      <c r="AT129" s="699"/>
      <c r="AU129" s="699"/>
      <c r="AV129" s="699"/>
      <c r="AW129" s="699"/>
      <c r="AX129" s="699"/>
      <c r="AY129" s="700">
        <f t="shared" si="281"/>
        <v>462000</v>
      </c>
      <c r="AZ129" s="692">
        <f t="shared" si="271"/>
        <v>3528099</v>
      </c>
    </row>
    <row r="130" spans="1:52" ht="18" x14ac:dyDescent="0.25">
      <c r="A130" s="704" t="s">
        <v>262</v>
      </c>
      <c r="B130" s="705" t="s">
        <v>263</v>
      </c>
      <c r="C130" s="699"/>
      <c r="D130" s="699"/>
      <c r="E130" s="699"/>
      <c r="F130" s="699"/>
      <c r="G130" s="699"/>
      <c r="H130" s="699">
        <f t="shared" si="282"/>
        <v>0</v>
      </c>
      <c r="I130" s="699"/>
      <c r="J130" s="699"/>
      <c r="K130" s="699"/>
      <c r="L130" s="699"/>
      <c r="M130" s="699">
        <f t="shared" si="280"/>
        <v>0</v>
      </c>
      <c r="N130" s="699"/>
      <c r="O130" s="699"/>
      <c r="P130" s="699"/>
      <c r="Q130" s="699">
        <f t="shared" si="283"/>
        <v>0</v>
      </c>
      <c r="R130" s="699"/>
      <c r="S130" s="699"/>
      <c r="T130" s="699"/>
      <c r="U130" s="699"/>
      <c r="V130" s="699"/>
      <c r="W130" s="699"/>
      <c r="X130" s="699"/>
      <c r="Y130" s="699"/>
      <c r="Z130" s="699"/>
      <c r="AA130" s="699"/>
      <c r="AB130" s="699"/>
      <c r="AC130" s="699"/>
      <c r="AD130" s="699"/>
      <c r="AE130" s="699"/>
      <c r="AF130" s="699"/>
      <c r="AG130" s="699"/>
      <c r="AH130" s="699"/>
      <c r="AI130" s="699"/>
      <c r="AJ130" s="699"/>
      <c r="AK130" s="699"/>
      <c r="AL130" s="699"/>
      <c r="AM130" s="699"/>
      <c r="AN130" s="699"/>
      <c r="AO130" s="699"/>
      <c r="AP130" s="699"/>
      <c r="AQ130" s="699"/>
      <c r="AR130" s="699"/>
      <c r="AS130" s="699"/>
      <c r="AT130" s="699"/>
      <c r="AU130" s="699"/>
      <c r="AV130" s="699"/>
      <c r="AW130" s="699"/>
      <c r="AX130" s="699"/>
      <c r="AY130" s="700">
        <f t="shared" si="281"/>
        <v>0</v>
      </c>
      <c r="AZ130" s="692">
        <f t="shared" si="271"/>
        <v>0</v>
      </c>
    </row>
    <row r="131" spans="1:52" ht="18" x14ac:dyDescent="0.25">
      <c r="A131" s="704" t="s">
        <v>264</v>
      </c>
      <c r="B131" s="705" t="s">
        <v>265</v>
      </c>
      <c r="C131" s="699">
        <v>7022</v>
      </c>
      <c r="D131" s="699"/>
      <c r="E131" s="699">
        <v>35720</v>
      </c>
      <c r="F131" s="699"/>
      <c r="G131" s="699"/>
      <c r="H131" s="699">
        <f t="shared" si="282"/>
        <v>42742</v>
      </c>
      <c r="I131" s="699">
        <v>150219</v>
      </c>
      <c r="J131" s="699">
        <v>0</v>
      </c>
      <c r="K131" s="699">
        <v>56188</v>
      </c>
      <c r="L131" s="699">
        <v>0</v>
      </c>
      <c r="M131" s="699">
        <f t="shared" si="280"/>
        <v>206407</v>
      </c>
      <c r="N131" s="699">
        <v>820905</v>
      </c>
      <c r="O131" s="699">
        <v>0</v>
      </c>
      <c r="P131" s="699">
        <v>0</v>
      </c>
      <c r="Q131" s="699">
        <f t="shared" si="283"/>
        <v>820905</v>
      </c>
      <c r="R131" s="699"/>
      <c r="S131" s="699"/>
      <c r="T131" s="699"/>
      <c r="U131" s="699">
        <v>0</v>
      </c>
      <c r="V131" s="699"/>
      <c r="W131" s="699"/>
      <c r="X131" s="699"/>
      <c r="Y131" s="699"/>
      <c r="Z131" s="699"/>
      <c r="AA131" s="699"/>
      <c r="AB131" s="699"/>
      <c r="AC131" s="699"/>
      <c r="AD131" s="699"/>
      <c r="AE131" s="699">
        <v>10577</v>
      </c>
      <c r="AF131" s="699"/>
      <c r="AG131" s="699"/>
      <c r="AH131" s="699">
        <v>345687</v>
      </c>
      <c r="AI131" s="699"/>
      <c r="AJ131" s="699"/>
      <c r="AK131" s="699"/>
      <c r="AL131" s="699">
        <v>0</v>
      </c>
      <c r="AM131" s="699">
        <v>0</v>
      </c>
      <c r="AN131" s="699"/>
      <c r="AO131" s="699"/>
      <c r="AP131" s="699"/>
      <c r="AQ131" s="699"/>
      <c r="AR131" s="699"/>
      <c r="AS131" s="699"/>
      <c r="AT131" s="699"/>
      <c r="AU131" s="699"/>
      <c r="AV131" s="699"/>
      <c r="AW131" s="699"/>
      <c r="AX131" s="699"/>
      <c r="AY131" s="700">
        <f t="shared" si="281"/>
        <v>356264</v>
      </c>
      <c r="AZ131" s="692">
        <f t="shared" si="271"/>
        <v>1426318</v>
      </c>
    </row>
    <row r="132" spans="1:52" ht="18" x14ac:dyDescent="0.25">
      <c r="A132" s="704" t="s">
        <v>266</v>
      </c>
      <c r="B132" s="705" t="s">
        <v>267</v>
      </c>
      <c r="C132" s="699"/>
      <c r="D132" s="699"/>
      <c r="E132" s="699"/>
      <c r="F132" s="699"/>
      <c r="G132" s="699"/>
      <c r="H132" s="699">
        <f t="shared" si="282"/>
        <v>0</v>
      </c>
      <c r="I132" s="699"/>
      <c r="J132" s="699"/>
      <c r="K132" s="699"/>
      <c r="L132" s="699"/>
      <c r="M132" s="699">
        <f t="shared" si="280"/>
        <v>0</v>
      </c>
      <c r="N132" s="699">
        <v>210000</v>
      </c>
      <c r="O132" s="699">
        <v>0</v>
      </c>
      <c r="P132" s="699">
        <v>0</v>
      </c>
      <c r="Q132" s="699">
        <f t="shared" si="283"/>
        <v>210000</v>
      </c>
      <c r="R132" s="699"/>
      <c r="S132" s="699"/>
      <c r="T132" s="699"/>
      <c r="U132" s="699">
        <v>30000</v>
      </c>
      <c r="V132" s="699"/>
      <c r="W132" s="699"/>
      <c r="X132" s="699"/>
      <c r="Y132" s="699"/>
      <c r="Z132" s="699"/>
      <c r="AA132" s="699"/>
      <c r="AB132" s="699"/>
      <c r="AC132" s="699"/>
      <c r="AD132" s="699"/>
      <c r="AE132" s="699"/>
      <c r="AF132" s="699"/>
      <c r="AG132" s="699"/>
      <c r="AH132" s="699"/>
      <c r="AI132" s="699"/>
      <c r="AJ132" s="699"/>
      <c r="AK132" s="699"/>
      <c r="AL132" s="699"/>
      <c r="AM132" s="699"/>
      <c r="AN132" s="699"/>
      <c r="AO132" s="699"/>
      <c r="AP132" s="699"/>
      <c r="AQ132" s="699"/>
      <c r="AR132" s="699"/>
      <c r="AS132" s="699"/>
      <c r="AT132" s="699"/>
      <c r="AU132" s="699"/>
      <c r="AV132" s="699"/>
      <c r="AW132" s="699"/>
      <c r="AX132" s="699"/>
      <c r="AY132" s="700">
        <f t="shared" si="281"/>
        <v>30000</v>
      </c>
      <c r="AZ132" s="692">
        <f t="shared" si="271"/>
        <v>240000</v>
      </c>
    </row>
    <row r="133" spans="1:52" ht="18" x14ac:dyDescent="0.25">
      <c r="A133" s="704" t="s">
        <v>268</v>
      </c>
      <c r="B133" s="705" t="s">
        <v>269</v>
      </c>
      <c r="C133" s="699"/>
      <c r="D133" s="699"/>
      <c r="E133" s="699"/>
      <c r="F133" s="699"/>
      <c r="G133" s="699"/>
      <c r="H133" s="699">
        <f t="shared" si="282"/>
        <v>0</v>
      </c>
      <c r="I133" s="699"/>
      <c r="J133" s="699"/>
      <c r="K133" s="699"/>
      <c r="L133" s="699"/>
      <c r="M133" s="699">
        <f t="shared" si="280"/>
        <v>0</v>
      </c>
      <c r="N133" s="699"/>
      <c r="O133" s="699"/>
      <c r="P133" s="699"/>
      <c r="Q133" s="699">
        <f t="shared" si="283"/>
        <v>0</v>
      </c>
      <c r="R133" s="699"/>
      <c r="S133" s="699"/>
      <c r="T133" s="699"/>
      <c r="U133" s="699"/>
      <c r="V133" s="699"/>
      <c r="W133" s="699"/>
      <c r="X133" s="699"/>
      <c r="Y133" s="699"/>
      <c r="Z133" s="699"/>
      <c r="AA133" s="699"/>
      <c r="AB133" s="699"/>
      <c r="AC133" s="699"/>
      <c r="AD133" s="699"/>
      <c r="AE133" s="699"/>
      <c r="AF133" s="699"/>
      <c r="AG133" s="699"/>
      <c r="AH133" s="699"/>
      <c r="AI133" s="699"/>
      <c r="AJ133" s="699"/>
      <c r="AK133" s="699"/>
      <c r="AL133" s="699"/>
      <c r="AM133" s="699"/>
      <c r="AN133" s="699"/>
      <c r="AO133" s="699"/>
      <c r="AP133" s="699"/>
      <c r="AQ133" s="699"/>
      <c r="AR133" s="699"/>
      <c r="AS133" s="699"/>
      <c r="AT133" s="699"/>
      <c r="AU133" s="699"/>
      <c r="AV133" s="699"/>
      <c r="AW133" s="699"/>
      <c r="AX133" s="699"/>
      <c r="AY133" s="700">
        <f t="shared" si="281"/>
        <v>0</v>
      </c>
      <c r="AZ133" s="692">
        <f t="shared" si="271"/>
        <v>0</v>
      </c>
    </row>
    <row r="134" spans="1:52" ht="18" x14ac:dyDescent="0.25">
      <c r="A134" s="704" t="s">
        <v>270</v>
      </c>
      <c r="B134" s="705" t="s">
        <v>271</v>
      </c>
      <c r="C134" s="699"/>
      <c r="D134" s="699"/>
      <c r="E134" s="699"/>
      <c r="F134" s="699"/>
      <c r="G134" s="699"/>
      <c r="H134" s="699">
        <f t="shared" si="282"/>
        <v>0</v>
      </c>
      <c r="I134" s="699"/>
      <c r="J134" s="699"/>
      <c r="K134" s="699"/>
      <c r="L134" s="699"/>
      <c r="M134" s="699">
        <f t="shared" si="280"/>
        <v>0</v>
      </c>
      <c r="N134" s="699"/>
      <c r="O134" s="699"/>
      <c r="P134" s="699"/>
      <c r="Q134" s="699">
        <f t="shared" si="283"/>
        <v>0</v>
      </c>
      <c r="R134" s="699"/>
      <c r="S134" s="699"/>
      <c r="T134" s="699"/>
      <c r="U134" s="699"/>
      <c r="V134" s="699"/>
      <c r="W134" s="699"/>
      <c r="X134" s="699"/>
      <c r="Y134" s="699"/>
      <c r="Z134" s="699"/>
      <c r="AA134" s="699"/>
      <c r="AB134" s="699"/>
      <c r="AC134" s="699"/>
      <c r="AD134" s="699"/>
      <c r="AE134" s="699"/>
      <c r="AF134" s="699"/>
      <c r="AG134" s="699"/>
      <c r="AH134" s="699"/>
      <c r="AI134" s="699"/>
      <c r="AJ134" s="699"/>
      <c r="AK134" s="699"/>
      <c r="AL134" s="699"/>
      <c r="AM134" s="699"/>
      <c r="AN134" s="699"/>
      <c r="AO134" s="699"/>
      <c r="AP134" s="699"/>
      <c r="AQ134" s="699"/>
      <c r="AR134" s="699"/>
      <c r="AS134" s="699"/>
      <c r="AT134" s="699"/>
      <c r="AU134" s="699"/>
      <c r="AV134" s="699"/>
      <c r="AW134" s="699"/>
      <c r="AX134" s="699"/>
      <c r="AY134" s="700">
        <f t="shared" si="281"/>
        <v>0</v>
      </c>
      <c r="AZ134" s="692">
        <f t="shared" si="271"/>
        <v>0</v>
      </c>
    </row>
    <row r="135" spans="1:52" ht="18" x14ac:dyDescent="0.25">
      <c r="A135" s="704" t="s">
        <v>272</v>
      </c>
      <c r="B135" s="705" t="s">
        <v>273</v>
      </c>
      <c r="C135" s="699"/>
      <c r="D135" s="699"/>
      <c r="E135" s="699">
        <v>56850</v>
      </c>
      <c r="F135" s="699"/>
      <c r="G135" s="699">
        <v>0</v>
      </c>
      <c r="H135" s="699">
        <f t="shared" si="282"/>
        <v>56850</v>
      </c>
      <c r="I135" s="699">
        <v>1079077</v>
      </c>
      <c r="J135" s="699">
        <v>0</v>
      </c>
      <c r="K135" s="699"/>
      <c r="L135" s="699">
        <v>0</v>
      </c>
      <c r="M135" s="699">
        <f t="shared" si="280"/>
        <v>1079077</v>
      </c>
      <c r="N135" s="699">
        <v>487491</v>
      </c>
      <c r="O135" s="699">
        <v>0</v>
      </c>
      <c r="P135" s="699">
        <v>0</v>
      </c>
      <c r="Q135" s="699">
        <f t="shared" si="283"/>
        <v>487491</v>
      </c>
      <c r="R135" s="699"/>
      <c r="S135" s="699"/>
      <c r="T135" s="699"/>
      <c r="U135" s="699">
        <v>0</v>
      </c>
      <c r="V135" s="699">
        <v>128800</v>
      </c>
      <c r="W135" s="699"/>
      <c r="X135" s="699"/>
      <c r="Y135" s="699"/>
      <c r="Z135" s="699"/>
      <c r="AA135" s="699">
        <v>520744</v>
      </c>
      <c r="AB135" s="699"/>
      <c r="AC135" s="699"/>
      <c r="AD135" s="699"/>
      <c r="AE135" s="699"/>
      <c r="AF135" s="699"/>
      <c r="AG135" s="699"/>
      <c r="AH135" s="699">
        <v>13500</v>
      </c>
      <c r="AI135" s="699">
        <v>0</v>
      </c>
      <c r="AJ135" s="699"/>
      <c r="AK135" s="699"/>
      <c r="AL135" s="699">
        <v>4900</v>
      </c>
      <c r="AM135" s="699">
        <v>4900</v>
      </c>
      <c r="AN135" s="699"/>
      <c r="AO135" s="699"/>
      <c r="AP135" s="699"/>
      <c r="AQ135" s="699"/>
      <c r="AR135" s="699"/>
      <c r="AS135" s="699"/>
      <c r="AT135" s="699"/>
      <c r="AU135" s="699"/>
      <c r="AV135" s="699"/>
      <c r="AW135" s="699"/>
      <c r="AX135" s="699"/>
      <c r="AY135" s="700">
        <f t="shared" si="281"/>
        <v>672844</v>
      </c>
      <c r="AZ135" s="692">
        <f t="shared" si="271"/>
        <v>2296262</v>
      </c>
    </row>
    <row r="136" spans="1:52" ht="18" x14ac:dyDescent="0.25">
      <c r="A136" s="693" t="s">
        <v>274</v>
      </c>
      <c r="B136" s="694" t="s">
        <v>275</v>
      </c>
      <c r="C136" s="695">
        <f t="shared" ref="C136:AY136" si="284">SUM(C137:C139)</f>
        <v>0</v>
      </c>
      <c r="D136" s="695">
        <f t="shared" ref="D136:F136" si="285">SUM(D137:D139)</f>
        <v>0</v>
      </c>
      <c r="E136" s="695">
        <f t="shared" si="285"/>
        <v>219855</v>
      </c>
      <c r="F136" s="695">
        <f t="shared" si="285"/>
        <v>0</v>
      </c>
      <c r="G136" s="695">
        <f t="shared" si="284"/>
        <v>0</v>
      </c>
      <c r="H136" s="695">
        <f t="shared" si="284"/>
        <v>219855</v>
      </c>
      <c r="I136" s="741">
        <f t="shared" si="284"/>
        <v>177100</v>
      </c>
      <c r="J136" s="741">
        <f t="shared" ref="J136:K136" si="286">SUM(J137:J139)</f>
        <v>0</v>
      </c>
      <c r="K136" s="741">
        <f t="shared" si="286"/>
        <v>0</v>
      </c>
      <c r="L136" s="741">
        <f t="shared" si="284"/>
        <v>0</v>
      </c>
      <c r="M136" s="741">
        <f t="shared" si="284"/>
        <v>177100</v>
      </c>
      <c r="N136" s="741">
        <f t="shared" si="284"/>
        <v>637673</v>
      </c>
      <c r="O136" s="741">
        <f t="shared" ref="O136:P136" si="287">SUM(O137:O139)</f>
        <v>0</v>
      </c>
      <c r="P136" s="741">
        <f t="shared" si="287"/>
        <v>0</v>
      </c>
      <c r="Q136" s="741">
        <f t="shared" si="283"/>
        <v>637673</v>
      </c>
      <c r="R136" s="741">
        <f t="shared" si="284"/>
        <v>0</v>
      </c>
      <c r="S136" s="741">
        <f t="shared" ref="S136:T136" si="288">SUM(S137:S139)</f>
        <v>0</v>
      </c>
      <c r="T136" s="741">
        <f t="shared" si="288"/>
        <v>0</v>
      </c>
      <c r="U136" s="741">
        <f t="shared" si="284"/>
        <v>14626241</v>
      </c>
      <c r="V136" s="741">
        <f t="shared" si="284"/>
        <v>0</v>
      </c>
      <c r="W136" s="741">
        <f t="shared" si="284"/>
        <v>0</v>
      </c>
      <c r="X136" s="741">
        <f t="shared" si="284"/>
        <v>0</v>
      </c>
      <c r="Y136" s="741">
        <f t="shared" ref="Y136" si="289">SUM(Y137:Y139)</f>
        <v>0</v>
      </c>
      <c r="Z136" s="741">
        <f t="shared" si="284"/>
        <v>0</v>
      </c>
      <c r="AA136" s="741">
        <f t="shared" si="284"/>
        <v>0</v>
      </c>
      <c r="AB136" s="741">
        <f t="shared" si="284"/>
        <v>0</v>
      </c>
      <c r="AC136" s="741">
        <f t="shared" si="284"/>
        <v>0</v>
      </c>
      <c r="AD136" s="741">
        <f t="shared" si="284"/>
        <v>0</v>
      </c>
      <c r="AE136" s="741">
        <f t="shared" si="284"/>
        <v>1448437</v>
      </c>
      <c r="AF136" s="741">
        <f t="shared" si="284"/>
        <v>0</v>
      </c>
      <c r="AG136" s="741">
        <f t="shared" si="284"/>
        <v>0</v>
      </c>
      <c r="AH136" s="741">
        <f t="shared" si="284"/>
        <v>2318682</v>
      </c>
      <c r="AI136" s="741">
        <f t="shared" si="284"/>
        <v>0</v>
      </c>
      <c r="AJ136" s="741">
        <f t="shared" si="284"/>
        <v>0</v>
      </c>
      <c r="AK136" s="741">
        <f t="shared" si="284"/>
        <v>0</v>
      </c>
      <c r="AL136" s="741">
        <f t="shared" si="284"/>
        <v>0</v>
      </c>
      <c r="AM136" s="741">
        <f t="shared" si="284"/>
        <v>0</v>
      </c>
      <c r="AN136" s="741">
        <f t="shared" si="284"/>
        <v>0</v>
      </c>
      <c r="AO136" s="741">
        <f t="shared" si="284"/>
        <v>0</v>
      </c>
      <c r="AP136" s="741">
        <f t="shared" si="284"/>
        <v>0</v>
      </c>
      <c r="AQ136" s="741">
        <f t="shared" ref="AQ136" si="290">SUM(AQ137:AQ139)</f>
        <v>0</v>
      </c>
      <c r="AR136" s="741">
        <f t="shared" si="284"/>
        <v>0</v>
      </c>
      <c r="AS136" s="741">
        <f t="shared" ref="AS136:AT136" si="291">SUM(AS137:AS139)</f>
        <v>0</v>
      </c>
      <c r="AT136" s="741">
        <f t="shared" si="291"/>
        <v>0</v>
      </c>
      <c r="AU136" s="741">
        <f t="shared" si="284"/>
        <v>0</v>
      </c>
      <c r="AV136" s="741">
        <f t="shared" si="284"/>
        <v>0</v>
      </c>
      <c r="AW136" s="741">
        <f t="shared" si="284"/>
        <v>0</v>
      </c>
      <c r="AX136" s="741">
        <f t="shared" si="284"/>
        <v>0</v>
      </c>
      <c r="AY136" s="742">
        <f t="shared" si="284"/>
        <v>18393360</v>
      </c>
      <c r="AZ136" s="692">
        <f t="shared" si="271"/>
        <v>19427988</v>
      </c>
    </row>
    <row r="137" spans="1:52" ht="18" x14ac:dyDescent="0.25">
      <c r="A137" s="697" t="s">
        <v>276</v>
      </c>
      <c r="B137" s="698" t="s">
        <v>277</v>
      </c>
      <c r="C137" s="699"/>
      <c r="D137" s="699"/>
      <c r="E137" s="699"/>
      <c r="F137" s="699"/>
      <c r="G137" s="699"/>
      <c r="H137" s="699">
        <f>SUM(C137:G137)</f>
        <v>0</v>
      </c>
      <c r="I137" s="699"/>
      <c r="J137" s="699"/>
      <c r="K137" s="699"/>
      <c r="L137" s="699"/>
      <c r="M137" s="699">
        <f>SUM(I137:L137)</f>
        <v>0</v>
      </c>
      <c r="N137" s="699">
        <v>0</v>
      </c>
      <c r="O137" s="699">
        <v>0</v>
      </c>
      <c r="P137" s="699">
        <v>0</v>
      </c>
      <c r="Q137" s="699">
        <f t="shared" si="283"/>
        <v>0</v>
      </c>
      <c r="R137" s="699"/>
      <c r="S137" s="699"/>
      <c r="T137" s="699"/>
      <c r="U137" s="699">
        <v>14626241</v>
      </c>
      <c r="V137" s="699"/>
      <c r="W137" s="699"/>
      <c r="X137" s="699"/>
      <c r="Y137" s="699"/>
      <c r="Z137" s="699"/>
      <c r="AA137" s="699"/>
      <c r="AB137" s="699"/>
      <c r="AC137" s="699"/>
      <c r="AD137" s="699"/>
      <c r="AE137" s="699"/>
      <c r="AF137" s="699"/>
      <c r="AG137" s="699"/>
      <c r="AH137" s="699"/>
      <c r="AI137" s="699"/>
      <c r="AJ137" s="699"/>
      <c r="AK137" s="699"/>
      <c r="AL137" s="699"/>
      <c r="AM137" s="699"/>
      <c r="AN137" s="699"/>
      <c r="AO137" s="699"/>
      <c r="AP137" s="699"/>
      <c r="AQ137" s="699"/>
      <c r="AR137" s="699"/>
      <c r="AS137" s="699"/>
      <c r="AT137" s="699"/>
      <c r="AU137" s="699"/>
      <c r="AV137" s="699"/>
      <c r="AW137" s="699"/>
      <c r="AX137" s="699"/>
      <c r="AY137" s="700">
        <f>SUM(R137:AX137)</f>
        <v>14626241</v>
      </c>
      <c r="AZ137" s="692">
        <f t="shared" si="271"/>
        <v>14626241</v>
      </c>
    </row>
    <row r="138" spans="1:52" ht="30" x14ac:dyDescent="0.25">
      <c r="A138" s="697" t="s">
        <v>278</v>
      </c>
      <c r="B138" s="698" t="s">
        <v>279</v>
      </c>
      <c r="C138" s="699"/>
      <c r="D138" s="699"/>
      <c r="E138" s="699">
        <v>178000</v>
      </c>
      <c r="F138" s="699"/>
      <c r="G138" s="699">
        <v>0</v>
      </c>
      <c r="H138" s="699">
        <f>SUM(C138:G138)</f>
        <v>178000</v>
      </c>
      <c r="I138" s="699">
        <v>177100</v>
      </c>
      <c r="J138" s="699"/>
      <c r="K138" s="699"/>
      <c r="L138" s="699"/>
      <c r="M138" s="699">
        <f>SUM(I138:L138)</f>
        <v>177100</v>
      </c>
      <c r="N138" s="699">
        <v>557310</v>
      </c>
      <c r="O138" s="699">
        <v>0</v>
      </c>
      <c r="P138" s="699">
        <v>0</v>
      </c>
      <c r="Q138" s="699">
        <f t="shared" si="283"/>
        <v>557310</v>
      </c>
      <c r="R138" s="699"/>
      <c r="S138" s="699"/>
      <c r="T138" s="699"/>
      <c r="U138" s="699">
        <v>0</v>
      </c>
      <c r="V138" s="699">
        <v>0</v>
      </c>
      <c r="W138" s="699"/>
      <c r="X138" s="699"/>
      <c r="Y138" s="699"/>
      <c r="Z138" s="699"/>
      <c r="AA138" s="699"/>
      <c r="AB138" s="699"/>
      <c r="AC138" s="699"/>
      <c r="AD138" s="699"/>
      <c r="AE138" s="699">
        <v>1046130</v>
      </c>
      <c r="AF138" s="699"/>
      <c r="AG138" s="699"/>
      <c r="AH138" s="699">
        <v>2240000</v>
      </c>
      <c r="AI138" s="699">
        <v>0</v>
      </c>
      <c r="AJ138" s="699"/>
      <c r="AK138" s="699"/>
      <c r="AL138" s="699">
        <v>0</v>
      </c>
      <c r="AM138" s="699">
        <v>0</v>
      </c>
      <c r="AN138" s="699"/>
      <c r="AO138" s="699"/>
      <c r="AP138" s="699"/>
      <c r="AQ138" s="699"/>
      <c r="AR138" s="699"/>
      <c r="AS138" s="699"/>
      <c r="AT138" s="699"/>
      <c r="AU138" s="699"/>
      <c r="AV138" s="699"/>
      <c r="AW138" s="699"/>
      <c r="AX138" s="699"/>
      <c r="AY138" s="700">
        <f>SUM(R138:AX138)</f>
        <v>3286130</v>
      </c>
      <c r="AZ138" s="692">
        <f t="shared" si="271"/>
        <v>4198540</v>
      </c>
    </row>
    <row r="139" spans="1:52" ht="18" x14ac:dyDescent="0.25">
      <c r="A139" s="697" t="s">
        <v>280</v>
      </c>
      <c r="B139" s="698" t="s">
        <v>281</v>
      </c>
      <c r="C139" s="699">
        <v>0</v>
      </c>
      <c r="D139" s="699"/>
      <c r="E139" s="699">
        <v>41855</v>
      </c>
      <c r="F139" s="699"/>
      <c r="G139" s="699">
        <v>0</v>
      </c>
      <c r="H139" s="699">
        <f>SUM(C139:G139)</f>
        <v>41855</v>
      </c>
      <c r="I139" s="699"/>
      <c r="J139" s="699"/>
      <c r="K139" s="699"/>
      <c r="L139" s="699"/>
      <c r="M139" s="699">
        <f>SUM(I139:L139)</f>
        <v>0</v>
      </c>
      <c r="N139" s="699">
        <v>80363</v>
      </c>
      <c r="O139" s="699">
        <v>0</v>
      </c>
      <c r="P139" s="699">
        <v>0</v>
      </c>
      <c r="Q139" s="699">
        <f t="shared" si="283"/>
        <v>80363</v>
      </c>
      <c r="R139" s="699"/>
      <c r="S139" s="699"/>
      <c r="T139" s="699"/>
      <c r="U139" s="699">
        <v>0</v>
      </c>
      <c r="V139" s="699"/>
      <c r="W139" s="699"/>
      <c r="X139" s="699"/>
      <c r="Y139" s="699"/>
      <c r="Z139" s="699"/>
      <c r="AA139" s="699"/>
      <c r="AB139" s="699"/>
      <c r="AC139" s="699"/>
      <c r="AD139" s="699"/>
      <c r="AE139" s="699">
        <v>402307</v>
      </c>
      <c r="AF139" s="699"/>
      <c r="AG139" s="699"/>
      <c r="AH139" s="699">
        <v>78682</v>
      </c>
      <c r="AI139" s="699">
        <v>0</v>
      </c>
      <c r="AJ139" s="699"/>
      <c r="AK139" s="699"/>
      <c r="AL139" s="699"/>
      <c r="AM139" s="699"/>
      <c r="AN139" s="699"/>
      <c r="AO139" s="699"/>
      <c r="AP139" s="699"/>
      <c r="AQ139" s="699"/>
      <c r="AR139" s="699"/>
      <c r="AS139" s="699"/>
      <c r="AT139" s="699"/>
      <c r="AU139" s="699"/>
      <c r="AV139" s="699"/>
      <c r="AW139" s="699"/>
      <c r="AX139" s="699"/>
      <c r="AY139" s="700">
        <f>SUM(R139:AX139)</f>
        <v>480989</v>
      </c>
      <c r="AZ139" s="692">
        <f t="shared" si="271"/>
        <v>603207</v>
      </c>
    </row>
    <row r="140" spans="1:52" ht="31.5" x14ac:dyDescent="0.25">
      <c r="A140" s="688" t="s">
        <v>282</v>
      </c>
      <c r="B140" s="689" t="s">
        <v>283</v>
      </c>
      <c r="C140" s="690">
        <v>247267</v>
      </c>
      <c r="D140" s="690"/>
      <c r="E140" s="690">
        <v>1433954</v>
      </c>
      <c r="F140" s="690"/>
      <c r="G140" s="690">
        <v>0</v>
      </c>
      <c r="H140" s="690">
        <f>SUM(C140:G140)</f>
        <v>1681221</v>
      </c>
      <c r="I140" s="739">
        <v>13524830</v>
      </c>
      <c r="J140" s="739">
        <v>0</v>
      </c>
      <c r="K140" s="739">
        <v>372173</v>
      </c>
      <c r="L140" s="739">
        <v>0</v>
      </c>
      <c r="M140" s="739">
        <f>SUM(I140:L140)</f>
        <v>13897003</v>
      </c>
      <c r="N140" s="739">
        <v>8810837</v>
      </c>
      <c r="O140" s="739">
        <v>0</v>
      </c>
      <c r="P140" s="739">
        <v>0</v>
      </c>
      <c r="Q140" s="739">
        <f t="shared" si="283"/>
        <v>8810837</v>
      </c>
      <c r="R140" s="739"/>
      <c r="S140" s="739"/>
      <c r="T140" s="739"/>
      <c r="U140" s="739">
        <v>3091695</v>
      </c>
      <c r="V140" s="739">
        <v>580399</v>
      </c>
      <c r="W140" s="739"/>
      <c r="X140" s="739"/>
      <c r="Y140" s="739"/>
      <c r="Z140" s="739"/>
      <c r="AA140" s="739">
        <v>2105477</v>
      </c>
      <c r="AB140" s="739"/>
      <c r="AC140" s="739"/>
      <c r="AD140" s="739"/>
      <c r="AE140" s="739">
        <v>1553647</v>
      </c>
      <c r="AF140" s="739"/>
      <c r="AG140" s="739"/>
      <c r="AH140" s="739">
        <v>2008101</v>
      </c>
      <c r="AI140" s="739">
        <v>1058225</v>
      </c>
      <c r="AJ140" s="739"/>
      <c r="AK140" s="739"/>
      <c r="AL140" s="739">
        <v>105703</v>
      </c>
      <c r="AM140" s="739">
        <v>105701</v>
      </c>
      <c r="AN140" s="739">
        <v>29930</v>
      </c>
      <c r="AO140" s="739"/>
      <c r="AP140" s="739"/>
      <c r="AQ140" s="739"/>
      <c r="AR140" s="739"/>
      <c r="AS140" s="739"/>
      <c r="AT140" s="739"/>
      <c r="AU140" s="739"/>
      <c r="AV140" s="739"/>
      <c r="AW140" s="739"/>
      <c r="AX140" s="739"/>
      <c r="AY140" s="740">
        <f>SUM(R140:AX140)</f>
        <v>10638878</v>
      </c>
      <c r="AZ140" s="692">
        <f t="shared" si="271"/>
        <v>35027939</v>
      </c>
    </row>
    <row r="141" spans="1:52" ht="18" x14ac:dyDescent="0.25">
      <c r="A141" s="688" t="s">
        <v>284</v>
      </c>
      <c r="B141" s="689" t="s">
        <v>285</v>
      </c>
      <c r="C141" s="690">
        <f t="shared" ref="C141:AY141" si="292">C160+C157+C149+C146+C142</f>
        <v>231635</v>
      </c>
      <c r="D141" s="690">
        <f t="shared" ref="D141:F141" si="293">D160+D157+D149+D146+D142</f>
        <v>309951</v>
      </c>
      <c r="E141" s="690">
        <f t="shared" si="293"/>
        <v>5737085</v>
      </c>
      <c r="F141" s="690">
        <f t="shared" si="293"/>
        <v>0</v>
      </c>
      <c r="G141" s="690">
        <f t="shared" si="292"/>
        <v>0</v>
      </c>
      <c r="H141" s="690">
        <f t="shared" si="292"/>
        <v>6278671</v>
      </c>
      <c r="I141" s="739">
        <f t="shared" si="292"/>
        <v>4106627</v>
      </c>
      <c r="J141" s="739">
        <f t="shared" ref="J141:K141" si="294">J160+J157+J149+J146+J142</f>
        <v>0</v>
      </c>
      <c r="K141" s="739">
        <f t="shared" si="294"/>
        <v>0</v>
      </c>
      <c r="L141" s="739">
        <f t="shared" si="292"/>
        <v>190666</v>
      </c>
      <c r="M141" s="739">
        <f t="shared" si="292"/>
        <v>4297293</v>
      </c>
      <c r="N141" s="739">
        <f t="shared" si="292"/>
        <v>8785342</v>
      </c>
      <c r="O141" s="739">
        <f t="shared" si="292"/>
        <v>0</v>
      </c>
      <c r="P141" s="739">
        <f t="shared" ref="P141" si="295">P160+P157+P149+P146+P142</f>
        <v>0</v>
      </c>
      <c r="Q141" s="739">
        <f t="shared" si="283"/>
        <v>8785342</v>
      </c>
      <c r="R141" s="739">
        <f t="shared" si="292"/>
        <v>0</v>
      </c>
      <c r="S141" s="739">
        <f t="shared" ref="S141:T141" si="296">S160+S157+S149+S146+S142</f>
        <v>0</v>
      </c>
      <c r="T141" s="739">
        <f t="shared" si="296"/>
        <v>0</v>
      </c>
      <c r="U141" s="739">
        <f t="shared" si="292"/>
        <v>0</v>
      </c>
      <c r="V141" s="739">
        <f t="shared" si="292"/>
        <v>694462</v>
      </c>
      <c r="W141" s="739">
        <f t="shared" si="292"/>
        <v>1160877</v>
      </c>
      <c r="X141" s="739">
        <f t="shared" si="292"/>
        <v>0</v>
      </c>
      <c r="Y141" s="739">
        <f t="shared" ref="Y141" si="297">Y160+Y157+Y149+Y146+Y142</f>
        <v>0</v>
      </c>
      <c r="Z141" s="739">
        <f t="shared" si="292"/>
        <v>3573704</v>
      </c>
      <c r="AA141" s="739">
        <f t="shared" si="292"/>
        <v>392632</v>
      </c>
      <c r="AB141" s="739">
        <f t="shared" si="292"/>
        <v>1286426</v>
      </c>
      <c r="AC141" s="739">
        <f t="shared" si="292"/>
        <v>1711598</v>
      </c>
      <c r="AD141" s="739">
        <f t="shared" si="292"/>
        <v>6575608</v>
      </c>
      <c r="AE141" s="739">
        <f t="shared" si="292"/>
        <v>28129017</v>
      </c>
      <c r="AF141" s="739">
        <f t="shared" si="292"/>
        <v>1187990</v>
      </c>
      <c r="AG141" s="739">
        <f t="shared" si="292"/>
        <v>0</v>
      </c>
      <c r="AH141" s="739">
        <f t="shared" si="292"/>
        <v>912880</v>
      </c>
      <c r="AI141" s="739">
        <f t="shared" si="292"/>
        <v>10751427</v>
      </c>
      <c r="AJ141" s="739">
        <f t="shared" si="292"/>
        <v>53000</v>
      </c>
      <c r="AK141" s="739">
        <f t="shared" si="292"/>
        <v>0</v>
      </c>
      <c r="AL141" s="739">
        <f t="shared" si="292"/>
        <v>684931</v>
      </c>
      <c r="AM141" s="739">
        <f t="shared" si="292"/>
        <v>688399</v>
      </c>
      <c r="AN141" s="739">
        <f t="shared" si="292"/>
        <v>18938830</v>
      </c>
      <c r="AO141" s="739">
        <f t="shared" si="292"/>
        <v>5463728</v>
      </c>
      <c r="AP141" s="739">
        <f t="shared" si="292"/>
        <v>0</v>
      </c>
      <c r="AQ141" s="739">
        <f t="shared" ref="AQ141" si="298">AQ160+AQ157+AQ149+AQ146+AQ142</f>
        <v>0</v>
      </c>
      <c r="AR141" s="739">
        <f t="shared" si="292"/>
        <v>0</v>
      </c>
      <c r="AS141" s="739">
        <f t="shared" ref="AS141:AT141" si="299">AS160+AS157+AS149+AS146+AS142</f>
        <v>0</v>
      </c>
      <c r="AT141" s="739">
        <f t="shared" si="299"/>
        <v>0</v>
      </c>
      <c r="AU141" s="739">
        <f t="shared" si="292"/>
        <v>0</v>
      </c>
      <c r="AV141" s="739">
        <f t="shared" si="292"/>
        <v>0</v>
      </c>
      <c r="AW141" s="739">
        <f t="shared" si="292"/>
        <v>0</v>
      </c>
      <c r="AX141" s="739">
        <f t="shared" si="292"/>
        <v>2557214</v>
      </c>
      <c r="AY141" s="740">
        <f t="shared" si="292"/>
        <v>84762723</v>
      </c>
      <c r="AZ141" s="692">
        <f t="shared" si="271"/>
        <v>104124029</v>
      </c>
    </row>
    <row r="142" spans="1:52" ht="18" x14ac:dyDescent="0.25">
      <c r="A142" s="693" t="s">
        <v>286</v>
      </c>
      <c r="B142" s="694" t="s">
        <v>287</v>
      </c>
      <c r="C142" s="695">
        <f t="shared" ref="C142:AY142" si="300">SUM(C143:C145)</f>
        <v>45662</v>
      </c>
      <c r="D142" s="695">
        <f t="shared" ref="D142:F142" si="301">SUM(D143:D145)</f>
        <v>294974</v>
      </c>
      <c r="E142" s="695">
        <f t="shared" si="301"/>
        <v>402003</v>
      </c>
      <c r="F142" s="695">
        <f t="shared" si="301"/>
        <v>0</v>
      </c>
      <c r="G142" s="695">
        <f t="shared" si="300"/>
        <v>0</v>
      </c>
      <c r="H142" s="695">
        <f t="shared" si="300"/>
        <v>742639</v>
      </c>
      <c r="I142" s="741">
        <f t="shared" si="300"/>
        <v>1179954</v>
      </c>
      <c r="J142" s="741">
        <f t="shared" ref="J142:K142" si="302">SUM(J143:J145)</f>
        <v>0</v>
      </c>
      <c r="K142" s="741">
        <f t="shared" si="302"/>
        <v>0</v>
      </c>
      <c r="L142" s="741">
        <f t="shared" si="300"/>
        <v>150241</v>
      </c>
      <c r="M142" s="741">
        <f t="shared" si="300"/>
        <v>1330195</v>
      </c>
      <c r="N142" s="741">
        <f t="shared" si="300"/>
        <v>1225939</v>
      </c>
      <c r="O142" s="741">
        <f t="shared" ref="O142:P142" si="303">SUM(O143:O145)</f>
        <v>0</v>
      </c>
      <c r="P142" s="741">
        <f t="shared" si="303"/>
        <v>0</v>
      </c>
      <c r="Q142" s="741">
        <f t="shared" si="283"/>
        <v>1225939</v>
      </c>
      <c r="R142" s="741">
        <f t="shared" si="300"/>
        <v>0</v>
      </c>
      <c r="S142" s="741">
        <f t="shared" ref="S142:T142" si="304">SUM(S143:S145)</f>
        <v>0</v>
      </c>
      <c r="T142" s="741">
        <f t="shared" si="304"/>
        <v>0</v>
      </c>
      <c r="U142" s="741">
        <f t="shared" si="300"/>
        <v>0</v>
      </c>
      <c r="V142" s="741">
        <f t="shared" si="300"/>
        <v>320030</v>
      </c>
      <c r="W142" s="741">
        <f t="shared" si="300"/>
        <v>0</v>
      </c>
      <c r="X142" s="741">
        <f t="shared" si="300"/>
        <v>0</v>
      </c>
      <c r="Y142" s="741">
        <f t="shared" ref="Y142" si="305">SUM(Y143:Y145)</f>
        <v>0</v>
      </c>
      <c r="Z142" s="741">
        <f t="shared" si="300"/>
        <v>0</v>
      </c>
      <c r="AA142" s="741">
        <f t="shared" si="300"/>
        <v>308275</v>
      </c>
      <c r="AB142" s="741">
        <f t="shared" si="300"/>
        <v>322386</v>
      </c>
      <c r="AC142" s="741">
        <f t="shared" si="300"/>
        <v>231618</v>
      </c>
      <c r="AD142" s="741">
        <f t="shared" si="300"/>
        <v>0</v>
      </c>
      <c r="AE142" s="741">
        <f t="shared" si="300"/>
        <v>1362473</v>
      </c>
      <c r="AF142" s="741">
        <f t="shared" si="300"/>
        <v>686604</v>
      </c>
      <c r="AG142" s="741">
        <f t="shared" si="300"/>
        <v>0</v>
      </c>
      <c r="AH142" s="741">
        <f t="shared" si="300"/>
        <v>144337</v>
      </c>
      <c r="AI142" s="741">
        <f t="shared" si="300"/>
        <v>550316</v>
      </c>
      <c r="AJ142" s="741">
        <f t="shared" si="300"/>
        <v>0</v>
      </c>
      <c r="AK142" s="741">
        <f t="shared" si="300"/>
        <v>0</v>
      </c>
      <c r="AL142" s="741">
        <f t="shared" si="300"/>
        <v>0</v>
      </c>
      <c r="AM142" s="741">
        <f t="shared" si="300"/>
        <v>0</v>
      </c>
      <c r="AN142" s="741">
        <f t="shared" si="300"/>
        <v>0</v>
      </c>
      <c r="AO142" s="741">
        <f t="shared" ref="AO142" si="306">SUM(AO143:AO145)</f>
        <v>0</v>
      </c>
      <c r="AP142" s="741">
        <f t="shared" si="300"/>
        <v>0</v>
      </c>
      <c r="AQ142" s="741">
        <f t="shared" ref="AQ142" si="307">SUM(AQ143:AQ145)</f>
        <v>0</v>
      </c>
      <c r="AR142" s="741">
        <f t="shared" si="300"/>
        <v>0</v>
      </c>
      <c r="AS142" s="741">
        <f t="shared" ref="AS142:AT142" si="308">SUM(AS143:AS145)</f>
        <v>0</v>
      </c>
      <c r="AT142" s="741">
        <f t="shared" si="308"/>
        <v>0</v>
      </c>
      <c r="AU142" s="741">
        <f t="shared" si="300"/>
        <v>0</v>
      </c>
      <c r="AV142" s="741">
        <f t="shared" si="300"/>
        <v>0</v>
      </c>
      <c r="AW142" s="741">
        <f t="shared" si="300"/>
        <v>0</v>
      </c>
      <c r="AX142" s="741">
        <f t="shared" si="300"/>
        <v>1230000</v>
      </c>
      <c r="AY142" s="742">
        <f t="shared" si="300"/>
        <v>5156039</v>
      </c>
      <c r="AZ142" s="692">
        <f t="shared" si="271"/>
        <v>8454812</v>
      </c>
    </row>
    <row r="143" spans="1:52" ht="18" x14ac:dyDescent="0.25">
      <c r="A143" s="697" t="s">
        <v>288</v>
      </c>
      <c r="B143" s="698" t="s">
        <v>289</v>
      </c>
      <c r="C143" s="699">
        <v>29150</v>
      </c>
      <c r="D143" s="699">
        <v>294974</v>
      </c>
      <c r="E143" s="699">
        <v>36542</v>
      </c>
      <c r="F143" s="699">
        <v>0</v>
      </c>
      <c r="G143" s="699">
        <v>0</v>
      </c>
      <c r="H143" s="699">
        <f>SUM(C143:G143)</f>
        <v>360666</v>
      </c>
      <c r="I143" s="699">
        <v>323175</v>
      </c>
      <c r="J143" s="699">
        <v>0</v>
      </c>
      <c r="K143" s="699">
        <v>0</v>
      </c>
      <c r="L143" s="699">
        <v>0</v>
      </c>
      <c r="M143" s="699">
        <f>SUM(I143:L143)</f>
        <v>323175</v>
      </c>
      <c r="N143" s="699">
        <v>62617</v>
      </c>
      <c r="O143" s="699">
        <v>0</v>
      </c>
      <c r="P143" s="699">
        <v>0</v>
      </c>
      <c r="Q143" s="699">
        <f t="shared" si="283"/>
        <v>62617</v>
      </c>
      <c r="R143" s="699"/>
      <c r="S143" s="699"/>
      <c r="T143" s="699"/>
      <c r="U143" s="699">
        <v>0</v>
      </c>
      <c r="V143" s="699">
        <v>0</v>
      </c>
      <c r="W143" s="699">
        <v>0</v>
      </c>
      <c r="X143" s="699"/>
      <c r="Y143" s="699"/>
      <c r="Z143" s="699"/>
      <c r="AA143" s="699"/>
      <c r="AB143" s="699"/>
      <c r="AC143" s="699"/>
      <c r="AD143" s="699"/>
      <c r="AE143" s="699">
        <v>38700</v>
      </c>
      <c r="AF143" s="699"/>
      <c r="AG143" s="699"/>
      <c r="AH143" s="699">
        <v>46869</v>
      </c>
      <c r="AI143" s="699">
        <v>235098</v>
      </c>
      <c r="AJ143" s="699"/>
      <c r="AK143" s="699"/>
      <c r="AL143" s="699"/>
      <c r="AM143" s="699"/>
      <c r="AN143" s="699"/>
      <c r="AO143" s="699"/>
      <c r="AP143" s="699"/>
      <c r="AQ143" s="699"/>
      <c r="AR143" s="699"/>
      <c r="AS143" s="699"/>
      <c r="AT143" s="699"/>
      <c r="AU143" s="699"/>
      <c r="AV143" s="699"/>
      <c r="AW143" s="699"/>
      <c r="AX143" s="699"/>
      <c r="AY143" s="700">
        <f>SUM(R143:AX143)</f>
        <v>320667</v>
      </c>
      <c r="AZ143" s="692">
        <f t="shared" si="271"/>
        <v>1067125</v>
      </c>
    </row>
    <row r="144" spans="1:52" ht="18" x14ac:dyDescent="0.25">
      <c r="A144" s="697" t="s">
        <v>290</v>
      </c>
      <c r="B144" s="698" t="s">
        <v>291</v>
      </c>
      <c r="C144" s="699">
        <v>16512</v>
      </c>
      <c r="D144" s="699">
        <v>0</v>
      </c>
      <c r="E144" s="699">
        <v>365461</v>
      </c>
      <c r="F144" s="699">
        <v>0</v>
      </c>
      <c r="G144" s="699">
        <v>0</v>
      </c>
      <c r="H144" s="699">
        <f>SUM(C144:G144)</f>
        <v>381973</v>
      </c>
      <c r="I144" s="699">
        <v>856779</v>
      </c>
      <c r="J144" s="699">
        <v>0</v>
      </c>
      <c r="K144" s="699">
        <v>0</v>
      </c>
      <c r="L144" s="699">
        <v>150241</v>
      </c>
      <c r="M144" s="699">
        <f>SUM(I144:L144)</f>
        <v>1007020</v>
      </c>
      <c r="N144" s="699">
        <v>1163322</v>
      </c>
      <c r="O144" s="699">
        <v>0</v>
      </c>
      <c r="P144" s="699">
        <v>0</v>
      </c>
      <c r="Q144" s="699">
        <f t="shared" si="283"/>
        <v>1163322</v>
      </c>
      <c r="R144" s="699"/>
      <c r="S144" s="699"/>
      <c r="T144" s="699"/>
      <c r="U144" s="699">
        <v>0</v>
      </c>
      <c r="V144" s="699">
        <v>320030</v>
      </c>
      <c r="W144" s="699"/>
      <c r="X144" s="699"/>
      <c r="Y144" s="699"/>
      <c r="Z144" s="699"/>
      <c r="AA144" s="699">
        <v>308275</v>
      </c>
      <c r="AB144" s="699">
        <v>322386</v>
      </c>
      <c r="AC144" s="699">
        <v>213901</v>
      </c>
      <c r="AD144" s="699"/>
      <c r="AE144" s="699">
        <v>1323773</v>
      </c>
      <c r="AF144" s="699">
        <v>686604</v>
      </c>
      <c r="AG144" s="699"/>
      <c r="AH144" s="699">
        <v>97468</v>
      </c>
      <c r="AI144" s="699">
        <v>315218</v>
      </c>
      <c r="AJ144" s="699"/>
      <c r="AK144" s="699"/>
      <c r="AL144" s="699">
        <v>0</v>
      </c>
      <c r="AM144" s="699">
        <v>0</v>
      </c>
      <c r="AN144" s="699">
        <v>0</v>
      </c>
      <c r="AO144" s="699"/>
      <c r="AP144" s="699"/>
      <c r="AQ144" s="699"/>
      <c r="AR144" s="699"/>
      <c r="AS144" s="699"/>
      <c r="AT144" s="699"/>
      <c r="AU144" s="699"/>
      <c r="AV144" s="699"/>
      <c r="AW144" s="699"/>
      <c r="AX144" s="699">
        <v>1230000</v>
      </c>
      <c r="AY144" s="700">
        <f>SUM(R144:AX144)</f>
        <v>4817655</v>
      </c>
      <c r="AZ144" s="692">
        <f t="shared" si="271"/>
        <v>7369970</v>
      </c>
    </row>
    <row r="145" spans="1:52" ht="18" x14ac:dyDescent="0.25">
      <c r="A145" s="697" t="s">
        <v>292</v>
      </c>
      <c r="B145" s="698" t="s">
        <v>293</v>
      </c>
      <c r="C145" s="699"/>
      <c r="D145" s="699">
        <v>0</v>
      </c>
      <c r="E145" s="699"/>
      <c r="F145" s="699"/>
      <c r="G145" s="699"/>
      <c r="H145" s="699">
        <f>SUM(C145:G145)</f>
        <v>0</v>
      </c>
      <c r="I145" s="699"/>
      <c r="J145" s="699"/>
      <c r="K145" s="699"/>
      <c r="L145" s="699"/>
      <c r="M145" s="699">
        <f>SUM(I145:L145)</f>
        <v>0</v>
      </c>
      <c r="N145" s="699"/>
      <c r="O145" s="699"/>
      <c r="P145" s="699"/>
      <c r="Q145" s="699">
        <f t="shared" si="283"/>
        <v>0</v>
      </c>
      <c r="R145" s="699"/>
      <c r="S145" s="699"/>
      <c r="T145" s="699"/>
      <c r="U145" s="699"/>
      <c r="V145" s="699"/>
      <c r="W145" s="699"/>
      <c r="X145" s="699"/>
      <c r="Y145" s="699"/>
      <c r="Z145" s="699"/>
      <c r="AA145" s="699"/>
      <c r="AB145" s="699"/>
      <c r="AC145" s="699">
        <v>17717</v>
      </c>
      <c r="AD145" s="699"/>
      <c r="AE145" s="699"/>
      <c r="AF145" s="699"/>
      <c r="AG145" s="699"/>
      <c r="AH145" s="699"/>
      <c r="AI145" s="699"/>
      <c r="AJ145" s="699"/>
      <c r="AK145" s="699"/>
      <c r="AL145" s="699"/>
      <c r="AM145" s="699"/>
      <c r="AN145" s="699"/>
      <c r="AO145" s="699"/>
      <c r="AP145" s="699"/>
      <c r="AQ145" s="699"/>
      <c r="AR145" s="699"/>
      <c r="AS145" s="699"/>
      <c r="AT145" s="699"/>
      <c r="AU145" s="699"/>
      <c r="AV145" s="699"/>
      <c r="AW145" s="699"/>
      <c r="AX145" s="699"/>
      <c r="AY145" s="700">
        <f>SUM(R145:AX145)</f>
        <v>17717</v>
      </c>
      <c r="AZ145" s="692">
        <f t="shared" si="271"/>
        <v>17717</v>
      </c>
    </row>
    <row r="146" spans="1:52" ht="18" x14ac:dyDescent="0.25">
      <c r="A146" s="693" t="s">
        <v>294</v>
      </c>
      <c r="B146" s="694" t="s">
        <v>295</v>
      </c>
      <c r="C146" s="695">
        <f t="shared" ref="C146:AY146" si="309">SUM(C147:C148)</f>
        <v>69717</v>
      </c>
      <c r="D146" s="695">
        <f t="shared" ref="D146:F146" si="310">SUM(D147:D148)</f>
        <v>0</v>
      </c>
      <c r="E146" s="695">
        <f t="shared" si="310"/>
        <v>149014</v>
      </c>
      <c r="F146" s="695">
        <f t="shared" si="310"/>
        <v>0</v>
      </c>
      <c r="G146" s="695">
        <f t="shared" si="309"/>
        <v>0</v>
      </c>
      <c r="H146" s="695">
        <f t="shared" si="309"/>
        <v>218731</v>
      </c>
      <c r="I146" s="741">
        <f t="shared" si="309"/>
        <v>284145</v>
      </c>
      <c r="J146" s="741">
        <f t="shared" ref="J146:K146" si="311">SUM(J147:J148)</f>
        <v>0</v>
      </c>
      <c r="K146" s="741">
        <f t="shared" si="311"/>
        <v>0</v>
      </c>
      <c r="L146" s="741">
        <f t="shared" si="309"/>
        <v>0</v>
      </c>
      <c r="M146" s="741">
        <f t="shared" si="309"/>
        <v>284145</v>
      </c>
      <c r="N146" s="741">
        <f t="shared" si="309"/>
        <v>2507661</v>
      </c>
      <c r="O146" s="741">
        <f t="shared" ref="O146:P146" si="312">SUM(O147:O148)</f>
        <v>0</v>
      </c>
      <c r="P146" s="741">
        <f t="shared" si="312"/>
        <v>0</v>
      </c>
      <c r="Q146" s="741">
        <f t="shared" si="283"/>
        <v>2507661</v>
      </c>
      <c r="R146" s="741">
        <f t="shared" si="309"/>
        <v>0</v>
      </c>
      <c r="S146" s="741">
        <f t="shared" ref="S146:T146" si="313">SUM(S147:S148)</f>
        <v>0</v>
      </c>
      <c r="T146" s="741">
        <f t="shared" si="313"/>
        <v>0</v>
      </c>
      <c r="U146" s="741">
        <f t="shared" si="309"/>
        <v>0</v>
      </c>
      <c r="V146" s="741">
        <f t="shared" si="309"/>
        <v>0</v>
      </c>
      <c r="W146" s="741">
        <f t="shared" si="309"/>
        <v>0</v>
      </c>
      <c r="X146" s="741">
        <f t="shared" si="309"/>
        <v>0</v>
      </c>
      <c r="Y146" s="741">
        <f t="shared" ref="Y146" si="314">SUM(Y147:Y148)</f>
        <v>0</v>
      </c>
      <c r="Z146" s="741">
        <f t="shared" si="309"/>
        <v>0</v>
      </c>
      <c r="AA146" s="741">
        <f t="shared" si="309"/>
        <v>0</v>
      </c>
      <c r="AB146" s="741">
        <f t="shared" si="309"/>
        <v>0</v>
      </c>
      <c r="AC146" s="741">
        <f t="shared" si="309"/>
        <v>0</v>
      </c>
      <c r="AD146" s="741">
        <f t="shared" si="309"/>
        <v>0</v>
      </c>
      <c r="AE146" s="741">
        <f t="shared" si="309"/>
        <v>713306</v>
      </c>
      <c r="AF146" s="741">
        <f t="shared" si="309"/>
        <v>0</v>
      </c>
      <c r="AG146" s="741">
        <f t="shared" si="309"/>
        <v>0</v>
      </c>
      <c r="AH146" s="741">
        <f t="shared" si="309"/>
        <v>178856</v>
      </c>
      <c r="AI146" s="741">
        <f t="shared" si="309"/>
        <v>112962</v>
      </c>
      <c r="AJ146" s="741">
        <f t="shared" si="309"/>
        <v>0</v>
      </c>
      <c r="AK146" s="741">
        <f t="shared" si="309"/>
        <v>0</v>
      </c>
      <c r="AL146" s="741">
        <f t="shared" si="309"/>
        <v>18196</v>
      </c>
      <c r="AM146" s="741">
        <f t="shared" si="309"/>
        <v>13690</v>
      </c>
      <c r="AN146" s="741">
        <f t="shared" si="309"/>
        <v>0</v>
      </c>
      <c r="AO146" s="741">
        <f t="shared" si="309"/>
        <v>0</v>
      </c>
      <c r="AP146" s="741">
        <f t="shared" si="309"/>
        <v>0</v>
      </c>
      <c r="AQ146" s="741">
        <f t="shared" ref="AQ146" si="315">SUM(AQ147:AQ148)</f>
        <v>0</v>
      </c>
      <c r="AR146" s="741">
        <f t="shared" si="309"/>
        <v>0</v>
      </c>
      <c r="AS146" s="741">
        <f t="shared" ref="AS146:AT146" si="316">SUM(AS147:AS148)</f>
        <v>0</v>
      </c>
      <c r="AT146" s="741">
        <f t="shared" si="316"/>
        <v>0</v>
      </c>
      <c r="AU146" s="741">
        <f t="shared" si="309"/>
        <v>0</v>
      </c>
      <c r="AV146" s="741">
        <f t="shared" si="309"/>
        <v>0</v>
      </c>
      <c r="AW146" s="741">
        <f t="shared" si="309"/>
        <v>0</v>
      </c>
      <c r="AX146" s="741">
        <f t="shared" si="309"/>
        <v>0</v>
      </c>
      <c r="AY146" s="742">
        <f t="shared" si="309"/>
        <v>1037010</v>
      </c>
      <c r="AZ146" s="692">
        <f t="shared" si="271"/>
        <v>4047547</v>
      </c>
    </row>
    <row r="147" spans="1:52" ht="18" x14ac:dyDescent="0.25">
      <c r="A147" s="697" t="s">
        <v>296</v>
      </c>
      <c r="B147" s="698" t="s">
        <v>297</v>
      </c>
      <c r="C147" s="699">
        <v>69717</v>
      </c>
      <c r="D147" s="699">
        <v>0</v>
      </c>
      <c r="E147" s="699">
        <v>0</v>
      </c>
      <c r="F147" s="699">
        <v>0</v>
      </c>
      <c r="G147" s="699">
        <v>0</v>
      </c>
      <c r="H147" s="699">
        <f>SUM(C147:G147)</f>
        <v>69717</v>
      </c>
      <c r="I147" s="699">
        <v>37836</v>
      </c>
      <c r="J147" s="699">
        <v>0</v>
      </c>
      <c r="K147" s="699">
        <v>0</v>
      </c>
      <c r="L147" s="699">
        <v>0</v>
      </c>
      <c r="M147" s="699">
        <f>SUM(I147:L147)</f>
        <v>37836</v>
      </c>
      <c r="N147" s="699">
        <v>1253009</v>
      </c>
      <c r="O147" s="699">
        <v>0</v>
      </c>
      <c r="P147" s="699">
        <v>0</v>
      </c>
      <c r="Q147" s="699">
        <f t="shared" si="283"/>
        <v>1253009</v>
      </c>
      <c r="R147" s="699"/>
      <c r="S147" s="699"/>
      <c r="T147" s="699"/>
      <c r="U147" s="699">
        <v>0</v>
      </c>
      <c r="V147" s="699"/>
      <c r="W147" s="699"/>
      <c r="X147" s="699"/>
      <c r="Y147" s="699"/>
      <c r="Z147" s="699"/>
      <c r="AA147" s="699"/>
      <c r="AB147" s="699"/>
      <c r="AC147" s="699"/>
      <c r="AD147" s="699"/>
      <c r="AE147" s="699">
        <v>475534</v>
      </c>
      <c r="AF147" s="699"/>
      <c r="AG147" s="699"/>
      <c r="AH147" s="699">
        <v>69683</v>
      </c>
      <c r="AI147" s="699"/>
      <c r="AJ147" s="699"/>
      <c r="AK147" s="699"/>
      <c r="AL147" s="699">
        <v>5980</v>
      </c>
      <c r="AM147" s="699">
        <v>5980</v>
      </c>
      <c r="AN147" s="699"/>
      <c r="AO147" s="699"/>
      <c r="AP147" s="699"/>
      <c r="AQ147" s="699"/>
      <c r="AR147" s="699"/>
      <c r="AS147" s="699"/>
      <c r="AT147" s="699"/>
      <c r="AU147" s="699"/>
      <c r="AV147" s="699"/>
      <c r="AW147" s="699"/>
      <c r="AX147" s="699"/>
      <c r="AY147" s="700">
        <f>SUM(R147:AX147)</f>
        <v>557177</v>
      </c>
      <c r="AZ147" s="692">
        <f t="shared" si="271"/>
        <v>1917739</v>
      </c>
    </row>
    <row r="148" spans="1:52" ht="18" x14ac:dyDescent="0.25">
      <c r="A148" s="697" t="s">
        <v>298</v>
      </c>
      <c r="B148" s="698" t="s">
        <v>299</v>
      </c>
      <c r="C148" s="699">
        <v>0</v>
      </c>
      <c r="D148" s="699">
        <v>0</v>
      </c>
      <c r="E148" s="699">
        <v>149014</v>
      </c>
      <c r="F148" s="699">
        <v>0</v>
      </c>
      <c r="G148" s="699">
        <v>0</v>
      </c>
      <c r="H148" s="699">
        <f>SUM(C148:G148)</f>
        <v>149014</v>
      </c>
      <c r="I148" s="699">
        <v>246309</v>
      </c>
      <c r="J148" s="699">
        <v>0</v>
      </c>
      <c r="K148" s="699">
        <v>0</v>
      </c>
      <c r="L148" s="699">
        <v>0</v>
      </c>
      <c r="M148" s="699">
        <f>SUM(I148:L148)</f>
        <v>246309</v>
      </c>
      <c r="N148" s="699">
        <v>1254652</v>
      </c>
      <c r="O148" s="699">
        <v>0</v>
      </c>
      <c r="P148" s="699">
        <v>0</v>
      </c>
      <c r="Q148" s="699">
        <f t="shared" si="283"/>
        <v>1254652</v>
      </c>
      <c r="R148" s="699"/>
      <c r="S148" s="699"/>
      <c r="T148" s="699"/>
      <c r="U148" s="699">
        <v>0</v>
      </c>
      <c r="V148" s="699"/>
      <c r="W148" s="699"/>
      <c r="X148" s="699"/>
      <c r="Y148" s="699"/>
      <c r="Z148" s="699"/>
      <c r="AA148" s="699"/>
      <c r="AB148" s="699"/>
      <c r="AC148" s="699"/>
      <c r="AD148" s="699"/>
      <c r="AE148" s="699">
        <v>237772</v>
      </c>
      <c r="AF148" s="699"/>
      <c r="AG148" s="699"/>
      <c r="AH148" s="699">
        <v>109173</v>
      </c>
      <c r="AI148" s="699">
        <v>112962</v>
      </c>
      <c r="AJ148" s="699"/>
      <c r="AK148" s="699"/>
      <c r="AL148" s="699">
        <v>12216</v>
      </c>
      <c r="AM148" s="699">
        <v>7710</v>
      </c>
      <c r="AN148" s="699"/>
      <c r="AO148" s="699"/>
      <c r="AP148" s="699"/>
      <c r="AQ148" s="699"/>
      <c r="AR148" s="699"/>
      <c r="AS148" s="699"/>
      <c r="AT148" s="699"/>
      <c r="AU148" s="699"/>
      <c r="AV148" s="699"/>
      <c r="AW148" s="699"/>
      <c r="AX148" s="699"/>
      <c r="AY148" s="700">
        <f>SUM(R148:AX148)</f>
        <v>479833</v>
      </c>
      <c r="AZ148" s="692">
        <f t="shared" si="271"/>
        <v>2129808</v>
      </c>
    </row>
    <row r="149" spans="1:52" ht="18" x14ac:dyDescent="0.25">
      <c r="A149" s="693" t="s">
        <v>300</v>
      </c>
      <c r="B149" s="694" t="s">
        <v>301</v>
      </c>
      <c r="C149" s="695">
        <f t="shared" ref="C149:AY149" si="317">SUM(C150:C156)</f>
        <v>84610</v>
      </c>
      <c r="D149" s="695">
        <f t="shared" ref="D149:F149" si="318">SUM(D150:D156)</f>
        <v>0</v>
      </c>
      <c r="E149" s="695">
        <f t="shared" si="318"/>
        <v>3899205</v>
      </c>
      <c r="F149" s="695">
        <f t="shared" si="318"/>
        <v>0</v>
      </c>
      <c r="G149" s="695">
        <f t="shared" si="317"/>
        <v>0</v>
      </c>
      <c r="H149" s="695">
        <f t="shared" si="317"/>
        <v>3983815</v>
      </c>
      <c r="I149" s="741">
        <f t="shared" si="317"/>
        <v>1829857</v>
      </c>
      <c r="J149" s="741">
        <f t="shared" ref="J149:K149" si="319">SUM(J150:J156)</f>
        <v>0</v>
      </c>
      <c r="K149" s="741">
        <f t="shared" si="319"/>
        <v>0</v>
      </c>
      <c r="L149" s="741">
        <f t="shared" si="317"/>
        <v>0</v>
      </c>
      <c r="M149" s="741">
        <f t="shared" si="317"/>
        <v>1829857</v>
      </c>
      <c r="N149" s="741">
        <f t="shared" si="317"/>
        <v>3301373</v>
      </c>
      <c r="O149" s="741">
        <f t="shared" ref="O149:P149" si="320">SUM(O150:O156)</f>
        <v>0</v>
      </c>
      <c r="P149" s="741">
        <f t="shared" si="320"/>
        <v>0</v>
      </c>
      <c r="Q149" s="741">
        <f t="shared" si="283"/>
        <v>3301373</v>
      </c>
      <c r="R149" s="741">
        <f t="shared" si="317"/>
        <v>0</v>
      </c>
      <c r="S149" s="741">
        <f t="shared" ref="S149:T149" si="321">SUM(S150:S156)</f>
        <v>0</v>
      </c>
      <c r="T149" s="741">
        <f t="shared" si="321"/>
        <v>0</v>
      </c>
      <c r="U149" s="741">
        <f t="shared" si="317"/>
        <v>0</v>
      </c>
      <c r="V149" s="741">
        <f t="shared" si="317"/>
        <v>163121</v>
      </c>
      <c r="W149" s="741">
        <f t="shared" si="317"/>
        <v>963742</v>
      </c>
      <c r="X149" s="741">
        <f t="shared" si="317"/>
        <v>0</v>
      </c>
      <c r="Y149" s="741">
        <f t="shared" ref="Y149" si="322">SUM(Y150:Y156)</f>
        <v>0</v>
      </c>
      <c r="Z149" s="741">
        <f t="shared" si="317"/>
        <v>0</v>
      </c>
      <c r="AA149" s="741">
        <f t="shared" si="317"/>
        <v>0</v>
      </c>
      <c r="AB149" s="741">
        <f t="shared" si="317"/>
        <v>690548</v>
      </c>
      <c r="AC149" s="741">
        <f t="shared" si="317"/>
        <v>760744</v>
      </c>
      <c r="AD149" s="741">
        <f t="shared" si="317"/>
        <v>5243996</v>
      </c>
      <c r="AE149" s="741">
        <f t="shared" si="317"/>
        <v>15766109</v>
      </c>
      <c r="AF149" s="741">
        <f t="shared" si="317"/>
        <v>248828</v>
      </c>
      <c r="AG149" s="741">
        <f t="shared" si="317"/>
        <v>0</v>
      </c>
      <c r="AH149" s="741">
        <f t="shared" si="317"/>
        <v>398585</v>
      </c>
      <c r="AI149" s="741">
        <f t="shared" si="317"/>
        <v>7901438</v>
      </c>
      <c r="AJ149" s="741">
        <f t="shared" si="317"/>
        <v>41732</v>
      </c>
      <c r="AK149" s="741">
        <f t="shared" si="317"/>
        <v>0</v>
      </c>
      <c r="AL149" s="741">
        <f t="shared" si="317"/>
        <v>521725</v>
      </c>
      <c r="AM149" s="741">
        <f t="shared" si="317"/>
        <v>529006</v>
      </c>
      <c r="AN149" s="741">
        <f t="shared" si="317"/>
        <v>14912467</v>
      </c>
      <c r="AO149" s="741">
        <f t="shared" si="317"/>
        <v>4302147</v>
      </c>
      <c r="AP149" s="741">
        <f t="shared" si="317"/>
        <v>0</v>
      </c>
      <c r="AQ149" s="741">
        <f t="shared" ref="AQ149" si="323">SUM(AQ150:AQ156)</f>
        <v>0</v>
      </c>
      <c r="AR149" s="741">
        <f t="shared" si="317"/>
        <v>0</v>
      </c>
      <c r="AS149" s="741">
        <f t="shared" ref="AS149:AT149" si="324">SUM(AS150:AS156)</f>
        <v>0</v>
      </c>
      <c r="AT149" s="741">
        <f t="shared" si="324"/>
        <v>0</v>
      </c>
      <c r="AU149" s="741">
        <f t="shared" si="317"/>
        <v>0</v>
      </c>
      <c r="AV149" s="741">
        <f t="shared" si="317"/>
        <v>0</v>
      </c>
      <c r="AW149" s="741">
        <f t="shared" si="317"/>
        <v>0</v>
      </c>
      <c r="AX149" s="741">
        <f t="shared" si="317"/>
        <v>783555</v>
      </c>
      <c r="AY149" s="742">
        <f t="shared" si="317"/>
        <v>53227743</v>
      </c>
      <c r="AZ149" s="692">
        <f t="shared" si="271"/>
        <v>62342788</v>
      </c>
    </row>
    <row r="150" spans="1:52" ht="18" x14ac:dyDescent="0.25">
      <c r="A150" s="697" t="s">
        <v>302</v>
      </c>
      <c r="B150" s="698" t="s">
        <v>303</v>
      </c>
      <c r="C150" s="699"/>
      <c r="D150" s="699"/>
      <c r="E150" s="699">
        <v>1280231</v>
      </c>
      <c r="F150" s="699"/>
      <c r="G150" s="699">
        <v>0</v>
      </c>
      <c r="H150" s="699">
        <f t="shared" ref="H150:H156" si="325">SUM(C150:G150)</f>
        <v>1280231</v>
      </c>
      <c r="I150" s="699">
        <v>1067910</v>
      </c>
      <c r="J150" s="699">
        <v>0</v>
      </c>
      <c r="K150" s="699">
        <v>0</v>
      </c>
      <c r="L150" s="699">
        <v>0</v>
      </c>
      <c r="M150" s="699">
        <f t="shared" ref="M150:M156" si="326">SUM(I150:L150)</f>
        <v>1067910</v>
      </c>
      <c r="N150" s="699">
        <v>1097580</v>
      </c>
      <c r="O150" s="699">
        <v>0</v>
      </c>
      <c r="P150" s="699">
        <v>0</v>
      </c>
      <c r="Q150" s="699">
        <f t="shared" si="283"/>
        <v>1097580</v>
      </c>
      <c r="R150" s="699"/>
      <c r="S150" s="699"/>
      <c r="T150" s="699"/>
      <c r="U150" s="699">
        <v>0</v>
      </c>
      <c r="V150" s="699">
        <v>92057</v>
      </c>
      <c r="W150" s="699">
        <v>107751</v>
      </c>
      <c r="X150" s="699"/>
      <c r="Y150" s="699"/>
      <c r="Z150" s="699"/>
      <c r="AA150" s="699"/>
      <c r="AB150" s="699">
        <v>0</v>
      </c>
      <c r="AC150" s="699"/>
      <c r="AD150" s="699">
        <v>5243996</v>
      </c>
      <c r="AE150" s="699">
        <v>163791</v>
      </c>
      <c r="AF150" s="699"/>
      <c r="AG150" s="699"/>
      <c r="AH150" s="699">
        <v>310509</v>
      </c>
      <c r="AI150" s="699">
        <v>6802748</v>
      </c>
      <c r="AJ150" s="699"/>
      <c r="AK150" s="699"/>
      <c r="AL150" s="699">
        <v>425530</v>
      </c>
      <c r="AM150" s="699">
        <v>432812</v>
      </c>
      <c r="AN150" s="699"/>
      <c r="AO150" s="699"/>
      <c r="AP150" s="699"/>
      <c r="AQ150" s="699"/>
      <c r="AR150" s="699"/>
      <c r="AS150" s="699"/>
      <c r="AT150" s="699"/>
      <c r="AU150" s="699"/>
      <c r="AV150" s="699"/>
      <c r="AW150" s="699"/>
      <c r="AX150" s="699"/>
      <c r="AY150" s="700">
        <f t="shared" ref="AY150:AY156" si="327">SUM(R150:AX150)</f>
        <v>13579194</v>
      </c>
      <c r="AZ150" s="692">
        <f t="shared" si="271"/>
        <v>17024915</v>
      </c>
    </row>
    <row r="151" spans="1:52" ht="18" x14ac:dyDescent="0.25">
      <c r="A151" s="697" t="s">
        <v>304</v>
      </c>
      <c r="B151" s="698" t="s">
        <v>305</v>
      </c>
      <c r="C151" s="699"/>
      <c r="D151" s="699"/>
      <c r="E151" s="699">
        <v>59345</v>
      </c>
      <c r="F151" s="699"/>
      <c r="G151" s="699"/>
      <c r="H151" s="699">
        <f t="shared" si="325"/>
        <v>59345</v>
      </c>
      <c r="I151" s="699"/>
      <c r="J151" s="699"/>
      <c r="K151" s="699">
        <v>0</v>
      </c>
      <c r="L151" s="699"/>
      <c r="M151" s="699">
        <f t="shared" si="326"/>
        <v>0</v>
      </c>
      <c r="N151" s="699"/>
      <c r="O151" s="699"/>
      <c r="P151" s="699"/>
      <c r="Q151" s="699">
        <f t="shared" si="283"/>
        <v>0</v>
      </c>
      <c r="R151" s="699"/>
      <c r="S151" s="699"/>
      <c r="T151" s="699"/>
      <c r="U151" s="699">
        <v>0</v>
      </c>
      <c r="V151" s="699"/>
      <c r="W151" s="699"/>
      <c r="X151" s="699"/>
      <c r="Y151" s="699"/>
      <c r="Z151" s="699"/>
      <c r="AA151" s="699"/>
      <c r="AB151" s="699"/>
      <c r="AC151" s="699"/>
      <c r="AD151" s="699"/>
      <c r="AE151" s="699"/>
      <c r="AF151" s="699"/>
      <c r="AG151" s="699"/>
      <c r="AH151" s="699"/>
      <c r="AI151" s="699"/>
      <c r="AJ151" s="699"/>
      <c r="AK151" s="699"/>
      <c r="AL151" s="699"/>
      <c r="AM151" s="699"/>
      <c r="AN151" s="699">
        <v>14912467</v>
      </c>
      <c r="AO151" s="699">
        <v>4302147</v>
      </c>
      <c r="AP151" s="699"/>
      <c r="AQ151" s="699"/>
      <c r="AR151" s="699"/>
      <c r="AS151" s="699"/>
      <c r="AT151" s="699"/>
      <c r="AU151" s="699"/>
      <c r="AV151" s="699"/>
      <c r="AW151" s="699"/>
      <c r="AX151" s="699">
        <v>527555</v>
      </c>
      <c r="AY151" s="700">
        <f t="shared" si="327"/>
        <v>19742169</v>
      </c>
      <c r="AZ151" s="692">
        <f t="shared" si="271"/>
        <v>19801514</v>
      </c>
    </row>
    <row r="152" spans="1:52" ht="18" x14ac:dyDescent="0.25">
      <c r="A152" s="697" t="s">
        <v>306</v>
      </c>
      <c r="B152" s="698" t="s">
        <v>307</v>
      </c>
      <c r="C152" s="699"/>
      <c r="D152" s="699"/>
      <c r="E152" s="699"/>
      <c r="F152" s="699"/>
      <c r="G152" s="699"/>
      <c r="H152" s="699">
        <f t="shared" si="325"/>
        <v>0</v>
      </c>
      <c r="I152" s="699">
        <v>71247</v>
      </c>
      <c r="J152" s="699">
        <v>0</v>
      </c>
      <c r="K152" s="699"/>
      <c r="L152" s="699">
        <v>0</v>
      </c>
      <c r="M152" s="699">
        <f t="shared" si="326"/>
        <v>71247</v>
      </c>
      <c r="N152" s="699">
        <v>335804</v>
      </c>
      <c r="O152" s="699">
        <v>0</v>
      </c>
      <c r="P152" s="699">
        <v>0</v>
      </c>
      <c r="Q152" s="699">
        <f t="shared" si="283"/>
        <v>335804</v>
      </c>
      <c r="R152" s="699"/>
      <c r="S152" s="699"/>
      <c r="T152" s="699"/>
      <c r="U152" s="699">
        <v>0</v>
      </c>
      <c r="V152" s="699"/>
      <c r="W152" s="699"/>
      <c r="X152" s="699"/>
      <c r="Y152" s="699"/>
      <c r="Z152" s="699"/>
      <c r="AA152" s="699"/>
      <c r="AB152" s="699"/>
      <c r="AC152" s="699"/>
      <c r="AD152" s="699"/>
      <c r="AE152" s="699"/>
      <c r="AF152" s="699"/>
      <c r="AG152" s="699"/>
      <c r="AH152" s="699"/>
      <c r="AI152" s="699"/>
      <c r="AJ152" s="699"/>
      <c r="AK152" s="699"/>
      <c r="AL152" s="699">
        <v>0</v>
      </c>
      <c r="AM152" s="699">
        <v>0</v>
      </c>
      <c r="AN152" s="699"/>
      <c r="AO152" s="699"/>
      <c r="AP152" s="699"/>
      <c r="AQ152" s="699"/>
      <c r="AR152" s="699"/>
      <c r="AS152" s="699"/>
      <c r="AT152" s="699"/>
      <c r="AU152" s="699"/>
      <c r="AV152" s="699"/>
      <c r="AW152" s="699"/>
      <c r="AX152" s="699"/>
      <c r="AY152" s="700">
        <f t="shared" si="327"/>
        <v>0</v>
      </c>
      <c r="AZ152" s="692">
        <f t="shared" si="271"/>
        <v>407051</v>
      </c>
    </row>
    <row r="153" spans="1:52" ht="18" x14ac:dyDescent="0.25">
      <c r="A153" s="697" t="s">
        <v>308</v>
      </c>
      <c r="B153" s="698" t="s">
        <v>309</v>
      </c>
      <c r="C153" s="699">
        <v>4610</v>
      </c>
      <c r="D153" s="699">
        <v>0</v>
      </c>
      <c r="E153" s="699">
        <v>542853</v>
      </c>
      <c r="F153" s="699">
        <v>0</v>
      </c>
      <c r="G153" s="699">
        <v>0</v>
      </c>
      <c r="H153" s="699">
        <f t="shared" si="325"/>
        <v>547463</v>
      </c>
      <c r="I153" s="699">
        <v>567860</v>
      </c>
      <c r="J153" s="699">
        <v>0</v>
      </c>
      <c r="K153" s="699"/>
      <c r="L153" s="699">
        <v>0</v>
      </c>
      <c r="M153" s="699">
        <f t="shared" si="326"/>
        <v>567860</v>
      </c>
      <c r="N153" s="699">
        <v>310515</v>
      </c>
      <c r="O153" s="699">
        <v>0</v>
      </c>
      <c r="P153" s="699">
        <v>0</v>
      </c>
      <c r="Q153" s="699">
        <f t="shared" si="283"/>
        <v>310515</v>
      </c>
      <c r="R153" s="699"/>
      <c r="S153" s="699"/>
      <c r="T153" s="699"/>
      <c r="U153" s="699">
        <v>0</v>
      </c>
      <c r="V153" s="699">
        <v>44064</v>
      </c>
      <c r="W153" s="699">
        <v>100174</v>
      </c>
      <c r="X153" s="699"/>
      <c r="Y153" s="699"/>
      <c r="Z153" s="699"/>
      <c r="AA153" s="699">
        <v>0</v>
      </c>
      <c r="AB153" s="699">
        <v>286548</v>
      </c>
      <c r="AC153" s="699"/>
      <c r="AD153" s="699">
        <v>0</v>
      </c>
      <c r="AE153" s="699">
        <v>71000</v>
      </c>
      <c r="AF153" s="699">
        <v>248828</v>
      </c>
      <c r="AG153" s="699"/>
      <c r="AH153" s="699">
        <v>60000</v>
      </c>
      <c r="AI153" s="699">
        <v>983890</v>
      </c>
      <c r="AJ153" s="699"/>
      <c r="AK153" s="699"/>
      <c r="AL153" s="699">
        <v>96195</v>
      </c>
      <c r="AM153" s="699">
        <v>96194</v>
      </c>
      <c r="AN153" s="699"/>
      <c r="AO153" s="699"/>
      <c r="AP153" s="699"/>
      <c r="AQ153" s="699"/>
      <c r="AR153" s="699"/>
      <c r="AS153" s="699"/>
      <c r="AT153" s="699"/>
      <c r="AU153" s="699"/>
      <c r="AV153" s="699"/>
      <c r="AW153" s="699"/>
      <c r="AX153" s="699"/>
      <c r="AY153" s="743">
        <f t="shared" si="327"/>
        <v>1986893</v>
      </c>
      <c r="AZ153" s="692">
        <f t="shared" ref="AZ153:AZ184" si="328">AY153+Q153+M153+H153</f>
        <v>3412731</v>
      </c>
    </row>
    <row r="154" spans="1:52" ht="18" x14ac:dyDescent="0.25">
      <c r="A154" s="697" t="s">
        <v>310</v>
      </c>
      <c r="B154" s="698" t="s">
        <v>311</v>
      </c>
      <c r="C154" s="699"/>
      <c r="D154" s="699"/>
      <c r="E154" s="699"/>
      <c r="F154" s="699"/>
      <c r="G154" s="699"/>
      <c r="H154" s="699">
        <f t="shared" si="325"/>
        <v>0</v>
      </c>
      <c r="I154" s="699"/>
      <c r="J154" s="699"/>
      <c r="K154" s="699"/>
      <c r="L154" s="699"/>
      <c r="M154" s="699">
        <f t="shared" si="326"/>
        <v>0</v>
      </c>
      <c r="N154" s="699"/>
      <c r="O154" s="699"/>
      <c r="P154" s="699"/>
      <c r="Q154" s="699">
        <f t="shared" si="283"/>
        <v>0</v>
      </c>
      <c r="R154" s="699"/>
      <c r="S154" s="699"/>
      <c r="T154" s="699"/>
      <c r="U154" s="699">
        <v>0</v>
      </c>
      <c r="V154" s="699"/>
      <c r="W154" s="699">
        <v>755817</v>
      </c>
      <c r="X154" s="699"/>
      <c r="Y154" s="699"/>
      <c r="Z154" s="699"/>
      <c r="AA154" s="699"/>
      <c r="AB154" s="699"/>
      <c r="AC154" s="699"/>
      <c r="AD154" s="699"/>
      <c r="AE154" s="699"/>
      <c r="AF154" s="699"/>
      <c r="AG154" s="699"/>
      <c r="AH154" s="699"/>
      <c r="AI154" s="699"/>
      <c r="AJ154" s="699"/>
      <c r="AK154" s="699"/>
      <c r="AL154" s="699"/>
      <c r="AM154" s="699"/>
      <c r="AN154" s="699"/>
      <c r="AO154" s="699"/>
      <c r="AP154" s="699"/>
      <c r="AQ154" s="699"/>
      <c r="AR154" s="699"/>
      <c r="AS154" s="699"/>
      <c r="AT154" s="699"/>
      <c r="AU154" s="699"/>
      <c r="AV154" s="699"/>
      <c r="AW154" s="699"/>
      <c r="AX154" s="699"/>
      <c r="AY154" s="700">
        <f t="shared" si="327"/>
        <v>755817</v>
      </c>
      <c r="AZ154" s="692">
        <f t="shared" si="328"/>
        <v>755817</v>
      </c>
    </row>
    <row r="155" spans="1:52" ht="18" x14ac:dyDescent="0.25">
      <c r="A155" s="697" t="s">
        <v>312</v>
      </c>
      <c r="B155" s="698" t="s">
        <v>313</v>
      </c>
      <c r="C155" s="699">
        <v>80000</v>
      </c>
      <c r="D155" s="699">
        <v>0</v>
      </c>
      <c r="E155" s="699">
        <v>999830</v>
      </c>
      <c r="F155" s="699">
        <v>0</v>
      </c>
      <c r="G155" s="699">
        <v>0</v>
      </c>
      <c r="H155" s="699">
        <f t="shared" si="325"/>
        <v>1079830</v>
      </c>
      <c r="I155" s="699">
        <v>0</v>
      </c>
      <c r="J155" s="699">
        <v>0</v>
      </c>
      <c r="K155" s="699">
        <v>0</v>
      </c>
      <c r="L155" s="699">
        <v>0</v>
      </c>
      <c r="M155" s="699">
        <f t="shared" si="326"/>
        <v>0</v>
      </c>
      <c r="N155" s="699">
        <v>412154</v>
      </c>
      <c r="O155" s="699">
        <v>0</v>
      </c>
      <c r="P155" s="699">
        <v>0</v>
      </c>
      <c r="Q155" s="699">
        <f t="shared" si="283"/>
        <v>412154</v>
      </c>
      <c r="R155" s="699"/>
      <c r="S155" s="699"/>
      <c r="T155" s="699"/>
      <c r="U155" s="699">
        <v>0</v>
      </c>
      <c r="V155" s="699"/>
      <c r="W155" s="699"/>
      <c r="X155" s="699"/>
      <c r="Y155" s="699"/>
      <c r="Z155" s="699"/>
      <c r="AA155" s="699"/>
      <c r="AB155" s="699"/>
      <c r="AC155" s="699"/>
      <c r="AD155" s="699"/>
      <c r="AE155" s="699">
        <v>6950644</v>
      </c>
      <c r="AF155" s="699"/>
      <c r="AG155" s="699"/>
      <c r="AH155" s="699">
        <v>17640</v>
      </c>
      <c r="AI155" s="699"/>
      <c r="AJ155" s="699"/>
      <c r="AK155" s="699"/>
      <c r="AL155" s="699"/>
      <c r="AM155" s="699"/>
      <c r="AN155" s="699"/>
      <c r="AO155" s="699"/>
      <c r="AP155" s="699"/>
      <c r="AQ155" s="699"/>
      <c r="AR155" s="699"/>
      <c r="AS155" s="699"/>
      <c r="AT155" s="699"/>
      <c r="AU155" s="699"/>
      <c r="AV155" s="699"/>
      <c r="AW155" s="699"/>
      <c r="AX155" s="699"/>
      <c r="AY155" s="700">
        <f t="shared" si="327"/>
        <v>6968284</v>
      </c>
      <c r="AZ155" s="692">
        <f t="shared" si="328"/>
        <v>8460268</v>
      </c>
    </row>
    <row r="156" spans="1:52" ht="18" x14ac:dyDescent="0.25">
      <c r="A156" s="697" t="s">
        <v>314</v>
      </c>
      <c r="B156" s="698" t="s">
        <v>315</v>
      </c>
      <c r="C156" s="699"/>
      <c r="D156" s="699"/>
      <c r="E156" s="699">
        <v>1016946</v>
      </c>
      <c r="F156" s="699"/>
      <c r="G156" s="699">
        <v>0</v>
      </c>
      <c r="H156" s="699">
        <f t="shared" si="325"/>
        <v>1016946</v>
      </c>
      <c r="I156" s="699">
        <v>122840</v>
      </c>
      <c r="J156" s="699">
        <v>0</v>
      </c>
      <c r="K156" s="699">
        <v>0</v>
      </c>
      <c r="L156" s="699">
        <v>0</v>
      </c>
      <c r="M156" s="699">
        <f t="shared" si="326"/>
        <v>122840</v>
      </c>
      <c r="N156" s="699">
        <v>1145320</v>
      </c>
      <c r="O156" s="699">
        <v>0</v>
      </c>
      <c r="P156" s="699">
        <v>0</v>
      </c>
      <c r="Q156" s="699">
        <f t="shared" si="283"/>
        <v>1145320</v>
      </c>
      <c r="R156" s="699"/>
      <c r="S156" s="699"/>
      <c r="T156" s="699"/>
      <c r="U156" s="699">
        <v>0</v>
      </c>
      <c r="V156" s="699">
        <v>27000</v>
      </c>
      <c r="W156" s="699">
        <v>0</v>
      </c>
      <c r="X156" s="699"/>
      <c r="Y156" s="699"/>
      <c r="Z156" s="699"/>
      <c r="AA156" s="699">
        <v>0</v>
      </c>
      <c r="AB156" s="699">
        <v>404000</v>
      </c>
      <c r="AC156" s="699">
        <v>760744</v>
      </c>
      <c r="AD156" s="699"/>
      <c r="AE156" s="699">
        <v>8580674</v>
      </c>
      <c r="AF156" s="699"/>
      <c r="AG156" s="699"/>
      <c r="AH156" s="699">
        <v>10436</v>
      </c>
      <c r="AI156" s="699">
        <v>114800</v>
      </c>
      <c r="AJ156" s="699">
        <v>41732</v>
      </c>
      <c r="AK156" s="699"/>
      <c r="AL156" s="699">
        <v>0</v>
      </c>
      <c r="AM156" s="699">
        <v>0</v>
      </c>
      <c r="AN156" s="699"/>
      <c r="AO156" s="699"/>
      <c r="AP156" s="699"/>
      <c r="AQ156" s="699"/>
      <c r="AR156" s="699"/>
      <c r="AS156" s="699"/>
      <c r="AT156" s="699"/>
      <c r="AU156" s="699"/>
      <c r="AV156" s="699"/>
      <c r="AW156" s="699"/>
      <c r="AX156" s="699">
        <v>256000</v>
      </c>
      <c r="AY156" s="700">
        <f t="shared" si="327"/>
        <v>10195386</v>
      </c>
      <c r="AZ156" s="692">
        <f t="shared" si="328"/>
        <v>12480492</v>
      </c>
    </row>
    <row r="157" spans="1:52" ht="18" x14ac:dyDescent="0.25">
      <c r="A157" s="693" t="s">
        <v>316</v>
      </c>
      <c r="B157" s="694" t="s">
        <v>317</v>
      </c>
      <c r="C157" s="695">
        <f t="shared" ref="C157:AY157" si="329">SUM(C158:C159)</f>
        <v>11940</v>
      </c>
      <c r="D157" s="695">
        <f t="shared" ref="D157:F157" si="330">SUM(D158:D159)</f>
        <v>0</v>
      </c>
      <c r="E157" s="695">
        <f t="shared" si="330"/>
        <v>38725</v>
      </c>
      <c r="F157" s="695">
        <f t="shared" si="330"/>
        <v>0</v>
      </c>
      <c r="G157" s="695">
        <f t="shared" si="329"/>
        <v>0</v>
      </c>
      <c r="H157" s="695">
        <f t="shared" si="329"/>
        <v>50665</v>
      </c>
      <c r="I157" s="741">
        <f t="shared" si="329"/>
        <v>2450</v>
      </c>
      <c r="J157" s="741">
        <f t="shared" ref="J157:K157" si="331">SUM(J158:J159)</f>
        <v>0</v>
      </c>
      <c r="K157" s="741">
        <f t="shared" si="331"/>
        <v>0</v>
      </c>
      <c r="L157" s="741">
        <f t="shared" si="329"/>
        <v>0</v>
      </c>
      <c r="M157" s="741">
        <f t="shared" si="329"/>
        <v>2450</v>
      </c>
      <c r="N157" s="741">
        <f t="shared" si="329"/>
        <v>24500</v>
      </c>
      <c r="O157" s="741">
        <f t="shared" ref="O157:P157" si="332">SUM(O158:O159)</f>
        <v>0</v>
      </c>
      <c r="P157" s="741">
        <f t="shared" si="332"/>
        <v>0</v>
      </c>
      <c r="Q157" s="741">
        <f t="shared" si="283"/>
        <v>24500</v>
      </c>
      <c r="R157" s="741">
        <f t="shared" si="329"/>
        <v>0</v>
      </c>
      <c r="S157" s="741">
        <f t="shared" ref="S157:T157" si="333">SUM(S158:S159)</f>
        <v>0</v>
      </c>
      <c r="T157" s="741">
        <f t="shared" si="333"/>
        <v>0</v>
      </c>
      <c r="U157" s="741">
        <f t="shared" si="329"/>
        <v>0</v>
      </c>
      <c r="V157" s="741">
        <f t="shared" si="329"/>
        <v>0</v>
      </c>
      <c r="W157" s="741">
        <f t="shared" si="329"/>
        <v>0</v>
      </c>
      <c r="X157" s="741">
        <f t="shared" si="329"/>
        <v>0</v>
      </c>
      <c r="Y157" s="741">
        <f t="shared" ref="Y157" si="334">SUM(Y158:Y159)</f>
        <v>0</v>
      </c>
      <c r="Z157" s="741">
        <f t="shared" si="329"/>
        <v>0</v>
      </c>
      <c r="AA157" s="741">
        <f t="shared" si="329"/>
        <v>0</v>
      </c>
      <c r="AB157" s="741">
        <f t="shared" si="329"/>
        <v>0</v>
      </c>
      <c r="AC157" s="741">
        <f t="shared" si="329"/>
        <v>0</v>
      </c>
      <c r="AD157" s="741">
        <f t="shared" si="329"/>
        <v>0</v>
      </c>
      <c r="AE157" s="741">
        <f t="shared" si="329"/>
        <v>70965</v>
      </c>
      <c r="AF157" s="741">
        <f t="shared" si="329"/>
        <v>0</v>
      </c>
      <c r="AG157" s="741">
        <f t="shared" si="329"/>
        <v>0</v>
      </c>
      <c r="AH157" s="741">
        <f t="shared" si="329"/>
        <v>0</v>
      </c>
      <c r="AI157" s="741">
        <f t="shared" si="329"/>
        <v>0</v>
      </c>
      <c r="AJ157" s="741">
        <f t="shared" si="329"/>
        <v>0</v>
      </c>
      <c r="AK157" s="741">
        <f t="shared" si="329"/>
        <v>0</v>
      </c>
      <c r="AL157" s="741">
        <f t="shared" si="329"/>
        <v>0</v>
      </c>
      <c r="AM157" s="741">
        <f t="shared" si="329"/>
        <v>0</v>
      </c>
      <c r="AN157" s="741">
        <f t="shared" si="329"/>
        <v>0</v>
      </c>
      <c r="AO157" s="741">
        <f t="shared" si="329"/>
        <v>0</v>
      </c>
      <c r="AP157" s="741">
        <f t="shared" si="329"/>
        <v>0</v>
      </c>
      <c r="AQ157" s="741">
        <f t="shared" ref="AQ157" si="335">SUM(AQ158:AQ159)</f>
        <v>0</v>
      </c>
      <c r="AR157" s="741">
        <f t="shared" si="329"/>
        <v>0</v>
      </c>
      <c r="AS157" s="741">
        <f t="shared" ref="AS157:AT157" si="336">SUM(AS158:AS159)</f>
        <v>0</v>
      </c>
      <c r="AT157" s="741">
        <f t="shared" si="336"/>
        <v>0</v>
      </c>
      <c r="AU157" s="741">
        <f t="shared" si="329"/>
        <v>0</v>
      </c>
      <c r="AV157" s="741">
        <f t="shared" si="329"/>
        <v>0</v>
      </c>
      <c r="AW157" s="741">
        <f t="shared" si="329"/>
        <v>0</v>
      </c>
      <c r="AX157" s="741">
        <f t="shared" si="329"/>
        <v>0</v>
      </c>
      <c r="AY157" s="742">
        <f t="shared" si="329"/>
        <v>70965</v>
      </c>
      <c r="AZ157" s="692">
        <f t="shared" si="328"/>
        <v>148580</v>
      </c>
    </row>
    <row r="158" spans="1:52" ht="18" x14ac:dyDescent="0.25">
      <c r="A158" s="697" t="s">
        <v>318</v>
      </c>
      <c r="B158" s="698" t="s">
        <v>319</v>
      </c>
      <c r="C158" s="699">
        <v>11940</v>
      </c>
      <c r="D158" s="699"/>
      <c r="E158" s="699">
        <v>38725</v>
      </c>
      <c r="F158" s="699"/>
      <c r="G158" s="699"/>
      <c r="H158" s="699">
        <f>SUM(C158:G158)</f>
        <v>50665</v>
      </c>
      <c r="I158" s="699">
        <v>2450</v>
      </c>
      <c r="J158" s="699"/>
      <c r="K158" s="699"/>
      <c r="L158" s="699"/>
      <c r="M158" s="699">
        <f>SUM(I158:L158)</f>
        <v>2450</v>
      </c>
      <c r="N158" s="699">
        <v>24500</v>
      </c>
      <c r="O158" s="699">
        <v>0</v>
      </c>
      <c r="P158" s="699">
        <v>0</v>
      </c>
      <c r="Q158" s="699">
        <f t="shared" si="283"/>
        <v>24500</v>
      </c>
      <c r="R158" s="699"/>
      <c r="S158" s="699"/>
      <c r="T158" s="699"/>
      <c r="U158" s="699">
        <v>0</v>
      </c>
      <c r="V158" s="699"/>
      <c r="W158" s="699"/>
      <c r="X158" s="699"/>
      <c r="Y158" s="699"/>
      <c r="Z158" s="699"/>
      <c r="AA158" s="699"/>
      <c r="AB158" s="699"/>
      <c r="AC158" s="699"/>
      <c r="AD158" s="699"/>
      <c r="AE158" s="699">
        <v>70965</v>
      </c>
      <c r="AF158" s="699"/>
      <c r="AG158" s="699"/>
      <c r="AH158" s="699">
        <v>0</v>
      </c>
      <c r="AI158" s="699"/>
      <c r="AJ158" s="699"/>
      <c r="AK158" s="699"/>
      <c r="AL158" s="699"/>
      <c r="AM158" s="699"/>
      <c r="AN158" s="699"/>
      <c r="AO158" s="699"/>
      <c r="AP158" s="699"/>
      <c r="AQ158" s="699"/>
      <c r="AR158" s="699"/>
      <c r="AS158" s="699"/>
      <c r="AT158" s="699"/>
      <c r="AU158" s="699"/>
      <c r="AV158" s="699"/>
      <c r="AW158" s="699"/>
      <c r="AX158" s="699"/>
      <c r="AY158" s="700">
        <f>SUM(R158:AX158)</f>
        <v>70965</v>
      </c>
      <c r="AZ158" s="692">
        <f t="shared" si="328"/>
        <v>148580</v>
      </c>
    </row>
    <row r="159" spans="1:52" ht="18" x14ac:dyDescent="0.25">
      <c r="A159" s="697" t="s">
        <v>320</v>
      </c>
      <c r="B159" s="698" t="s">
        <v>321</v>
      </c>
      <c r="C159" s="699"/>
      <c r="D159" s="699"/>
      <c r="E159" s="699"/>
      <c r="F159" s="699"/>
      <c r="G159" s="699"/>
      <c r="H159" s="699">
        <f>SUM(C159:G159)</f>
        <v>0</v>
      </c>
      <c r="I159" s="699"/>
      <c r="J159" s="699"/>
      <c r="K159" s="699"/>
      <c r="L159" s="699"/>
      <c r="M159" s="699">
        <f>SUM(I159:L159)</f>
        <v>0</v>
      </c>
      <c r="N159" s="699"/>
      <c r="O159" s="699"/>
      <c r="P159" s="699"/>
      <c r="Q159" s="699">
        <f t="shared" si="283"/>
        <v>0</v>
      </c>
      <c r="R159" s="699"/>
      <c r="S159" s="699"/>
      <c r="T159" s="699"/>
      <c r="U159" s="699"/>
      <c r="V159" s="699"/>
      <c r="W159" s="699"/>
      <c r="X159" s="699"/>
      <c r="Y159" s="699"/>
      <c r="Z159" s="699"/>
      <c r="AA159" s="699"/>
      <c r="AB159" s="699"/>
      <c r="AC159" s="699"/>
      <c r="AD159" s="699"/>
      <c r="AE159" s="699"/>
      <c r="AF159" s="699"/>
      <c r="AG159" s="699"/>
      <c r="AH159" s="699"/>
      <c r="AI159" s="699"/>
      <c r="AJ159" s="699"/>
      <c r="AK159" s="699"/>
      <c r="AL159" s="699"/>
      <c r="AM159" s="699"/>
      <c r="AN159" s="699"/>
      <c r="AO159" s="699"/>
      <c r="AP159" s="699"/>
      <c r="AQ159" s="699"/>
      <c r="AR159" s="699"/>
      <c r="AS159" s="699"/>
      <c r="AT159" s="699"/>
      <c r="AU159" s="699"/>
      <c r="AV159" s="699"/>
      <c r="AW159" s="699"/>
      <c r="AX159" s="699"/>
      <c r="AY159" s="700">
        <f>SUM(R159:AX159)</f>
        <v>0</v>
      </c>
      <c r="AZ159" s="692">
        <f t="shared" si="328"/>
        <v>0</v>
      </c>
    </row>
    <row r="160" spans="1:52" ht="18" x14ac:dyDescent="0.25">
      <c r="A160" s="693" t="s">
        <v>322</v>
      </c>
      <c r="B160" s="694" t="s">
        <v>323</v>
      </c>
      <c r="C160" s="695">
        <f t="shared" ref="C160:AY160" si="337">SUM(C161:C165)</f>
        <v>19706</v>
      </c>
      <c r="D160" s="695">
        <f t="shared" ref="D160:F160" si="338">SUM(D161:D165)</f>
        <v>14977</v>
      </c>
      <c r="E160" s="695">
        <f t="shared" si="338"/>
        <v>1248138</v>
      </c>
      <c r="F160" s="695">
        <f t="shared" si="338"/>
        <v>0</v>
      </c>
      <c r="G160" s="695">
        <f t="shared" si="337"/>
        <v>0</v>
      </c>
      <c r="H160" s="695">
        <f t="shared" si="337"/>
        <v>1282821</v>
      </c>
      <c r="I160" s="741">
        <f t="shared" si="337"/>
        <v>810221</v>
      </c>
      <c r="J160" s="741">
        <f t="shared" ref="J160:K160" si="339">SUM(J161:J165)</f>
        <v>0</v>
      </c>
      <c r="K160" s="741">
        <f t="shared" si="339"/>
        <v>0</v>
      </c>
      <c r="L160" s="741">
        <f t="shared" si="337"/>
        <v>40425</v>
      </c>
      <c r="M160" s="741">
        <f t="shared" si="337"/>
        <v>850646</v>
      </c>
      <c r="N160" s="741">
        <f t="shared" si="337"/>
        <v>1725869</v>
      </c>
      <c r="O160" s="741">
        <f t="shared" ref="O160:P160" si="340">SUM(O161:O165)</f>
        <v>0</v>
      </c>
      <c r="P160" s="741">
        <f t="shared" si="340"/>
        <v>0</v>
      </c>
      <c r="Q160" s="741">
        <f t="shared" si="283"/>
        <v>1725869</v>
      </c>
      <c r="R160" s="741">
        <f t="shared" si="337"/>
        <v>0</v>
      </c>
      <c r="S160" s="741">
        <f t="shared" ref="S160:T160" si="341">SUM(S161:S165)</f>
        <v>0</v>
      </c>
      <c r="T160" s="741">
        <f t="shared" si="341"/>
        <v>0</v>
      </c>
      <c r="U160" s="741">
        <f t="shared" si="337"/>
        <v>0</v>
      </c>
      <c r="V160" s="741">
        <f t="shared" si="337"/>
        <v>211311</v>
      </c>
      <c r="W160" s="741">
        <f t="shared" si="337"/>
        <v>197135</v>
      </c>
      <c r="X160" s="741">
        <f t="shared" si="337"/>
        <v>0</v>
      </c>
      <c r="Y160" s="741">
        <f t="shared" ref="Y160" si="342">SUM(Y161:Y165)</f>
        <v>0</v>
      </c>
      <c r="Z160" s="741">
        <f t="shared" si="337"/>
        <v>3573704</v>
      </c>
      <c r="AA160" s="741">
        <f t="shared" si="337"/>
        <v>84357</v>
      </c>
      <c r="AB160" s="741">
        <f t="shared" si="337"/>
        <v>273492</v>
      </c>
      <c r="AC160" s="741">
        <f t="shared" si="337"/>
        <v>719236</v>
      </c>
      <c r="AD160" s="741">
        <f t="shared" si="337"/>
        <v>1331612</v>
      </c>
      <c r="AE160" s="741">
        <f t="shared" si="337"/>
        <v>10216164</v>
      </c>
      <c r="AF160" s="741">
        <f t="shared" si="337"/>
        <v>252558</v>
      </c>
      <c r="AG160" s="741">
        <f t="shared" si="337"/>
        <v>0</v>
      </c>
      <c r="AH160" s="741">
        <f t="shared" si="337"/>
        <v>191102</v>
      </c>
      <c r="AI160" s="741">
        <f t="shared" si="337"/>
        <v>2186711</v>
      </c>
      <c r="AJ160" s="741">
        <f t="shared" si="337"/>
        <v>11268</v>
      </c>
      <c r="AK160" s="741">
        <f t="shared" si="337"/>
        <v>0</v>
      </c>
      <c r="AL160" s="741">
        <f t="shared" si="337"/>
        <v>145010</v>
      </c>
      <c r="AM160" s="741">
        <f t="shared" si="337"/>
        <v>145703</v>
      </c>
      <c r="AN160" s="741">
        <f t="shared" si="337"/>
        <v>4026363</v>
      </c>
      <c r="AO160" s="741">
        <f t="shared" si="337"/>
        <v>1161581</v>
      </c>
      <c r="AP160" s="741">
        <f t="shared" si="337"/>
        <v>0</v>
      </c>
      <c r="AQ160" s="741">
        <f t="shared" ref="AQ160" si="343">SUM(AQ161:AQ165)</f>
        <v>0</v>
      </c>
      <c r="AR160" s="741">
        <f t="shared" si="337"/>
        <v>0</v>
      </c>
      <c r="AS160" s="741">
        <f t="shared" ref="AS160:AT160" si="344">SUM(AS161:AS165)</f>
        <v>0</v>
      </c>
      <c r="AT160" s="741">
        <f t="shared" si="344"/>
        <v>0</v>
      </c>
      <c r="AU160" s="741">
        <f t="shared" si="337"/>
        <v>0</v>
      </c>
      <c r="AV160" s="741">
        <f t="shared" si="337"/>
        <v>0</v>
      </c>
      <c r="AW160" s="741">
        <f t="shared" si="337"/>
        <v>0</v>
      </c>
      <c r="AX160" s="741">
        <f t="shared" si="337"/>
        <v>543659</v>
      </c>
      <c r="AY160" s="742">
        <f t="shared" si="337"/>
        <v>25270966</v>
      </c>
      <c r="AZ160" s="692">
        <f t="shared" si="328"/>
        <v>29130302</v>
      </c>
    </row>
    <row r="161" spans="1:52" ht="18" x14ac:dyDescent="0.25">
      <c r="A161" s="697" t="s">
        <v>324</v>
      </c>
      <c r="B161" s="698" t="s">
        <v>325</v>
      </c>
      <c r="C161" s="699">
        <v>19706</v>
      </c>
      <c r="D161" s="699">
        <v>14977</v>
      </c>
      <c r="E161" s="699">
        <v>983768</v>
      </c>
      <c r="F161" s="699">
        <v>0</v>
      </c>
      <c r="G161" s="699">
        <v>0</v>
      </c>
      <c r="H161" s="699">
        <f>SUM(C161:G161)</f>
        <v>1018451</v>
      </c>
      <c r="I161" s="699">
        <v>804154</v>
      </c>
      <c r="J161" s="699">
        <v>0</v>
      </c>
      <c r="K161" s="699">
        <v>0</v>
      </c>
      <c r="L161" s="699">
        <v>40425</v>
      </c>
      <c r="M161" s="699">
        <f>SUM(I161:L161)</f>
        <v>844579</v>
      </c>
      <c r="N161" s="699">
        <v>1450414</v>
      </c>
      <c r="O161" s="699">
        <v>0</v>
      </c>
      <c r="P161" s="699">
        <v>0</v>
      </c>
      <c r="Q161" s="699">
        <f t="shared" si="283"/>
        <v>1450414</v>
      </c>
      <c r="R161" s="699"/>
      <c r="S161" s="699"/>
      <c r="T161" s="699"/>
      <c r="U161" s="699">
        <v>0</v>
      </c>
      <c r="V161" s="699">
        <v>122856</v>
      </c>
      <c r="W161" s="699">
        <v>197135</v>
      </c>
      <c r="X161" s="699"/>
      <c r="Y161" s="699"/>
      <c r="Z161" s="699"/>
      <c r="AA161" s="699">
        <v>83234</v>
      </c>
      <c r="AB161" s="699">
        <v>273492</v>
      </c>
      <c r="AC161" s="699">
        <v>267941</v>
      </c>
      <c r="AD161" s="699">
        <v>1318165</v>
      </c>
      <c r="AE161" s="699">
        <v>3195470</v>
      </c>
      <c r="AF161" s="699">
        <v>252558</v>
      </c>
      <c r="AG161" s="699"/>
      <c r="AH161" s="699">
        <v>181864</v>
      </c>
      <c r="AI161" s="699">
        <v>2186619</v>
      </c>
      <c r="AJ161" s="699">
        <v>11268</v>
      </c>
      <c r="AK161" s="699"/>
      <c r="AL161" s="699">
        <v>145010</v>
      </c>
      <c r="AM161" s="699">
        <v>145703</v>
      </c>
      <c r="AN161" s="699">
        <v>4026363</v>
      </c>
      <c r="AO161" s="699">
        <v>1161581</v>
      </c>
      <c r="AP161" s="699"/>
      <c r="AQ161" s="699"/>
      <c r="AR161" s="699"/>
      <c r="AS161" s="699"/>
      <c r="AT161" s="699"/>
      <c r="AU161" s="699"/>
      <c r="AV161" s="699"/>
      <c r="AW161" s="699"/>
      <c r="AX161" s="699">
        <v>543659</v>
      </c>
      <c r="AY161" s="743">
        <f>SUM(R161:AX161)</f>
        <v>14112918</v>
      </c>
      <c r="AZ161" s="692">
        <f t="shared" si="328"/>
        <v>17426362</v>
      </c>
    </row>
    <row r="162" spans="1:52" ht="18" x14ac:dyDescent="0.25">
      <c r="A162" s="697" t="s">
        <v>326</v>
      </c>
      <c r="B162" s="698" t="s">
        <v>327</v>
      </c>
      <c r="C162" s="699"/>
      <c r="D162" s="699"/>
      <c r="E162" s="699">
        <v>260000</v>
      </c>
      <c r="F162" s="699"/>
      <c r="G162" s="699"/>
      <c r="H162" s="699">
        <f>SUM(C162:G162)</f>
        <v>260000</v>
      </c>
      <c r="I162" s="699"/>
      <c r="J162" s="699"/>
      <c r="K162" s="699">
        <v>0</v>
      </c>
      <c r="L162" s="699"/>
      <c r="M162" s="699">
        <f>SUM(I162:L162)</f>
        <v>0</v>
      </c>
      <c r="N162" s="699">
        <v>194000</v>
      </c>
      <c r="O162" s="699"/>
      <c r="P162" s="699"/>
      <c r="Q162" s="699">
        <f t="shared" si="283"/>
        <v>194000</v>
      </c>
      <c r="R162" s="699"/>
      <c r="S162" s="699"/>
      <c r="T162" s="699"/>
      <c r="U162" s="699">
        <v>0</v>
      </c>
      <c r="V162" s="699"/>
      <c r="W162" s="699"/>
      <c r="X162" s="699"/>
      <c r="Y162" s="699"/>
      <c r="Z162" s="699"/>
      <c r="AA162" s="699"/>
      <c r="AB162" s="699"/>
      <c r="AC162" s="699"/>
      <c r="AD162" s="699"/>
      <c r="AE162" s="699">
        <v>2468000</v>
      </c>
      <c r="AF162" s="699"/>
      <c r="AG162" s="699"/>
      <c r="AH162" s="699"/>
      <c r="AI162" s="699"/>
      <c r="AJ162" s="699"/>
      <c r="AK162" s="699"/>
      <c r="AL162" s="699"/>
      <c r="AM162" s="699"/>
      <c r="AN162" s="699">
        <v>0</v>
      </c>
      <c r="AO162" s="699"/>
      <c r="AP162" s="699"/>
      <c r="AQ162" s="699"/>
      <c r="AR162" s="699"/>
      <c r="AS162" s="699"/>
      <c r="AT162" s="699"/>
      <c r="AU162" s="699"/>
      <c r="AV162" s="699"/>
      <c r="AW162" s="699">
        <v>0</v>
      </c>
      <c r="AX162" s="699"/>
      <c r="AY162" s="700">
        <f>SUM(R162:AX162)</f>
        <v>2468000</v>
      </c>
      <c r="AZ162" s="692">
        <f t="shared" si="328"/>
        <v>2922000</v>
      </c>
    </row>
    <row r="163" spans="1:52" ht="18" x14ac:dyDescent="0.25">
      <c r="A163" s="697" t="s">
        <v>328</v>
      </c>
      <c r="B163" s="698" t="s">
        <v>329</v>
      </c>
      <c r="C163" s="699"/>
      <c r="D163" s="699"/>
      <c r="E163" s="699">
        <v>30</v>
      </c>
      <c r="F163" s="699"/>
      <c r="G163" s="699"/>
      <c r="H163" s="699">
        <f>SUM(C163:G163)</f>
        <v>30</v>
      </c>
      <c r="I163" s="699">
        <v>265</v>
      </c>
      <c r="J163" s="699"/>
      <c r="K163" s="699"/>
      <c r="L163" s="699"/>
      <c r="M163" s="699">
        <f>SUM(I163:L163)</f>
        <v>265</v>
      </c>
      <c r="N163" s="699">
        <v>50</v>
      </c>
      <c r="O163" s="699"/>
      <c r="P163" s="699"/>
      <c r="Q163" s="699">
        <f t="shared" si="283"/>
        <v>50</v>
      </c>
      <c r="R163" s="699"/>
      <c r="S163" s="699"/>
      <c r="T163" s="699"/>
      <c r="U163" s="699">
        <v>0</v>
      </c>
      <c r="V163" s="699"/>
      <c r="W163" s="699"/>
      <c r="X163" s="699"/>
      <c r="Y163" s="699"/>
      <c r="Z163" s="699"/>
      <c r="AA163" s="699">
        <v>1123</v>
      </c>
      <c r="AB163" s="699"/>
      <c r="AC163" s="699"/>
      <c r="AD163" s="699">
        <v>13447</v>
      </c>
      <c r="AE163" s="699">
        <v>318528</v>
      </c>
      <c r="AF163" s="699"/>
      <c r="AG163" s="699"/>
      <c r="AH163" s="699"/>
      <c r="AI163" s="699">
        <v>92</v>
      </c>
      <c r="AJ163" s="699"/>
      <c r="AK163" s="699"/>
      <c r="AL163" s="699">
        <v>0</v>
      </c>
      <c r="AM163" s="699"/>
      <c r="AN163" s="699"/>
      <c r="AO163" s="699"/>
      <c r="AP163" s="699"/>
      <c r="AQ163" s="699"/>
      <c r="AR163" s="699"/>
      <c r="AS163" s="699"/>
      <c r="AT163" s="699"/>
      <c r="AU163" s="699"/>
      <c r="AV163" s="699"/>
      <c r="AW163" s="699"/>
      <c r="AX163" s="699"/>
      <c r="AY163" s="700">
        <f>SUM(R163:AX163)</f>
        <v>333190</v>
      </c>
      <c r="AZ163" s="692">
        <f t="shared" si="328"/>
        <v>333535</v>
      </c>
    </row>
    <row r="164" spans="1:52" ht="18" x14ac:dyDescent="0.25">
      <c r="A164" s="697" t="s">
        <v>330</v>
      </c>
      <c r="B164" s="698" t="s">
        <v>331</v>
      </c>
      <c r="C164" s="699"/>
      <c r="D164" s="699"/>
      <c r="E164" s="699"/>
      <c r="F164" s="699"/>
      <c r="G164" s="699"/>
      <c r="H164" s="699">
        <f>SUM(C164:G164)</f>
        <v>0</v>
      </c>
      <c r="I164" s="699"/>
      <c r="J164" s="699"/>
      <c r="K164" s="699"/>
      <c r="L164" s="699"/>
      <c r="M164" s="699">
        <f>SUM(I164:L164)</f>
        <v>0</v>
      </c>
      <c r="N164" s="699"/>
      <c r="O164" s="699"/>
      <c r="P164" s="699"/>
      <c r="Q164" s="699">
        <f t="shared" si="283"/>
        <v>0</v>
      </c>
      <c r="R164" s="699"/>
      <c r="S164" s="699"/>
      <c r="T164" s="699"/>
      <c r="U164" s="699">
        <v>0</v>
      </c>
      <c r="V164" s="699"/>
      <c r="W164" s="699"/>
      <c r="X164" s="699"/>
      <c r="Y164" s="699"/>
      <c r="Z164" s="699"/>
      <c r="AA164" s="699"/>
      <c r="AB164" s="699"/>
      <c r="AC164" s="699"/>
      <c r="AD164" s="699"/>
      <c r="AE164" s="699"/>
      <c r="AF164" s="699"/>
      <c r="AG164" s="699"/>
      <c r="AH164" s="699"/>
      <c r="AI164" s="699"/>
      <c r="AJ164" s="699"/>
      <c r="AK164" s="699"/>
      <c r="AL164" s="699"/>
      <c r="AM164" s="699"/>
      <c r="AN164" s="699"/>
      <c r="AO164" s="699"/>
      <c r="AP164" s="699"/>
      <c r="AQ164" s="699"/>
      <c r="AR164" s="699"/>
      <c r="AS164" s="699"/>
      <c r="AT164" s="699"/>
      <c r="AU164" s="699"/>
      <c r="AV164" s="699"/>
      <c r="AW164" s="699"/>
      <c r="AX164" s="699"/>
      <c r="AY164" s="700">
        <f>SUM(R164:AX164)</f>
        <v>0</v>
      </c>
      <c r="AZ164" s="692">
        <f t="shared" si="328"/>
        <v>0</v>
      </c>
    </row>
    <row r="165" spans="1:52" ht="18" x14ac:dyDescent="0.25">
      <c r="A165" s="697" t="s">
        <v>332</v>
      </c>
      <c r="B165" s="698" t="s">
        <v>333</v>
      </c>
      <c r="C165" s="699"/>
      <c r="D165" s="699"/>
      <c r="E165" s="699">
        <v>4340</v>
      </c>
      <c r="F165" s="699"/>
      <c r="G165" s="699">
        <v>0</v>
      </c>
      <c r="H165" s="699">
        <f>SUM(C165:G165)</f>
        <v>4340</v>
      </c>
      <c r="I165" s="699">
        <v>5802</v>
      </c>
      <c r="J165" s="699">
        <v>0</v>
      </c>
      <c r="K165" s="699">
        <v>0</v>
      </c>
      <c r="L165" s="699">
        <v>0</v>
      </c>
      <c r="M165" s="699">
        <f>SUM(I165:L165)</f>
        <v>5802</v>
      </c>
      <c r="N165" s="699">
        <v>81405</v>
      </c>
      <c r="O165" s="699">
        <v>0</v>
      </c>
      <c r="P165" s="699">
        <v>0</v>
      </c>
      <c r="Q165" s="699">
        <f t="shared" si="283"/>
        <v>81405</v>
      </c>
      <c r="R165" s="699"/>
      <c r="S165" s="699"/>
      <c r="T165" s="699"/>
      <c r="U165" s="699">
        <v>0</v>
      </c>
      <c r="V165" s="699">
        <v>88455</v>
      </c>
      <c r="W165" s="699"/>
      <c r="X165" s="699"/>
      <c r="Y165" s="699"/>
      <c r="Z165" s="699">
        <v>3573704</v>
      </c>
      <c r="AA165" s="699"/>
      <c r="AB165" s="699"/>
      <c r="AC165" s="699">
        <v>451295</v>
      </c>
      <c r="AD165" s="699"/>
      <c r="AE165" s="699">
        <v>4234166</v>
      </c>
      <c r="AF165" s="699"/>
      <c r="AG165" s="699"/>
      <c r="AH165" s="699">
        <v>9238</v>
      </c>
      <c r="AI165" s="699"/>
      <c r="AJ165" s="699"/>
      <c r="AK165" s="699"/>
      <c r="AL165" s="699"/>
      <c r="AM165" s="699"/>
      <c r="AN165" s="699"/>
      <c r="AO165" s="699"/>
      <c r="AP165" s="699">
        <v>0</v>
      </c>
      <c r="AQ165" s="699">
        <v>0</v>
      </c>
      <c r="AR165" s="699"/>
      <c r="AS165" s="699"/>
      <c r="AT165" s="699"/>
      <c r="AU165" s="699"/>
      <c r="AV165" s="699"/>
      <c r="AW165" s="699"/>
      <c r="AX165" s="699"/>
      <c r="AY165" s="743">
        <f>SUM(R165:AX165)</f>
        <v>8356858</v>
      </c>
      <c r="AZ165" s="692">
        <f t="shared" si="328"/>
        <v>8448405</v>
      </c>
    </row>
    <row r="166" spans="1:52" ht="18" x14ac:dyDescent="0.25">
      <c r="A166" s="688" t="s">
        <v>334</v>
      </c>
      <c r="B166" s="689" t="s">
        <v>335</v>
      </c>
      <c r="C166" s="690">
        <f t="shared" ref="C166:AY166" si="345">SUM(C167:C174)</f>
        <v>0</v>
      </c>
      <c r="D166" s="690">
        <f t="shared" ref="D166:F166" si="346">SUM(D167:D174)</f>
        <v>0</v>
      </c>
      <c r="E166" s="690">
        <f t="shared" si="346"/>
        <v>0</v>
      </c>
      <c r="F166" s="690">
        <f t="shared" si="346"/>
        <v>0</v>
      </c>
      <c r="G166" s="690">
        <f t="shared" si="345"/>
        <v>0</v>
      </c>
      <c r="H166" s="690">
        <f t="shared" si="345"/>
        <v>0</v>
      </c>
      <c r="I166" s="739">
        <f t="shared" si="345"/>
        <v>0</v>
      </c>
      <c r="J166" s="739">
        <f t="shared" ref="J166:K166" si="347">SUM(J167:J174)</f>
        <v>0</v>
      </c>
      <c r="K166" s="739">
        <f t="shared" si="347"/>
        <v>0</v>
      </c>
      <c r="L166" s="739">
        <f t="shared" si="345"/>
        <v>0</v>
      </c>
      <c r="M166" s="739">
        <f t="shared" si="345"/>
        <v>0</v>
      </c>
      <c r="N166" s="739">
        <f t="shared" si="345"/>
        <v>0</v>
      </c>
      <c r="O166" s="739">
        <f t="shared" ref="O166:P166" si="348">SUM(O167:O174)</f>
        <v>0</v>
      </c>
      <c r="P166" s="739">
        <f t="shared" si="348"/>
        <v>0</v>
      </c>
      <c r="Q166" s="739">
        <f t="shared" si="283"/>
        <v>0</v>
      </c>
      <c r="R166" s="739">
        <f t="shared" si="345"/>
        <v>0</v>
      </c>
      <c r="S166" s="739">
        <f t="shared" ref="S166:T166" si="349">SUM(S167:S174)</f>
        <v>0</v>
      </c>
      <c r="T166" s="739">
        <f t="shared" si="349"/>
        <v>0</v>
      </c>
      <c r="U166" s="739">
        <f t="shared" si="345"/>
        <v>0</v>
      </c>
      <c r="V166" s="739">
        <f t="shared" si="345"/>
        <v>0</v>
      </c>
      <c r="W166" s="739">
        <f t="shared" si="345"/>
        <v>0</v>
      </c>
      <c r="X166" s="739">
        <f t="shared" si="345"/>
        <v>0</v>
      </c>
      <c r="Y166" s="739">
        <f t="shared" ref="Y166" si="350">SUM(Y167:Y174)</f>
        <v>0</v>
      </c>
      <c r="Z166" s="739">
        <f t="shared" si="345"/>
        <v>0</v>
      </c>
      <c r="AA166" s="739">
        <f t="shared" si="345"/>
        <v>0</v>
      </c>
      <c r="AB166" s="739">
        <f t="shared" si="345"/>
        <v>0</v>
      </c>
      <c r="AC166" s="739">
        <f t="shared" si="345"/>
        <v>0</v>
      </c>
      <c r="AD166" s="739">
        <f t="shared" si="345"/>
        <v>0</v>
      </c>
      <c r="AE166" s="739">
        <f t="shared" si="345"/>
        <v>0</v>
      </c>
      <c r="AF166" s="739">
        <f t="shared" si="345"/>
        <v>0</v>
      </c>
      <c r="AG166" s="739">
        <f t="shared" si="345"/>
        <v>0</v>
      </c>
      <c r="AH166" s="739">
        <f t="shared" si="345"/>
        <v>0</v>
      </c>
      <c r="AI166" s="739">
        <f t="shared" si="345"/>
        <v>0</v>
      </c>
      <c r="AJ166" s="739">
        <f t="shared" si="345"/>
        <v>0</v>
      </c>
      <c r="AK166" s="739">
        <f t="shared" si="345"/>
        <v>0</v>
      </c>
      <c r="AL166" s="739">
        <f t="shared" si="345"/>
        <v>0</v>
      </c>
      <c r="AM166" s="739">
        <f t="shared" si="345"/>
        <v>0</v>
      </c>
      <c r="AN166" s="739">
        <f t="shared" si="345"/>
        <v>0</v>
      </c>
      <c r="AO166" s="739">
        <f t="shared" si="345"/>
        <v>0</v>
      </c>
      <c r="AP166" s="739">
        <f t="shared" si="345"/>
        <v>0</v>
      </c>
      <c r="AQ166" s="739">
        <f t="shared" ref="AQ166" si="351">SUM(AQ167:AQ174)</f>
        <v>3443500</v>
      </c>
      <c r="AR166" s="739">
        <f t="shared" si="345"/>
        <v>0</v>
      </c>
      <c r="AS166" s="739">
        <f t="shared" ref="AS166:AT166" si="352">SUM(AS167:AS174)</f>
        <v>0</v>
      </c>
      <c r="AT166" s="739">
        <f t="shared" si="352"/>
        <v>0</v>
      </c>
      <c r="AU166" s="739">
        <f t="shared" si="345"/>
        <v>0</v>
      </c>
      <c r="AV166" s="739">
        <f t="shared" si="345"/>
        <v>0</v>
      </c>
      <c r="AW166" s="739">
        <f t="shared" si="345"/>
        <v>0</v>
      </c>
      <c r="AX166" s="739">
        <f t="shared" si="345"/>
        <v>16780304</v>
      </c>
      <c r="AY166" s="740">
        <f t="shared" si="345"/>
        <v>20223804</v>
      </c>
      <c r="AZ166" s="692">
        <f t="shared" si="328"/>
        <v>20223804</v>
      </c>
    </row>
    <row r="167" spans="1:52" ht="18" x14ac:dyDescent="0.25">
      <c r="A167" s="744" t="s">
        <v>336</v>
      </c>
      <c r="B167" s="745" t="s">
        <v>337</v>
      </c>
      <c r="C167" s="746"/>
      <c r="D167" s="746"/>
      <c r="E167" s="746"/>
      <c r="F167" s="746"/>
      <c r="G167" s="746"/>
      <c r="H167" s="746">
        <f t="shared" ref="H167:H174" si="353">SUM(C167:G167)</f>
        <v>0</v>
      </c>
      <c r="I167" s="747"/>
      <c r="J167" s="747"/>
      <c r="K167" s="747"/>
      <c r="L167" s="747"/>
      <c r="M167" s="747">
        <f t="shared" ref="M167:M174" si="354">SUM(I167:L167)</f>
        <v>0</v>
      </c>
      <c r="N167" s="747"/>
      <c r="O167" s="747"/>
      <c r="P167" s="747"/>
      <c r="Q167" s="747">
        <f t="shared" si="283"/>
        <v>0</v>
      </c>
      <c r="R167" s="747"/>
      <c r="S167" s="747"/>
      <c r="T167" s="747"/>
      <c r="U167" s="747"/>
      <c r="V167" s="747"/>
      <c r="W167" s="747"/>
      <c r="X167" s="747"/>
      <c r="Y167" s="747"/>
      <c r="Z167" s="747"/>
      <c r="AA167" s="747"/>
      <c r="AB167" s="747"/>
      <c r="AC167" s="747"/>
      <c r="AD167" s="747"/>
      <c r="AE167" s="747"/>
      <c r="AF167" s="747"/>
      <c r="AG167" s="747"/>
      <c r="AH167" s="747"/>
      <c r="AI167" s="747"/>
      <c r="AJ167" s="747"/>
      <c r="AK167" s="747"/>
      <c r="AL167" s="747"/>
      <c r="AM167" s="747"/>
      <c r="AN167" s="747"/>
      <c r="AO167" s="747"/>
      <c r="AP167" s="747"/>
      <c r="AQ167" s="747"/>
      <c r="AR167" s="747"/>
      <c r="AS167" s="747"/>
      <c r="AT167" s="747"/>
      <c r="AU167" s="747"/>
      <c r="AV167" s="747"/>
      <c r="AW167" s="747"/>
      <c r="AX167" s="747"/>
      <c r="AY167" s="748">
        <f t="shared" ref="AY167:AY174" si="355">SUM(R167:AX167)</f>
        <v>0</v>
      </c>
      <c r="AZ167" s="692">
        <f t="shared" si="328"/>
        <v>0</v>
      </c>
    </row>
    <row r="168" spans="1:52" ht="18" x14ac:dyDescent="0.25">
      <c r="A168" s="744" t="s">
        <v>338</v>
      </c>
      <c r="B168" s="745" t="s">
        <v>339</v>
      </c>
      <c r="C168" s="746"/>
      <c r="D168" s="746"/>
      <c r="E168" s="746"/>
      <c r="F168" s="746"/>
      <c r="G168" s="746"/>
      <c r="H168" s="746">
        <f t="shared" si="353"/>
        <v>0</v>
      </c>
      <c r="I168" s="747"/>
      <c r="J168" s="747"/>
      <c r="K168" s="747"/>
      <c r="L168" s="747"/>
      <c r="M168" s="747">
        <f t="shared" si="354"/>
        <v>0</v>
      </c>
      <c r="N168" s="747"/>
      <c r="O168" s="747"/>
      <c r="P168" s="747"/>
      <c r="Q168" s="747">
        <f t="shared" si="283"/>
        <v>0</v>
      </c>
      <c r="R168" s="747"/>
      <c r="S168" s="747"/>
      <c r="T168" s="747"/>
      <c r="U168" s="747">
        <v>0</v>
      </c>
      <c r="V168" s="747"/>
      <c r="W168" s="747"/>
      <c r="X168" s="747"/>
      <c r="Y168" s="747"/>
      <c r="Z168" s="747"/>
      <c r="AA168" s="747"/>
      <c r="AB168" s="747"/>
      <c r="AC168" s="747"/>
      <c r="AD168" s="747"/>
      <c r="AE168" s="747"/>
      <c r="AF168" s="747"/>
      <c r="AG168" s="747"/>
      <c r="AH168" s="747"/>
      <c r="AI168" s="747"/>
      <c r="AJ168" s="747"/>
      <c r="AK168" s="747"/>
      <c r="AL168" s="747"/>
      <c r="AM168" s="747"/>
      <c r="AN168" s="747"/>
      <c r="AO168" s="747"/>
      <c r="AP168" s="747"/>
      <c r="AQ168" s="747">
        <v>0</v>
      </c>
      <c r="AR168" s="747"/>
      <c r="AS168" s="747"/>
      <c r="AT168" s="747"/>
      <c r="AU168" s="747"/>
      <c r="AV168" s="747"/>
      <c r="AW168" s="747"/>
      <c r="AX168" s="747"/>
      <c r="AY168" s="748">
        <f t="shared" si="355"/>
        <v>0</v>
      </c>
      <c r="AZ168" s="692">
        <f t="shared" si="328"/>
        <v>0</v>
      </c>
    </row>
    <row r="169" spans="1:52" ht="18" x14ac:dyDescent="0.25">
      <c r="A169" s="744" t="s">
        <v>340</v>
      </c>
      <c r="B169" s="745" t="s">
        <v>341</v>
      </c>
      <c r="C169" s="746"/>
      <c r="D169" s="746"/>
      <c r="E169" s="746"/>
      <c r="F169" s="746"/>
      <c r="G169" s="746"/>
      <c r="H169" s="746">
        <f t="shared" si="353"/>
        <v>0</v>
      </c>
      <c r="I169" s="747"/>
      <c r="J169" s="747"/>
      <c r="K169" s="747"/>
      <c r="L169" s="747"/>
      <c r="M169" s="747">
        <f t="shared" si="354"/>
        <v>0</v>
      </c>
      <c r="N169" s="747"/>
      <c r="O169" s="747"/>
      <c r="P169" s="747"/>
      <c r="Q169" s="747">
        <f t="shared" si="283"/>
        <v>0</v>
      </c>
      <c r="R169" s="747"/>
      <c r="S169" s="747"/>
      <c r="T169" s="747"/>
      <c r="U169" s="747">
        <v>0</v>
      </c>
      <c r="V169" s="747"/>
      <c r="W169" s="747"/>
      <c r="X169" s="747"/>
      <c r="Y169" s="747"/>
      <c r="Z169" s="747"/>
      <c r="AA169" s="747"/>
      <c r="AB169" s="747"/>
      <c r="AC169" s="747"/>
      <c r="AD169" s="747"/>
      <c r="AE169" s="747"/>
      <c r="AF169" s="747"/>
      <c r="AG169" s="747"/>
      <c r="AH169" s="747"/>
      <c r="AI169" s="747"/>
      <c r="AJ169" s="747"/>
      <c r="AK169" s="747"/>
      <c r="AL169" s="747"/>
      <c r="AM169" s="747"/>
      <c r="AN169" s="747"/>
      <c r="AO169" s="747"/>
      <c r="AP169" s="747"/>
      <c r="AQ169" s="747"/>
      <c r="AR169" s="747">
        <v>0</v>
      </c>
      <c r="AS169" s="747">
        <v>0</v>
      </c>
      <c r="AT169" s="747">
        <v>0</v>
      </c>
      <c r="AU169" s="747"/>
      <c r="AV169" s="747"/>
      <c r="AW169" s="747"/>
      <c r="AX169" s="747"/>
      <c r="AY169" s="748">
        <f t="shared" si="355"/>
        <v>0</v>
      </c>
      <c r="AZ169" s="692">
        <f t="shared" si="328"/>
        <v>0</v>
      </c>
    </row>
    <row r="170" spans="1:52" ht="18" x14ac:dyDescent="0.25">
      <c r="A170" s="744" t="s">
        <v>342</v>
      </c>
      <c r="B170" s="745" t="s">
        <v>343</v>
      </c>
      <c r="C170" s="746"/>
      <c r="D170" s="746"/>
      <c r="E170" s="746"/>
      <c r="F170" s="746"/>
      <c r="G170" s="746"/>
      <c r="H170" s="746">
        <f t="shared" si="353"/>
        <v>0</v>
      </c>
      <c r="I170" s="747"/>
      <c r="J170" s="747"/>
      <c r="K170" s="747"/>
      <c r="L170" s="747"/>
      <c r="M170" s="747">
        <f t="shared" si="354"/>
        <v>0</v>
      </c>
      <c r="N170" s="747"/>
      <c r="O170" s="747"/>
      <c r="P170" s="747"/>
      <c r="Q170" s="747">
        <f t="shared" si="283"/>
        <v>0</v>
      </c>
      <c r="R170" s="747"/>
      <c r="S170" s="747"/>
      <c r="T170" s="747"/>
      <c r="U170" s="747">
        <v>0</v>
      </c>
      <c r="V170" s="747"/>
      <c r="W170" s="747"/>
      <c r="X170" s="747"/>
      <c r="Y170" s="747"/>
      <c r="Z170" s="747"/>
      <c r="AA170" s="747"/>
      <c r="AB170" s="747"/>
      <c r="AC170" s="747"/>
      <c r="AD170" s="747"/>
      <c r="AE170" s="747"/>
      <c r="AF170" s="747"/>
      <c r="AG170" s="747"/>
      <c r="AH170" s="747"/>
      <c r="AI170" s="747"/>
      <c r="AJ170" s="747"/>
      <c r="AK170" s="747"/>
      <c r="AL170" s="747"/>
      <c r="AM170" s="747"/>
      <c r="AN170" s="747"/>
      <c r="AO170" s="747"/>
      <c r="AP170" s="747"/>
      <c r="AQ170" s="747"/>
      <c r="AR170" s="747"/>
      <c r="AS170" s="747">
        <v>0</v>
      </c>
      <c r="AT170" s="747">
        <v>0</v>
      </c>
      <c r="AU170" s="747"/>
      <c r="AV170" s="747"/>
      <c r="AW170" s="747"/>
      <c r="AX170" s="747"/>
      <c r="AY170" s="748">
        <f t="shared" si="355"/>
        <v>0</v>
      </c>
      <c r="AZ170" s="692">
        <f t="shared" si="328"/>
        <v>0</v>
      </c>
    </row>
    <row r="171" spans="1:52" ht="30" x14ac:dyDescent="0.25">
      <c r="A171" s="744" t="s">
        <v>344</v>
      </c>
      <c r="B171" s="745" t="s">
        <v>345</v>
      </c>
      <c r="C171" s="746"/>
      <c r="D171" s="746"/>
      <c r="E171" s="746"/>
      <c r="F171" s="746"/>
      <c r="G171" s="746"/>
      <c r="H171" s="746">
        <f t="shared" si="353"/>
        <v>0</v>
      </c>
      <c r="I171" s="747"/>
      <c r="J171" s="747"/>
      <c r="K171" s="747"/>
      <c r="L171" s="747"/>
      <c r="M171" s="747">
        <f t="shared" si="354"/>
        <v>0</v>
      </c>
      <c r="N171" s="747"/>
      <c r="O171" s="747"/>
      <c r="P171" s="747"/>
      <c r="Q171" s="747">
        <f t="shared" si="283"/>
        <v>0</v>
      </c>
      <c r="R171" s="747"/>
      <c r="S171" s="747"/>
      <c r="T171" s="747"/>
      <c r="U171" s="747">
        <v>0</v>
      </c>
      <c r="V171" s="747"/>
      <c r="W171" s="747"/>
      <c r="X171" s="747"/>
      <c r="Y171" s="747"/>
      <c r="Z171" s="747"/>
      <c r="AA171" s="747"/>
      <c r="AB171" s="747"/>
      <c r="AC171" s="747"/>
      <c r="AD171" s="747"/>
      <c r="AE171" s="747"/>
      <c r="AF171" s="747"/>
      <c r="AG171" s="747"/>
      <c r="AH171" s="747"/>
      <c r="AI171" s="747"/>
      <c r="AJ171" s="747"/>
      <c r="AK171" s="747"/>
      <c r="AL171" s="747"/>
      <c r="AM171" s="747"/>
      <c r="AN171" s="747"/>
      <c r="AO171" s="747"/>
      <c r="AP171" s="747"/>
      <c r="AQ171" s="747"/>
      <c r="AR171" s="747"/>
      <c r="AS171" s="747"/>
      <c r="AT171" s="747">
        <v>0</v>
      </c>
      <c r="AU171" s="747"/>
      <c r="AV171" s="747"/>
      <c r="AW171" s="747"/>
      <c r="AX171" s="747"/>
      <c r="AY171" s="748">
        <f t="shared" si="355"/>
        <v>0</v>
      </c>
      <c r="AZ171" s="692">
        <f t="shared" si="328"/>
        <v>0</v>
      </c>
    </row>
    <row r="172" spans="1:52" ht="18" x14ac:dyDescent="0.25">
      <c r="A172" s="744" t="s">
        <v>346</v>
      </c>
      <c r="B172" s="745" t="s">
        <v>347</v>
      </c>
      <c r="C172" s="746"/>
      <c r="D172" s="746"/>
      <c r="E172" s="746"/>
      <c r="F172" s="746"/>
      <c r="G172" s="746"/>
      <c r="H172" s="746">
        <f t="shared" si="353"/>
        <v>0</v>
      </c>
      <c r="I172" s="747"/>
      <c r="J172" s="747"/>
      <c r="K172" s="747"/>
      <c r="L172" s="747"/>
      <c r="M172" s="747">
        <f t="shared" si="354"/>
        <v>0</v>
      </c>
      <c r="N172" s="747"/>
      <c r="O172" s="747"/>
      <c r="P172" s="747"/>
      <c r="Q172" s="747">
        <f t="shared" si="283"/>
        <v>0</v>
      </c>
      <c r="R172" s="747"/>
      <c r="S172" s="747"/>
      <c r="T172" s="747"/>
      <c r="U172" s="747">
        <v>0</v>
      </c>
      <c r="V172" s="747"/>
      <c r="W172" s="747"/>
      <c r="X172" s="747"/>
      <c r="Y172" s="747"/>
      <c r="Z172" s="747"/>
      <c r="AA172" s="747"/>
      <c r="AB172" s="747"/>
      <c r="AC172" s="747"/>
      <c r="AD172" s="747"/>
      <c r="AE172" s="747"/>
      <c r="AF172" s="747"/>
      <c r="AG172" s="747"/>
      <c r="AH172" s="747"/>
      <c r="AI172" s="747"/>
      <c r="AJ172" s="747"/>
      <c r="AK172" s="747"/>
      <c r="AL172" s="747"/>
      <c r="AM172" s="747"/>
      <c r="AN172" s="747"/>
      <c r="AO172" s="747"/>
      <c r="AP172" s="747"/>
      <c r="AQ172" s="747"/>
      <c r="AR172" s="747"/>
      <c r="AS172" s="747"/>
      <c r="AT172" s="747"/>
      <c r="AU172" s="747">
        <v>0</v>
      </c>
      <c r="AV172" s="747"/>
      <c r="AW172" s="747"/>
      <c r="AX172" s="747"/>
      <c r="AY172" s="748">
        <f t="shared" si="355"/>
        <v>0</v>
      </c>
      <c r="AZ172" s="692">
        <f t="shared" si="328"/>
        <v>0</v>
      </c>
    </row>
    <row r="173" spans="1:52" ht="18" x14ac:dyDescent="0.25">
      <c r="A173" s="744" t="s">
        <v>348</v>
      </c>
      <c r="B173" s="745" t="s">
        <v>349</v>
      </c>
      <c r="C173" s="746"/>
      <c r="D173" s="746"/>
      <c r="E173" s="746"/>
      <c r="F173" s="746"/>
      <c r="G173" s="746"/>
      <c r="H173" s="746">
        <f t="shared" si="353"/>
        <v>0</v>
      </c>
      <c r="I173" s="747"/>
      <c r="J173" s="747"/>
      <c r="K173" s="747"/>
      <c r="L173" s="747"/>
      <c r="M173" s="747">
        <f t="shared" si="354"/>
        <v>0</v>
      </c>
      <c r="N173" s="747"/>
      <c r="O173" s="747"/>
      <c r="P173" s="747"/>
      <c r="Q173" s="747">
        <f t="shared" si="283"/>
        <v>0</v>
      </c>
      <c r="R173" s="747"/>
      <c r="S173" s="747"/>
      <c r="T173" s="747"/>
      <c r="U173" s="747">
        <v>0</v>
      </c>
      <c r="V173" s="747"/>
      <c r="W173" s="747"/>
      <c r="X173" s="747"/>
      <c r="Y173" s="747"/>
      <c r="Z173" s="747"/>
      <c r="AA173" s="747"/>
      <c r="AB173" s="747"/>
      <c r="AC173" s="747"/>
      <c r="AD173" s="747"/>
      <c r="AE173" s="747"/>
      <c r="AF173" s="747"/>
      <c r="AG173" s="747"/>
      <c r="AH173" s="747"/>
      <c r="AI173" s="747"/>
      <c r="AJ173" s="747"/>
      <c r="AK173" s="747"/>
      <c r="AL173" s="747"/>
      <c r="AM173" s="747"/>
      <c r="AN173" s="747"/>
      <c r="AO173" s="747"/>
      <c r="AP173" s="747"/>
      <c r="AQ173" s="747"/>
      <c r="AR173" s="747"/>
      <c r="AS173" s="747"/>
      <c r="AT173" s="747"/>
      <c r="AU173" s="747"/>
      <c r="AV173" s="747"/>
      <c r="AW173" s="747"/>
      <c r="AX173" s="747"/>
      <c r="AY173" s="748">
        <f t="shared" si="355"/>
        <v>0</v>
      </c>
      <c r="AZ173" s="692">
        <f t="shared" si="328"/>
        <v>0</v>
      </c>
    </row>
    <row r="174" spans="1:52" ht="18" x14ac:dyDescent="0.25">
      <c r="A174" s="744" t="s">
        <v>350</v>
      </c>
      <c r="B174" s="745" t="s">
        <v>351</v>
      </c>
      <c r="C174" s="746"/>
      <c r="D174" s="746"/>
      <c r="E174" s="746"/>
      <c r="F174" s="746"/>
      <c r="G174" s="746"/>
      <c r="H174" s="746">
        <f t="shared" si="353"/>
        <v>0</v>
      </c>
      <c r="I174" s="747"/>
      <c r="J174" s="747"/>
      <c r="K174" s="747"/>
      <c r="L174" s="747"/>
      <c r="M174" s="747">
        <f t="shared" si="354"/>
        <v>0</v>
      </c>
      <c r="N174" s="747"/>
      <c r="O174" s="747"/>
      <c r="P174" s="747"/>
      <c r="Q174" s="747">
        <f t="shared" si="283"/>
        <v>0</v>
      </c>
      <c r="R174" s="747"/>
      <c r="S174" s="747"/>
      <c r="T174" s="747"/>
      <c r="U174" s="747">
        <v>0</v>
      </c>
      <c r="V174" s="747"/>
      <c r="W174" s="747"/>
      <c r="X174" s="747"/>
      <c r="Y174" s="747"/>
      <c r="Z174" s="747"/>
      <c r="AA174" s="747"/>
      <c r="AB174" s="747"/>
      <c r="AC174" s="747"/>
      <c r="AD174" s="747"/>
      <c r="AE174" s="747"/>
      <c r="AF174" s="747"/>
      <c r="AG174" s="747"/>
      <c r="AH174" s="747"/>
      <c r="AI174" s="747"/>
      <c r="AJ174" s="747"/>
      <c r="AK174" s="747"/>
      <c r="AL174" s="747"/>
      <c r="AM174" s="747"/>
      <c r="AN174" s="747"/>
      <c r="AO174" s="747"/>
      <c r="AP174" s="747"/>
      <c r="AQ174" s="747">
        <v>3443500</v>
      </c>
      <c r="AR174" s="747"/>
      <c r="AS174" s="747"/>
      <c r="AT174" s="747"/>
      <c r="AU174" s="747"/>
      <c r="AV174" s="747"/>
      <c r="AW174" s="747"/>
      <c r="AX174" s="747">
        <v>16780304</v>
      </c>
      <c r="AY174" s="748">
        <f t="shared" si="355"/>
        <v>20223804</v>
      </c>
      <c r="AZ174" s="692">
        <f t="shared" si="328"/>
        <v>20223804</v>
      </c>
    </row>
    <row r="175" spans="1:52" ht="18" x14ac:dyDescent="0.25">
      <c r="A175" s="688" t="s">
        <v>352</v>
      </c>
      <c r="B175" s="689" t="s">
        <v>353</v>
      </c>
      <c r="C175" s="690">
        <f t="shared" ref="C175:AY175" si="356">SUM(C176:C187)</f>
        <v>0</v>
      </c>
      <c r="D175" s="690">
        <f t="shared" ref="D175:F175" si="357">SUM(D176:D187)</f>
        <v>0</v>
      </c>
      <c r="E175" s="690">
        <f t="shared" si="357"/>
        <v>0</v>
      </c>
      <c r="F175" s="690">
        <f t="shared" si="357"/>
        <v>0</v>
      </c>
      <c r="G175" s="690">
        <f t="shared" si="356"/>
        <v>0</v>
      </c>
      <c r="H175" s="690">
        <f t="shared" si="356"/>
        <v>0</v>
      </c>
      <c r="I175" s="739">
        <f t="shared" si="356"/>
        <v>0</v>
      </c>
      <c r="J175" s="739">
        <f t="shared" ref="J175:K175" si="358">SUM(J176:J187)</f>
        <v>0</v>
      </c>
      <c r="K175" s="739">
        <f t="shared" si="358"/>
        <v>0</v>
      </c>
      <c r="L175" s="739">
        <f t="shared" si="356"/>
        <v>0</v>
      </c>
      <c r="M175" s="739">
        <f t="shared" si="356"/>
        <v>0</v>
      </c>
      <c r="N175" s="739">
        <f t="shared" si="356"/>
        <v>0</v>
      </c>
      <c r="O175" s="739">
        <f t="shared" ref="O175:P175" si="359">SUM(O176:O187)</f>
        <v>0</v>
      </c>
      <c r="P175" s="739">
        <f t="shared" si="359"/>
        <v>0</v>
      </c>
      <c r="Q175" s="739">
        <f t="shared" si="283"/>
        <v>0</v>
      </c>
      <c r="R175" s="739">
        <f t="shared" si="356"/>
        <v>0</v>
      </c>
      <c r="S175" s="739">
        <f t="shared" ref="S175:T175" si="360">SUM(S176:S187)</f>
        <v>0</v>
      </c>
      <c r="T175" s="739">
        <f t="shared" si="360"/>
        <v>0</v>
      </c>
      <c r="U175" s="739">
        <f t="shared" si="356"/>
        <v>0</v>
      </c>
      <c r="V175" s="739">
        <f t="shared" si="356"/>
        <v>0</v>
      </c>
      <c r="W175" s="739">
        <f t="shared" si="356"/>
        <v>0</v>
      </c>
      <c r="X175" s="739">
        <f t="shared" si="356"/>
        <v>5455988</v>
      </c>
      <c r="Y175" s="739">
        <f t="shared" ref="Y175" si="361">SUM(Y176:Y187)</f>
        <v>0</v>
      </c>
      <c r="Z175" s="739">
        <f t="shared" si="356"/>
        <v>0</v>
      </c>
      <c r="AA175" s="739">
        <f t="shared" si="356"/>
        <v>0</v>
      </c>
      <c r="AB175" s="739">
        <f t="shared" si="356"/>
        <v>0</v>
      </c>
      <c r="AC175" s="739">
        <f t="shared" si="356"/>
        <v>0</v>
      </c>
      <c r="AD175" s="739">
        <f t="shared" si="356"/>
        <v>0</v>
      </c>
      <c r="AE175" s="739">
        <f t="shared" si="356"/>
        <v>0</v>
      </c>
      <c r="AF175" s="739">
        <f t="shared" si="356"/>
        <v>0</v>
      </c>
      <c r="AG175" s="739">
        <f t="shared" si="356"/>
        <v>2104530</v>
      </c>
      <c r="AH175" s="739">
        <f t="shared" si="356"/>
        <v>0</v>
      </c>
      <c r="AI175" s="739">
        <f t="shared" si="356"/>
        <v>0</v>
      </c>
      <c r="AJ175" s="739">
        <f t="shared" si="356"/>
        <v>0</v>
      </c>
      <c r="AK175" s="739">
        <f t="shared" si="356"/>
        <v>4270000</v>
      </c>
      <c r="AL175" s="739">
        <f t="shared" si="356"/>
        <v>0</v>
      </c>
      <c r="AM175" s="739">
        <f t="shared" si="356"/>
        <v>0</v>
      </c>
      <c r="AN175" s="739">
        <f t="shared" si="356"/>
        <v>0</v>
      </c>
      <c r="AO175" s="739">
        <f t="shared" si="356"/>
        <v>0</v>
      </c>
      <c r="AP175" s="739">
        <f t="shared" si="356"/>
        <v>0</v>
      </c>
      <c r="AQ175" s="739">
        <f t="shared" ref="AQ175" si="362">SUM(AQ176:AQ187)</f>
        <v>0</v>
      </c>
      <c r="AR175" s="739">
        <f t="shared" si="356"/>
        <v>0</v>
      </c>
      <c r="AS175" s="739">
        <f t="shared" ref="AS175:AT175" si="363">SUM(AS176:AS187)</f>
        <v>0</v>
      </c>
      <c r="AT175" s="739">
        <f t="shared" si="363"/>
        <v>0</v>
      </c>
      <c r="AU175" s="739">
        <f t="shared" si="356"/>
        <v>0</v>
      </c>
      <c r="AV175" s="739">
        <f t="shared" si="356"/>
        <v>0</v>
      </c>
      <c r="AW175" s="739">
        <f t="shared" si="356"/>
        <v>0</v>
      </c>
      <c r="AX175" s="739">
        <f t="shared" si="356"/>
        <v>0</v>
      </c>
      <c r="AY175" s="740">
        <f t="shared" si="356"/>
        <v>11830518</v>
      </c>
      <c r="AZ175" s="692">
        <f t="shared" si="328"/>
        <v>11830518</v>
      </c>
    </row>
    <row r="176" spans="1:52" ht="18" x14ac:dyDescent="0.25">
      <c r="A176" s="749" t="s">
        <v>354</v>
      </c>
      <c r="B176" s="698" t="s">
        <v>355</v>
      </c>
      <c r="C176" s="699"/>
      <c r="D176" s="699"/>
      <c r="E176" s="699"/>
      <c r="F176" s="699"/>
      <c r="G176" s="699"/>
      <c r="H176" s="699">
        <f t="shared" ref="H176:H186" si="364">SUM(C176:G176)</f>
        <v>0</v>
      </c>
      <c r="I176" s="699"/>
      <c r="J176" s="699"/>
      <c r="K176" s="699"/>
      <c r="L176" s="699"/>
      <c r="M176" s="699">
        <f t="shared" ref="M176:M186" si="365">SUM(I176:L176)</f>
        <v>0</v>
      </c>
      <c r="N176" s="699"/>
      <c r="O176" s="699"/>
      <c r="P176" s="699"/>
      <c r="Q176" s="699">
        <f t="shared" si="283"/>
        <v>0</v>
      </c>
      <c r="R176" s="699"/>
      <c r="S176" s="699"/>
      <c r="T176" s="699"/>
      <c r="U176" s="699"/>
      <c r="V176" s="699"/>
      <c r="W176" s="699"/>
      <c r="X176" s="699"/>
      <c r="Y176" s="699"/>
      <c r="Z176" s="699"/>
      <c r="AA176" s="699"/>
      <c r="AB176" s="699"/>
      <c r="AC176" s="699"/>
      <c r="AD176" s="699"/>
      <c r="AE176" s="699"/>
      <c r="AF176" s="699"/>
      <c r="AG176" s="699"/>
      <c r="AH176" s="699"/>
      <c r="AI176" s="699"/>
      <c r="AJ176" s="699"/>
      <c r="AK176" s="699"/>
      <c r="AL176" s="699"/>
      <c r="AM176" s="699"/>
      <c r="AN176" s="699"/>
      <c r="AO176" s="699"/>
      <c r="AP176" s="699"/>
      <c r="AQ176" s="699"/>
      <c r="AR176" s="699"/>
      <c r="AS176" s="699"/>
      <c r="AT176" s="699"/>
      <c r="AU176" s="699"/>
      <c r="AV176" s="699"/>
      <c r="AW176" s="699"/>
      <c r="AX176" s="699"/>
      <c r="AY176" s="700">
        <f t="shared" ref="AY176:AY186" si="366">SUM(R176:AX176)</f>
        <v>0</v>
      </c>
      <c r="AZ176" s="692">
        <f t="shared" si="328"/>
        <v>0</v>
      </c>
    </row>
    <row r="177" spans="1:52" ht="18" x14ac:dyDescent="0.25">
      <c r="A177" s="749" t="s">
        <v>356</v>
      </c>
      <c r="B177" s="698" t="s">
        <v>357</v>
      </c>
      <c r="C177" s="699"/>
      <c r="D177" s="699"/>
      <c r="E177" s="699"/>
      <c r="F177" s="699"/>
      <c r="G177" s="699"/>
      <c r="H177" s="699">
        <f t="shared" si="364"/>
        <v>0</v>
      </c>
      <c r="I177" s="699"/>
      <c r="J177" s="699"/>
      <c r="K177" s="699"/>
      <c r="L177" s="699"/>
      <c r="M177" s="699">
        <f t="shared" si="365"/>
        <v>0</v>
      </c>
      <c r="N177" s="699"/>
      <c r="O177" s="699"/>
      <c r="P177" s="699"/>
      <c r="Q177" s="699">
        <f t="shared" si="283"/>
        <v>0</v>
      </c>
      <c r="R177" s="699"/>
      <c r="S177" s="699"/>
      <c r="T177" s="699"/>
      <c r="U177" s="699">
        <v>0</v>
      </c>
      <c r="V177" s="699"/>
      <c r="W177" s="699"/>
      <c r="X177" s="699">
        <v>5455988</v>
      </c>
      <c r="Y177" s="699"/>
      <c r="Z177" s="699"/>
      <c r="AA177" s="699"/>
      <c r="AB177" s="699"/>
      <c r="AC177" s="699"/>
      <c r="AD177" s="699"/>
      <c r="AE177" s="699"/>
      <c r="AF177" s="699"/>
      <c r="AG177" s="699"/>
      <c r="AH177" s="699"/>
      <c r="AI177" s="699"/>
      <c r="AJ177" s="699"/>
      <c r="AK177" s="699"/>
      <c r="AL177" s="699"/>
      <c r="AM177" s="699"/>
      <c r="AN177" s="699"/>
      <c r="AO177" s="699"/>
      <c r="AP177" s="699"/>
      <c r="AQ177" s="699"/>
      <c r="AR177" s="699"/>
      <c r="AS177" s="699"/>
      <c r="AT177" s="699"/>
      <c r="AU177" s="699"/>
      <c r="AV177" s="699"/>
      <c r="AW177" s="699"/>
      <c r="AX177" s="699"/>
      <c r="AY177" s="700">
        <f t="shared" si="366"/>
        <v>5455988</v>
      </c>
      <c r="AZ177" s="692">
        <f t="shared" si="328"/>
        <v>5455988</v>
      </c>
    </row>
    <row r="178" spans="1:52" ht="30" x14ac:dyDescent="0.25">
      <c r="A178" s="749" t="s">
        <v>358</v>
      </c>
      <c r="B178" s="698" t="s">
        <v>359</v>
      </c>
      <c r="C178" s="699"/>
      <c r="D178" s="699"/>
      <c r="E178" s="699"/>
      <c r="F178" s="699"/>
      <c r="G178" s="699"/>
      <c r="H178" s="699">
        <f t="shared" si="364"/>
        <v>0</v>
      </c>
      <c r="I178" s="699"/>
      <c r="J178" s="699"/>
      <c r="K178" s="699"/>
      <c r="L178" s="699"/>
      <c r="M178" s="699">
        <f t="shared" si="365"/>
        <v>0</v>
      </c>
      <c r="N178" s="699"/>
      <c r="O178" s="699"/>
      <c r="P178" s="699"/>
      <c r="Q178" s="699">
        <f t="shared" si="283"/>
        <v>0</v>
      </c>
      <c r="R178" s="699"/>
      <c r="S178" s="699"/>
      <c r="T178" s="699"/>
      <c r="U178" s="699">
        <v>0</v>
      </c>
      <c r="V178" s="699"/>
      <c r="W178" s="699"/>
      <c r="X178" s="699"/>
      <c r="Y178" s="699"/>
      <c r="Z178" s="699"/>
      <c r="AA178" s="699"/>
      <c r="AB178" s="699"/>
      <c r="AC178" s="699"/>
      <c r="AD178" s="699"/>
      <c r="AE178" s="699"/>
      <c r="AF178" s="699"/>
      <c r="AG178" s="699"/>
      <c r="AH178" s="699"/>
      <c r="AI178" s="699"/>
      <c r="AJ178" s="699"/>
      <c r="AK178" s="699"/>
      <c r="AL178" s="699"/>
      <c r="AM178" s="699"/>
      <c r="AN178" s="699"/>
      <c r="AO178" s="699"/>
      <c r="AP178" s="699"/>
      <c r="AQ178" s="699"/>
      <c r="AR178" s="699"/>
      <c r="AS178" s="699"/>
      <c r="AT178" s="699"/>
      <c r="AU178" s="699"/>
      <c r="AV178" s="699"/>
      <c r="AW178" s="699"/>
      <c r="AX178" s="699"/>
      <c r="AY178" s="700">
        <f t="shared" si="366"/>
        <v>0</v>
      </c>
      <c r="AZ178" s="692">
        <f t="shared" si="328"/>
        <v>0</v>
      </c>
    </row>
    <row r="179" spans="1:52" ht="30" x14ac:dyDescent="0.25">
      <c r="A179" s="749" t="s">
        <v>360</v>
      </c>
      <c r="B179" s="698" t="s">
        <v>361</v>
      </c>
      <c r="C179" s="699"/>
      <c r="D179" s="699"/>
      <c r="E179" s="699"/>
      <c r="F179" s="699"/>
      <c r="G179" s="699"/>
      <c r="H179" s="699">
        <f t="shared" si="364"/>
        <v>0</v>
      </c>
      <c r="I179" s="699"/>
      <c r="J179" s="699"/>
      <c r="K179" s="699"/>
      <c r="L179" s="699"/>
      <c r="M179" s="699">
        <f t="shared" si="365"/>
        <v>0</v>
      </c>
      <c r="N179" s="699"/>
      <c r="O179" s="699"/>
      <c r="P179" s="699"/>
      <c r="Q179" s="699">
        <f t="shared" si="283"/>
        <v>0</v>
      </c>
      <c r="R179" s="699"/>
      <c r="S179" s="699"/>
      <c r="T179" s="699"/>
      <c r="U179" s="699"/>
      <c r="V179" s="699"/>
      <c r="W179" s="699"/>
      <c r="X179" s="699"/>
      <c r="Y179" s="699"/>
      <c r="Z179" s="699"/>
      <c r="AA179" s="699"/>
      <c r="AB179" s="699"/>
      <c r="AC179" s="699"/>
      <c r="AD179" s="699"/>
      <c r="AE179" s="699"/>
      <c r="AF179" s="699"/>
      <c r="AG179" s="699"/>
      <c r="AH179" s="699"/>
      <c r="AI179" s="699"/>
      <c r="AJ179" s="699"/>
      <c r="AK179" s="699"/>
      <c r="AL179" s="699"/>
      <c r="AM179" s="699"/>
      <c r="AN179" s="699"/>
      <c r="AO179" s="699"/>
      <c r="AP179" s="699"/>
      <c r="AQ179" s="699"/>
      <c r="AR179" s="699"/>
      <c r="AS179" s="699"/>
      <c r="AT179" s="699"/>
      <c r="AU179" s="699"/>
      <c r="AV179" s="699"/>
      <c r="AW179" s="699"/>
      <c r="AX179" s="699"/>
      <c r="AY179" s="700">
        <f t="shared" si="366"/>
        <v>0</v>
      </c>
      <c r="AZ179" s="692">
        <f t="shared" si="328"/>
        <v>0</v>
      </c>
    </row>
    <row r="180" spans="1:52" ht="30" x14ac:dyDescent="0.25">
      <c r="A180" s="749" t="s">
        <v>362</v>
      </c>
      <c r="B180" s="698" t="s">
        <v>363</v>
      </c>
      <c r="C180" s="699"/>
      <c r="D180" s="699"/>
      <c r="E180" s="699"/>
      <c r="F180" s="699"/>
      <c r="G180" s="699"/>
      <c r="H180" s="699">
        <f t="shared" si="364"/>
        <v>0</v>
      </c>
      <c r="I180" s="699"/>
      <c r="J180" s="699"/>
      <c r="K180" s="699"/>
      <c r="L180" s="699"/>
      <c r="M180" s="699">
        <f t="shared" si="365"/>
        <v>0</v>
      </c>
      <c r="N180" s="699"/>
      <c r="O180" s="699"/>
      <c r="P180" s="699"/>
      <c r="Q180" s="699">
        <f t="shared" si="283"/>
        <v>0</v>
      </c>
      <c r="R180" s="699"/>
      <c r="S180" s="699"/>
      <c r="T180" s="699"/>
      <c r="U180" s="699"/>
      <c r="V180" s="699"/>
      <c r="W180" s="699"/>
      <c r="X180" s="699"/>
      <c r="Y180" s="699"/>
      <c r="Z180" s="699"/>
      <c r="AA180" s="699"/>
      <c r="AB180" s="699"/>
      <c r="AC180" s="699"/>
      <c r="AD180" s="699"/>
      <c r="AE180" s="699"/>
      <c r="AF180" s="699"/>
      <c r="AG180" s="699"/>
      <c r="AH180" s="699"/>
      <c r="AI180" s="699"/>
      <c r="AJ180" s="699"/>
      <c r="AK180" s="699"/>
      <c r="AL180" s="699"/>
      <c r="AM180" s="699"/>
      <c r="AN180" s="699"/>
      <c r="AO180" s="699"/>
      <c r="AP180" s="699"/>
      <c r="AQ180" s="699"/>
      <c r="AR180" s="699"/>
      <c r="AS180" s="699"/>
      <c r="AT180" s="699"/>
      <c r="AU180" s="699"/>
      <c r="AV180" s="699"/>
      <c r="AW180" s="699"/>
      <c r="AX180" s="699"/>
      <c r="AY180" s="700">
        <f t="shared" si="366"/>
        <v>0</v>
      </c>
      <c r="AZ180" s="692">
        <f t="shared" si="328"/>
        <v>0</v>
      </c>
    </row>
    <row r="181" spans="1:52" ht="30" x14ac:dyDescent="0.25">
      <c r="A181" s="749" t="s">
        <v>364</v>
      </c>
      <c r="B181" s="698" t="s">
        <v>365</v>
      </c>
      <c r="C181" s="699"/>
      <c r="D181" s="699"/>
      <c r="E181" s="699"/>
      <c r="F181" s="699"/>
      <c r="G181" s="699"/>
      <c r="H181" s="699">
        <f t="shared" si="364"/>
        <v>0</v>
      </c>
      <c r="I181" s="699"/>
      <c r="J181" s="699"/>
      <c r="K181" s="699"/>
      <c r="L181" s="699"/>
      <c r="M181" s="699">
        <f t="shared" si="365"/>
        <v>0</v>
      </c>
      <c r="N181" s="699"/>
      <c r="O181" s="699"/>
      <c r="P181" s="699"/>
      <c r="Q181" s="699">
        <f t="shared" si="283"/>
        <v>0</v>
      </c>
      <c r="R181" s="699"/>
      <c r="S181" s="699"/>
      <c r="T181" s="699"/>
      <c r="U181" s="699"/>
      <c r="V181" s="699"/>
      <c r="W181" s="699"/>
      <c r="X181" s="699"/>
      <c r="Y181" s="699"/>
      <c r="Z181" s="699"/>
      <c r="AA181" s="699"/>
      <c r="AB181" s="699"/>
      <c r="AC181" s="699"/>
      <c r="AD181" s="699"/>
      <c r="AE181" s="699"/>
      <c r="AF181" s="699"/>
      <c r="AG181" s="699"/>
      <c r="AH181" s="699"/>
      <c r="AI181" s="699"/>
      <c r="AJ181" s="699"/>
      <c r="AK181" s="699"/>
      <c r="AL181" s="699"/>
      <c r="AM181" s="699"/>
      <c r="AN181" s="699"/>
      <c r="AO181" s="699"/>
      <c r="AP181" s="699"/>
      <c r="AQ181" s="699"/>
      <c r="AR181" s="699"/>
      <c r="AS181" s="699"/>
      <c r="AT181" s="699"/>
      <c r="AU181" s="699"/>
      <c r="AV181" s="699"/>
      <c r="AW181" s="699"/>
      <c r="AX181" s="699"/>
      <c r="AY181" s="700">
        <f t="shared" si="366"/>
        <v>0</v>
      </c>
      <c r="AZ181" s="692">
        <f t="shared" si="328"/>
        <v>0</v>
      </c>
    </row>
    <row r="182" spans="1:52" ht="30" x14ac:dyDescent="0.25">
      <c r="A182" s="749" t="s">
        <v>366</v>
      </c>
      <c r="B182" s="698" t="s">
        <v>367</v>
      </c>
      <c r="C182" s="699"/>
      <c r="D182" s="699"/>
      <c r="E182" s="699"/>
      <c r="F182" s="699"/>
      <c r="G182" s="699"/>
      <c r="H182" s="699">
        <f t="shared" si="364"/>
        <v>0</v>
      </c>
      <c r="I182" s="699"/>
      <c r="J182" s="699"/>
      <c r="K182" s="699"/>
      <c r="L182" s="699"/>
      <c r="M182" s="699">
        <f t="shared" si="365"/>
        <v>0</v>
      </c>
      <c r="N182" s="699"/>
      <c r="O182" s="699"/>
      <c r="P182" s="699"/>
      <c r="Q182" s="699">
        <f t="shared" si="283"/>
        <v>0</v>
      </c>
      <c r="R182" s="699"/>
      <c r="S182" s="699"/>
      <c r="T182" s="699"/>
      <c r="U182" s="699"/>
      <c r="V182" s="699"/>
      <c r="W182" s="699"/>
      <c r="X182" s="699"/>
      <c r="Y182" s="699"/>
      <c r="Z182" s="699"/>
      <c r="AA182" s="699"/>
      <c r="AB182" s="699"/>
      <c r="AC182" s="699"/>
      <c r="AD182" s="699"/>
      <c r="AE182" s="699"/>
      <c r="AF182" s="699"/>
      <c r="AG182" s="699"/>
      <c r="AH182" s="699"/>
      <c r="AI182" s="699"/>
      <c r="AJ182" s="699"/>
      <c r="AK182" s="699"/>
      <c r="AL182" s="699"/>
      <c r="AM182" s="699"/>
      <c r="AN182" s="699"/>
      <c r="AO182" s="699"/>
      <c r="AP182" s="699"/>
      <c r="AQ182" s="699"/>
      <c r="AR182" s="699"/>
      <c r="AS182" s="699"/>
      <c r="AT182" s="699"/>
      <c r="AU182" s="699"/>
      <c r="AV182" s="699"/>
      <c r="AW182" s="699"/>
      <c r="AX182" s="699"/>
      <c r="AY182" s="700">
        <f t="shared" si="366"/>
        <v>0</v>
      </c>
      <c r="AZ182" s="692">
        <f t="shared" si="328"/>
        <v>0</v>
      </c>
    </row>
    <row r="183" spans="1:52" ht="30" x14ac:dyDescent="0.25">
      <c r="A183" s="749" t="s">
        <v>368</v>
      </c>
      <c r="B183" s="698" t="s">
        <v>369</v>
      </c>
      <c r="C183" s="699"/>
      <c r="D183" s="699"/>
      <c r="E183" s="699"/>
      <c r="F183" s="699"/>
      <c r="G183" s="699"/>
      <c r="H183" s="699">
        <f t="shared" si="364"/>
        <v>0</v>
      </c>
      <c r="I183" s="699"/>
      <c r="J183" s="699"/>
      <c r="K183" s="699"/>
      <c r="L183" s="699"/>
      <c r="M183" s="699">
        <f t="shared" si="365"/>
        <v>0</v>
      </c>
      <c r="N183" s="699"/>
      <c r="O183" s="699"/>
      <c r="P183" s="699"/>
      <c r="Q183" s="699">
        <f t="shared" si="283"/>
        <v>0</v>
      </c>
      <c r="R183" s="699"/>
      <c r="S183" s="699"/>
      <c r="T183" s="699"/>
      <c r="U183" s="699"/>
      <c r="V183" s="699"/>
      <c r="W183" s="699"/>
      <c r="X183" s="699"/>
      <c r="Y183" s="699"/>
      <c r="Z183" s="699"/>
      <c r="AA183" s="699"/>
      <c r="AB183" s="699"/>
      <c r="AC183" s="699"/>
      <c r="AD183" s="699"/>
      <c r="AE183" s="699"/>
      <c r="AF183" s="699"/>
      <c r="AG183" s="699"/>
      <c r="AH183" s="699"/>
      <c r="AI183" s="699"/>
      <c r="AJ183" s="699"/>
      <c r="AK183" s="699"/>
      <c r="AL183" s="699"/>
      <c r="AM183" s="699"/>
      <c r="AN183" s="699"/>
      <c r="AO183" s="699"/>
      <c r="AP183" s="699"/>
      <c r="AQ183" s="699"/>
      <c r="AR183" s="699"/>
      <c r="AS183" s="699"/>
      <c r="AT183" s="699"/>
      <c r="AU183" s="699"/>
      <c r="AV183" s="699"/>
      <c r="AW183" s="699"/>
      <c r="AX183" s="699"/>
      <c r="AY183" s="700">
        <f t="shared" si="366"/>
        <v>0</v>
      </c>
      <c r="AZ183" s="692">
        <f t="shared" si="328"/>
        <v>0</v>
      </c>
    </row>
    <row r="184" spans="1:52" ht="18" x14ac:dyDescent="0.25">
      <c r="A184" s="749" t="s">
        <v>370</v>
      </c>
      <c r="B184" s="698" t="s">
        <v>371</v>
      </c>
      <c r="C184" s="699"/>
      <c r="D184" s="699"/>
      <c r="E184" s="699"/>
      <c r="F184" s="699"/>
      <c r="G184" s="699"/>
      <c r="H184" s="699">
        <f t="shared" si="364"/>
        <v>0</v>
      </c>
      <c r="I184" s="699"/>
      <c r="J184" s="699"/>
      <c r="K184" s="699"/>
      <c r="L184" s="699"/>
      <c r="M184" s="699">
        <f t="shared" si="365"/>
        <v>0</v>
      </c>
      <c r="N184" s="699"/>
      <c r="O184" s="699"/>
      <c r="P184" s="699"/>
      <c r="Q184" s="699">
        <f t="shared" si="283"/>
        <v>0</v>
      </c>
      <c r="R184" s="699"/>
      <c r="S184" s="699"/>
      <c r="T184" s="699"/>
      <c r="U184" s="699"/>
      <c r="V184" s="699"/>
      <c r="W184" s="699"/>
      <c r="X184" s="699"/>
      <c r="Y184" s="699"/>
      <c r="Z184" s="699"/>
      <c r="AA184" s="699"/>
      <c r="AB184" s="699"/>
      <c r="AC184" s="699"/>
      <c r="AD184" s="699"/>
      <c r="AE184" s="699"/>
      <c r="AF184" s="699"/>
      <c r="AG184" s="699"/>
      <c r="AH184" s="699"/>
      <c r="AI184" s="699"/>
      <c r="AJ184" s="699"/>
      <c r="AK184" s="699"/>
      <c r="AL184" s="699"/>
      <c r="AM184" s="699"/>
      <c r="AN184" s="699"/>
      <c r="AO184" s="699"/>
      <c r="AP184" s="699"/>
      <c r="AQ184" s="699"/>
      <c r="AR184" s="699"/>
      <c r="AS184" s="699"/>
      <c r="AT184" s="699"/>
      <c r="AU184" s="699"/>
      <c r="AV184" s="699"/>
      <c r="AW184" s="699"/>
      <c r="AX184" s="699"/>
      <c r="AY184" s="700">
        <f t="shared" si="366"/>
        <v>0</v>
      </c>
      <c r="AZ184" s="692">
        <f t="shared" si="328"/>
        <v>0</v>
      </c>
    </row>
    <row r="185" spans="1:52" ht="18" x14ac:dyDescent="0.25">
      <c r="A185" s="749" t="s">
        <v>372</v>
      </c>
      <c r="B185" s="698" t="s">
        <v>373</v>
      </c>
      <c r="C185" s="699"/>
      <c r="D185" s="699"/>
      <c r="E185" s="699"/>
      <c r="F185" s="699"/>
      <c r="G185" s="699"/>
      <c r="H185" s="699">
        <f t="shared" si="364"/>
        <v>0</v>
      </c>
      <c r="I185" s="699"/>
      <c r="J185" s="699"/>
      <c r="K185" s="699"/>
      <c r="L185" s="699"/>
      <c r="M185" s="699">
        <f t="shared" si="365"/>
        <v>0</v>
      </c>
      <c r="N185" s="699"/>
      <c r="O185" s="699"/>
      <c r="P185" s="699"/>
      <c r="Q185" s="699">
        <f t="shared" si="283"/>
        <v>0</v>
      </c>
      <c r="R185" s="699"/>
      <c r="S185" s="699"/>
      <c r="T185" s="699"/>
      <c r="U185" s="699"/>
      <c r="V185" s="699"/>
      <c r="W185" s="699"/>
      <c r="X185" s="699"/>
      <c r="Y185" s="699"/>
      <c r="Z185" s="699"/>
      <c r="AA185" s="699"/>
      <c r="AB185" s="699"/>
      <c r="AC185" s="699"/>
      <c r="AD185" s="699"/>
      <c r="AE185" s="699"/>
      <c r="AF185" s="699"/>
      <c r="AG185" s="699"/>
      <c r="AH185" s="699"/>
      <c r="AI185" s="699"/>
      <c r="AJ185" s="699"/>
      <c r="AK185" s="699"/>
      <c r="AL185" s="699"/>
      <c r="AM185" s="699"/>
      <c r="AN185" s="699"/>
      <c r="AO185" s="699"/>
      <c r="AP185" s="699"/>
      <c r="AQ185" s="699"/>
      <c r="AR185" s="699"/>
      <c r="AS185" s="699"/>
      <c r="AT185" s="699"/>
      <c r="AU185" s="699"/>
      <c r="AV185" s="699"/>
      <c r="AW185" s="699"/>
      <c r="AX185" s="699"/>
      <c r="AY185" s="700">
        <f t="shared" si="366"/>
        <v>0</v>
      </c>
      <c r="AZ185" s="692">
        <f t="shared" ref="AZ185:AZ212" si="367">AY185+Q185+M185+H185</f>
        <v>0</v>
      </c>
    </row>
    <row r="186" spans="1:52" ht="30" x14ac:dyDescent="0.25">
      <c r="A186" s="749" t="s">
        <v>374</v>
      </c>
      <c r="B186" s="698" t="s">
        <v>375</v>
      </c>
      <c r="C186" s="699"/>
      <c r="D186" s="699"/>
      <c r="E186" s="699"/>
      <c r="F186" s="699"/>
      <c r="G186" s="699"/>
      <c r="H186" s="699">
        <f t="shared" si="364"/>
        <v>0</v>
      </c>
      <c r="I186" s="699"/>
      <c r="J186" s="699"/>
      <c r="K186" s="699"/>
      <c r="L186" s="699"/>
      <c r="M186" s="699">
        <f t="shared" si="365"/>
        <v>0</v>
      </c>
      <c r="N186" s="699">
        <v>0</v>
      </c>
      <c r="O186" s="699">
        <v>0</v>
      </c>
      <c r="P186" s="699">
        <v>0</v>
      </c>
      <c r="Q186" s="699">
        <f t="shared" si="283"/>
        <v>0</v>
      </c>
      <c r="R186" s="699"/>
      <c r="S186" s="699"/>
      <c r="T186" s="699"/>
      <c r="U186" s="699"/>
      <c r="V186" s="699"/>
      <c r="W186" s="699"/>
      <c r="X186" s="699"/>
      <c r="Y186" s="699"/>
      <c r="Z186" s="699"/>
      <c r="AA186" s="699"/>
      <c r="AB186" s="699"/>
      <c r="AC186" s="699"/>
      <c r="AD186" s="699"/>
      <c r="AE186" s="699"/>
      <c r="AF186" s="699"/>
      <c r="AG186" s="699">
        <v>2104530</v>
      </c>
      <c r="AH186" s="699"/>
      <c r="AI186" s="699"/>
      <c r="AJ186" s="699">
        <v>0</v>
      </c>
      <c r="AK186" s="699">
        <v>4270000</v>
      </c>
      <c r="AL186" s="699"/>
      <c r="AM186" s="699"/>
      <c r="AN186" s="699"/>
      <c r="AO186" s="699"/>
      <c r="AP186" s="699"/>
      <c r="AQ186" s="699"/>
      <c r="AR186" s="699"/>
      <c r="AS186" s="699"/>
      <c r="AT186" s="699"/>
      <c r="AU186" s="699"/>
      <c r="AV186" s="699"/>
      <c r="AW186" s="699"/>
      <c r="AX186" s="699"/>
      <c r="AY186" s="743">
        <f t="shared" si="366"/>
        <v>6374530</v>
      </c>
      <c r="AZ186" s="692">
        <f t="shared" si="367"/>
        <v>6374530</v>
      </c>
    </row>
    <row r="187" spans="1:52" ht="18" x14ac:dyDescent="0.25">
      <c r="A187" s="749" t="s">
        <v>376</v>
      </c>
      <c r="B187" s="698" t="s">
        <v>377</v>
      </c>
      <c r="C187" s="699">
        <f t="shared" ref="C187:AY187" si="368">SUM(C188:C189)</f>
        <v>0</v>
      </c>
      <c r="D187" s="699">
        <f t="shared" ref="D187:F187" si="369">SUM(D188:D189)</f>
        <v>0</v>
      </c>
      <c r="E187" s="699">
        <f t="shared" si="369"/>
        <v>0</v>
      </c>
      <c r="F187" s="699">
        <f t="shared" si="369"/>
        <v>0</v>
      </c>
      <c r="G187" s="699">
        <f t="shared" si="368"/>
        <v>0</v>
      </c>
      <c r="H187" s="699">
        <f t="shared" si="368"/>
        <v>0</v>
      </c>
      <c r="I187" s="699">
        <f t="shared" si="368"/>
        <v>0</v>
      </c>
      <c r="J187" s="699">
        <f t="shared" ref="J187:K187" si="370">SUM(J188:J189)</f>
        <v>0</v>
      </c>
      <c r="K187" s="699">
        <f t="shared" si="370"/>
        <v>0</v>
      </c>
      <c r="L187" s="699">
        <f t="shared" si="368"/>
        <v>0</v>
      </c>
      <c r="M187" s="699">
        <f t="shared" si="368"/>
        <v>0</v>
      </c>
      <c r="N187" s="699">
        <f t="shared" si="368"/>
        <v>0</v>
      </c>
      <c r="O187" s="699">
        <v>0</v>
      </c>
      <c r="P187" s="699">
        <v>0</v>
      </c>
      <c r="Q187" s="699">
        <f t="shared" si="283"/>
        <v>0</v>
      </c>
      <c r="R187" s="699">
        <f t="shared" si="368"/>
        <v>0</v>
      </c>
      <c r="S187" s="699">
        <f t="shared" ref="S187:T187" si="371">SUM(S188:S189)</f>
        <v>0</v>
      </c>
      <c r="T187" s="699">
        <f t="shared" si="371"/>
        <v>0</v>
      </c>
      <c r="U187" s="699">
        <f t="shared" si="368"/>
        <v>0</v>
      </c>
      <c r="V187" s="699">
        <f t="shared" si="368"/>
        <v>0</v>
      </c>
      <c r="W187" s="699">
        <f t="shared" si="368"/>
        <v>0</v>
      </c>
      <c r="X187" s="699">
        <f t="shared" si="368"/>
        <v>0</v>
      </c>
      <c r="Y187" s="699">
        <f t="shared" ref="Y187" si="372">SUM(Y188:Y189)</f>
        <v>0</v>
      </c>
      <c r="Z187" s="699">
        <f t="shared" si="368"/>
        <v>0</v>
      </c>
      <c r="AA187" s="699">
        <f t="shared" si="368"/>
        <v>0</v>
      </c>
      <c r="AB187" s="699">
        <f t="shared" si="368"/>
        <v>0</v>
      </c>
      <c r="AC187" s="699">
        <f t="shared" si="368"/>
        <v>0</v>
      </c>
      <c r="AD187" s="699">
        <f t="shared" si="368"/>
        <v>0</v>
      </c>
      <c r="AE187" s="699">
        <f t="shared" si="368"/>
        <v>0</v>
      </c>
      <c r="AF187" s="699">
        <f t="shared" si="368"/>
        <v>0</v>
      </c>
      <c r="AG187" s="699">
        <f t="shared" si="368"/>
        <v>0</v>
      </c>
      <c r="AH187" s="699">
        <f t="shared" si="368"/>
        <v>0</v>
      </c>
      <c r="AI187" s="699">
        <f t="shared" si="368"/>
        <v>0</v>
      </c>
      <c r="AJ187" s="699">
        <f t="shared" si="368"/>
        <v>0</v>
      </c>
      <c r="AK187" s="699">
        <f t="shared" si="368"/>
        <v>0</v>
      </c>
      <c r="AL187" s="699">
        <f t="shared" si="368"/>
        <v>0</v>
      </c>
      <c r="AM187" s="699">
        <f t="shared" si="368"/>
        <v>0</v>
      </c>
      <c r="AN187" s="699">
        <f t="shared" si="368"/>
        <v>0</v>
      </c>
      <c r="AO187" s="699">
        <f t="shared" si="368"/>
        <v>0</v>
      </c>
      <c r="AP187" s="699">
        <f t="shared" si="368"/>
        <v>0</v>
      </c>
      <c r="AQ187" s="699">
        <f t="shared" ref="AQ187" si="373">SUM(AQ188:AQ189)</f>
        <v>0</v>
      </c>
      <c r="AR187" s="699">
        <f t="shared" si="368"/>
        <v>0</v>
      </c>
      <c r="AS187" s="699">
        <f t="shared" ref="AS187:AT187" si="374">SUM(AS188:AS189)</f>
        <v>0</v>
      </c>
      <c r="AT187" s="699">
        <f t="shared" si="374"/>
        <v>0</v>
      </c>
      <c r="AU187" s="699">
        <f t="shared" si="368"/>
        <v>0</v>
      </c>
      <c r="AV187" s="699">
        <f t="shared" si="368"/>
        <v>0</v>
      </c>
      <c r="AW187" s="699">
        <f t="shared" si="368"/>
        <v>0</v>
      </c>
      <c r="AX187" s="699">
        <f t="shared" si="368"/>
        <v>0</v>
      </c>
      <c r="AY187" s="700">
        <f t="shared" si="368"/>
        <v>0</v>
      </c>
      <c r="AZ187" s="692">
        <f t="shared" si="367"/>
        <v>0</v>
      </c>
    </row>
    <row r="188" spans="1:52" ht="18" x14ac:dyDescent="0.25">
      <c r="A188" s="749"/>
      <c r="B188" s="705" t="s">
        <v>378</v>
      </c>
      <c r="C188" s="699"/>
      <c r="D188" s="699"/>
      <c r="E188" s="699"/>
      <c r="F188" s="699"/>
      <c r="G188" s="699"/>
      <c r="H188" s="699">
        <f>SUM(C188:G188)</f>
        <v>0</v>
      </c>
      <c r="I188" s="699"/>
      <c r="J188" s="699"/>
      <c r="K188" s="699"/>
      <c r="L188" s="699"/>
      <c r="M188" s="699">
        <f>SUM(I188:L188)</f>
        <v>0</v>
      </c>
      <c r="N188" s="699">
        <v>0</v>
      </c>
      <c r="O188" s="699">
        <v>0</v>
      </c>
      <c r="P188" s="699">
        <v>0</v>
      </c>
      <c r="Q188" s="699">
        <f t="shared" ref="Q188:Q234" si="375">SUM(N188:P188)</f>
        <v>0</v>
      </c>
      <c r="R188" s="699"/>
      <c r="S188" s="699"/>
      <c r="T188" s="699"/>
      <c r="U188" s="699"/>
      <c r="V188" s="699"/>
      <c r="W188" s="699"/>
      <c r="X188" s="699"/>
      <c r="Y188" s="699"/>
      <c r="Z188" s="699"/>
      <c r="AA188" s="699"/>
      <c r="AB188" s="699"/>
      <c r="AC188" s="699"/>
      <c r="AD188" s="699"/>
      <c r="AE188" s="699"/>
      <c r="AF188" s="699"/>
      <c r="AG188" s="699"/>
      <c r="AH188" s="699"/>
      <c r="AI188" s="699"/>
      <c r="AJ188" s="699"/>
      <c r="AK188" s="699"/>
      <c r="AL188" s="699"/>
      <c r="AM188" s="699"/>
      <c r="AN188" s="699"/>
      <c r="AO188" s="699"/>
      <c r="AP188" s="699"/>
      <c r="AQ188" s="699"/>
      <c r="AR188" s="699"/>
      <c r="AS188" s="699"/>
      <c r="AT188" s="699"/>
      <c r="AU188" s="699"/>
      <c r="AV188" s="699"/>
      <c r="AW188" s="699"/>
      <c r="AX188" s="699"/>
      <c r="AY188" s="700">
        <f>SUM(R188:AX188)</f>
        <v>0</v>
      </c>
      <c r="AZ188" s="692">
        <f t="shared" si="367"/>
        <v>0</v>
      </c>
    </row>
    <row r="189" spans="1:52" ht="18" x14ac:dyDescent="0.25">
      <c r="A189" s="749"/>
      <c r="B189" s="705" t="s">
        <v>379</v>
      </c>
      <c r="C189" s="699"/>
      <c r="D189" s="699"/>
      <c r="E189" s="699"/>
      <c r="F189" s="699"/>
      <c r="G189" s="699"/>
      <c r="H189" s="699">
        <f>SUM(C189:G189)</f>
        <v>0</v>
      </c>
      <c r="I189" s="699"/>
      <c r="J189" s="699"/>
      <c r="K189" s="699"/>
      <c r="L189" s="699"/>
      <c r="M189" s="699">
        <f>SUM(I189:L189)</f>
        <v>0</v>
      </c>
      <c r="N189" s="699"/>
      <c r="O189" s="699"/>
      <c r="P189" s="699"/>
      <c r="Q189" s="699">
        <f t="shared" si="375"/>
        <v>0</v>
      </c>
      <c r="R189" s="699"/>
      <c r="S189" s="699"/>
      <c r="T189" s="699"/>
      <c r="U189" s="699">
        <v>0</v>
      </c>
      <c r="V189" s="699"/>
      <c r="W189" s="699"/>
      <c r="X189" s="699"/>
      <c r="Y189" s="699"/>
      <c r="Z189" s="699"/>
      <c r="AA189" s="699"/>
      <c r="AB189" s="699"/>
      <c r="AC189" s="699"/>
      <c r="AD189" s="699"/>
      <c r="AE189" s="699"/>
      <c r="AF189" s="699"/>
      <c r="AG189" s="699"/>
      <c r="AH189" s="699"/>
      <c r="AI189" s="699"/>
      <c r="AJ189" s="699"/>
      <c r="AK189" s="699"/>
      <c r="AL189" s="699"/>
      <c r="AM189" s="699"/>
      <c r="AN189" s="699"/>
      <c r="AO189" s="699"/>
      <c r="AP189" s="699"/>
      <c r="AQ189" s="699"/>
      <c r="AR189" s="699"/>
      <c r="AS189" s="699"/>
      <c r="AT189" s="699"/>
      <c r="AU189" s="699"/>
      <c r="AV189" s="699"/>
      <c r="AW189" s="699"/>
      <c r="AX189" s="699"/>
      <c r="AY189" s="700">
        <f>SUM(R189:AX189)</f>
        <v>0</v>
      </c>
      <c r="AZ189" s="692">
        <f t="shared" si="367"/>
        <v>0</v>
      </c>
    </row>
    <row r="190" spans="1:52" ht="18" x14ac:dyDescent="0.25">
      <c r="A190" s="688" t="s">
        <v>380</v>
      </c>
      <c r="B190" s="689" t="s">
        <v>381</v>
      </c>
      <c r="C190" s="690">
        <f t="shared" ref="C190:AY190" si="376">SUM(C191:C197)</f>
        <v>157480</v>
      </c>
      <c r="D190" s="690">
        <f t="shared" ref="D190:F190" si="377">SUM(D191:D197)</f>
        <v>0</v>
      </c>
      <c r="E190" s="690">
        <f t="shared" si="377"/>
        <v>217760</v>
      </c>
      <c r="F190" s="690">
        <f t="shared" si="377"/>
        <v>0</v>
      </c>
      <c r="G190" s="690">
        <f t="shared" si="376"/>
        <v>0</v>
      </c>
      <c r="H190" s="690">
        <f t="shared" si="376"/>
        <v>375240</v>
      </c>
      <c r="I190" s="739">
        <f t="shared" si="376"/>
        <v>325890</v>
      </c>
      <c r="J190" s="739">
        <f t="shared" ref="J190:K190" si="378">SUM(J191:J197)</f>
        <v>0</v>
      </c>
      <c r="K190" s="739">
        <f t="shared" si="378"/>
        <v>0</v>
      </c>
      <c r="L190" s="739">
        <f t="shared" si="376"/>
        <v>0</v>
      </c>
      <c r="M190" s="739">
        <f t="shared" si="376"/>
        <v>325890</v>
      </c>
      <c r="N190" s="739">
        <f t="shared" si="376"/>
        <v>85899</v>
      </c>
      <c r="O190" s="739">
        <f t="shared" ref="O190:P190" si="379">SUM(O191:O197)</f>
        <v>0</v>
      </c>
      <c r="P190" s="739">
        <f t="shared" si="379"/>
        <v>0</v>
      </c>
      <c r="Q190" s="739">
        <f t="shared" si="375"/>
        <v>85899</v>
      </c>
      <c r="R190" s="739">
        <f t="shared" si="376"/>
        <v>0</v>
      </c>
      <c r="S190" s="739">
        <f t="shared" ref="S190:T190" si="380">SUM(S191:S197)</f>
        <v>0</v>
      </c>
      <c r="T190" s="739">
        <f t="shared" si="380"/>
        <v>0</v>
      </c>
      <c r="U190" s="739">
        <f t="shared" si="376"/>
        <v>0</v>
      </c>
      <c r="V190" s="739">
        <f t="shared" si="376"/>
        <v>0</v>
      </c>
      <c r="W190" s="739">
        <f t="shared" si="376"/>
        <v>0</v>
      </c>
      <c r="X190" s="739">
        <f t="shared" si="376"/>
        <v>0</v>
      </c>
      <c r="Y190" s="739">
        <f t="shared" ref="Y190" si="381">SUM(Y191:Y197)</f>
        <v>0</v>
      </c>
      <c r="Z190" s="739">
        <f t="shared" si="376"/>
        <v>0</v>
      </c>
      <c r="AA190" s="739">
        <f t="shared" si="376"/>
        <v>0</v>
      </c>
      <c r="AB190" s="739">
        <f t="shared" si="376"/>
        <v>0</v>
      </c>
      <c r="AC190" s="739">
        <f t="shared" si="376"/>
        <v>0</v>
      </c>
      <c r="AD190" s="739">
        <f t="shared" si="376"/>
        <v>0</v>
      </c>
      <c r="AE190" s="739">
        <f t="shared" si="376"/>
        <v>12154353</v>
      </c>
      <c r="AF190" s="739">
        <f t="shared" si="376"/>
        <v>629801</v>
      </c>
      <c r="AG190" s="739">
        <f t="shared" si="376"/>
        <v>0</v>
      </c>
      <c r="AH190" s="739">
        <f t="shared" si="376"/>
        <v>0</v>
      </c>
      <c r="AI190" s="739">
        <f t="shared" si="376"/>
        <v>0</v>
      </c>
      <c r="AJ190" s="739">
        <f t="shared" si="376"/>
        <v>0</v>
      </c>
      <c r="AK190" s="739">
        <f t="shared" si="376"/>
        <v>0</v>
      </c>
      <c r="AL190" s="739">
        <f t="shared" si="376"/>
        <v>0</v>
      </c>
      <c r="AM190" s="739">
        <f t="shared" si="376"/>
        <v>0</v>
      </c>
      <c r="AN190" s="739">
        <f t="shared" si="376"/>
        <v>0</v>
      </c>
      <c r="AO190" s="739">
        <f t="shared" si="376"/>
        <v>0</v>
      </c>
      <c r="AP190" s="739">
        <f t="shared" si="376"/>
        <v>0</v>
      </c>
      <c r="AQ190" s="739">
        <f t="shared" ref="AQ190" si="382">SUM(AQ191:AQ197)</f>
        <v>0</v>
      </c>
      <c r="AR190" s="739">
        <f t="shared" si="376"/>
        <v>0</v>
      </c>
      <c r="AS190" s="739">
        <f t="shared" ref="AS190:AT190" si="383">SUM(AS191:AS197)</f>
        <v>0</v>
      </c>
      <c r="AT190" s="739">
        <f t="shared" si="383"/>
        <v>0</v>
      </c>
      <c r="AU190" s="739">
        <f t="shared" si="376"/>
        <v>0</v>
      </c>
      <c r="AV190" s="739">
        <f t="shared" si="376"/>
        <v>0</v>
      </c>
      <c r="AW190" s="739">
        <f t="shared" si="376"/>
        <v>0</v>
      </c>
      <c r="AX190" s="739">
        <f t="shared" si="376"/>
        <v>0</v>
      </c>
      <c r="AY190" s="740">
        <f t="shared" si="376"/>
        <v>12784154</v>
      </c>
      <c r="AZ190" s="692">
        <f t="shared" si="367"/>
        <v>13571183</v>
      </c>
    </row>
    <row r="191" spans="1:52" ht="18" x14ac:dyDescent="0.25">
      <c r="A191" s="744" t="s">
        <v>382</v>
      </c>
      <c r="B191" s="745" t="s">
        <v>383</v>
      </c>
      <c r="C191" s="746"/>
      <c r="D191" s="746"/>
      <c r="E191" s="746"/>
      <c r="F191" s="746"/>
      <c r="G191" s="746"/>
      <c r="H191" s="746">
        <f t="shared" ref="H191:H197" si="384">SUM(C191:G191)</f>
        <v>0</v>
      </c>
      <c r="I191" s="747"/>
      <c r="J191" s="747"/>
      <c r="K191" s="747"/>
      <c r="L191" s="747"/>
      <c r="M191" s="747">
        <f t="shared" ref="M191:M197" si="385">SUM(I191:L191)</f>
        <v>0</v>
      </c>
      <c r="N191" s="747">
        <v>0</v>
      </c>
      <c r="O191" s="747">
        <v>0</v>
      </c>
      <c r="P191" s="747">
        <v>0</v>
      </c>
      <c r="Q191" s="747">
        <f t="shared" si="375"/>
        <v>0</v>
      </c>
      <c r="R191" s="747"/>
      <c r="S191" s="747"/>
      <c r="T191" s="747"/>
      <c r="U191" s="747"/>
      <c r="V191" s="747"/>
      <c r="W191" s="747"/>
      <c r="X191" s="747"/>
      <c r="Y191" s="747"/>
      <c r="Z191" s="747"/>
      <c r="AA191" s="747"/>
      <c r="AB191" s="747"/>
      <c r="AC191" s="747"/>
      <c r="AD191" s="747"/>
      <c r="AE191" s="747"/>
      <c r="AF191" s="747"/>
      <c r="AG191" s="747"/>
      <c r="AH191" s="747"/>
      <c r="AI191" s="747"/>
      <c r="AJ191" s="747"/>
      <c r="AK191" s="747"/>
      <c r="AL191" s="747"/>
      <c r="AM191" s="747"/>
      <c r="AN191" s="747"/>
      <c r="AO191" s="747"/>
      <c r="AP191" s="747"/>
      <c r="AQ191" s="747"/>
      <c r="AR191" s="747"/>
      <c r="AS191" s="747"/>
      <c r="AT191" s="747"/>
      <c r="AU191" s="747"/>
      <c r="AV191" s="747"/>
      <c r="AW191" s="747"/>
      <c r="AX191" s="747"/>
      <c r="AY191" s="748">
        <f t="shared" ref="AY191:AY197" si="386">SUM(R191:AX191)</f>
        <v>0</v>
      </c>
      <c r="AZ191" s="692">
        <f t="shared" si="367"/>
        <v>0</v>
      </c>
    </row>
    <row r="192" spans="1:52" ht="18" x14ac:dyDescent="0.25">
      <c r="A192" s="744" t="s">
        <v>384</v>
      </c>
      <c r="B192" s="745" t="s">
        <v>385</v>
      </c>
      <c r="C192" s="746"/>
      <c r="D192" s="746"/>
      <c r="E192" s="746"/>
      <c r="F192" s="746"/>
      <c r="G192" s="746"/>
      <c r="H192" s="746">
        <f t="shared" si="384"/>
        <v>0</v>
      </c>
      <c r="I192" s="747"/>
      <c r="J192" s="747"/>
      <c r="K192" s="747"/>
      <c r="L192" s="747"/>
      <c r="M192" s="747">
        <f t="shared" si="385"/>
        <v>0</v>
      </c>
      <c r="N192" s="747">
        <v>0</v>
      </c>
      <c r="O192" s="747"/>
      <c r="P192" s="747"/>
      <c r="Q192" s="747">
        <f t="shared" si="375"/>
        <v>0</v>
      </c>
      <c r="R192" s="747"/>
      <c r="S192" s="747"/>
      <c r="T192" s="747"/>
      <c r="U192" s="747"/>
      <c r="V192" s="747"/>
      <c r="W192" s="747">
        <v>0</v>
      </c>
      <c r="X192" s="747"/>
      <c r="Y192" s="747"/>
      <c r="Z192" s="747"/>
      <c r="AA192" s="747"/>
      <c r="AB192" s="747"/>
      <c r="AC192" s="747"/>
      <c r="AD192" s="747"/>
      <c r="AE192" s="747">
        <v>6692913</v>
      </c>
      <c r="AF192" s="747"/>
      <c r="AG192" s="747"/>
      <c r="AH192" s="747"/>
      <c r="AI192" s="747"/>
      <c r="AJ192" s="747"/>
      <c r="AK192" s="747"/>
      <c r="AL192" s="747"/>
      <c r="AM192" s="747"/>
      <c r="AN192" s="747"/>
      <c r="AO192" s="747"/>
      <c r="AP192" s="747"/>
      <c r="AQ192" s="747"/>
      <c r="AR192" s="747"/>
      <c r="AS192" s="747"/>
      <c r="AT192" s="747"/>
      <c r="AU192" s="747"/>
      <c r="AV192" s="747"/>
      <c r="AW192" s="747"/>
      <c r="AX192" s="747"/>
      <c r="AY192" s="748">
        <f t="shared" si="386"/>
        <v>6692913</v>
      </c>
      <c r="AZ192" s="692">
        <f t="shared" si="367"/>
        <v>6692913</v>
      </c>
    </row>
    <row r="193" spans="1:52" ht="18" x14ac:dyDescent="0.25">
      <c r="A193" s="744" t="s">
        <v>386</v>
      </c>
      <c r="B193" s="745" t="s">
        <v>387</v>
      </c>
      <c r="C193" s="746"/>
      <c r="D193" s="746"/>
      <c r="E193" s="746"/>
      <c r="F193" s="746"/>
      <c r="G193" s="746"/>
      <c r="H193" s="746">
        <f t="shared" si="384"/>
        <v>0</v>
      </c>
      <c r="I193" s="747"/>
      <c r="J193" s="747"/>
      <c r="K193" s="747"/>
      <c r="L193" s="747"/>
      <c r="M193" s="747">
        <f t="shared" si="385"/>
        <v>0</v>
      </c>
      <c r="N193" s="747">
        <v>0</v>
      </c>
      <c r="O193" s="747"/>
      <c r="P193" s="747"/>
      <c r="Q193" s="747">
        <f t="shared" si="375"/>
        <v>0</v>
      </c>
      <c r="R193" s="747"/>
      <c r="S193" s="747"/>
      <c r="T193" s="747"/>
      <c r="U193" s="747"/>
      <c r="V193" s="747"/>
      <c r="W193" s="747"/>
      <c r="X193" s="747"/>
      <c r="Y193" s="747"/>
      <c r="Z193" s="747"/>
      <c r="AA193" s="747"/>
      <c r="AB193" s="747"/>
      <c r="AC193" s="747"/>
      <c r="AD193" s="747"/>
      <c r="AE193" s="747"/>
      <c r="AF193" s="747"/>
      <c r="AG193" s="747"/>
      <c r="AH193" s="747"/>
      <c r="AI193" s="747"/>
      <c r="AJ193" s="747"/>
      <c r="AK193" s="747"/>
      <c r="AL193" s="747"/>
      <c r="AM193" s="747"/>
      <c r="AN193" s="747"/>
      <c r="AO193" s="747"/>
      <c r="AP193" s="747"/>
      <c r="AQ193" s="747"/>
      <c r="AR193" s="747"/>
      <c r="AS193" s="747"/>
      <c r="AT193" s="747"/>
      <c r="AU193" s="747"/>
      <c r="AV193" s="747"/>
      <c r="AW193" s="747"/>
      <c r="AX193" s="747"/>
      <c r="AY193" s="748">
        <f t="shared" si="386"/>
        <v>0</v>
      </c>
      <c r="AZ193" s="692">
        <f t="shared" si="367"/>
        <v>0</v>
      </c>
    </row>
    <row r="194" spans="1:52" ht="18" x14ac:dyDescent="0.25">
      <c r="A194" s="744" t="s">
        <v>388</v>
      </c>
      <c r="B194" s="745" t="s">
        <v>389</v>
      </c>
      <c r="C194" s="746">
        <v>124000</v>
      </c>
      <c r="D194" s="746">
        <v>0</v>
      </c>
      <c r="E194" s="746">
        <v>171464</v>
      </c>
      <c r="F194" s="746">
        <v>0</v>
      </c>
      <c r="G194" s="746"/>
      <c r="H194" s="746">
        <f t="shared" si="384"/>
        <v>295464</v>
      </c>
      <c r="I194" s="747">
        <v>256607</v>
      </c>
      <c r="J194" s="747"/>
      <c r="K194" s="747"/>
      <c r="L194" s="747"/>
      <c r="M194" s="747">
        <f t="shared" si="385"/>
        <v>256607</v>
      </c>
      <c r="N194" s="747">
        <v>67637</v>
      </c>
      <c r="O194" s="747">
        <v>0</v>
      </c>
      <c r="P194" s="747">
        <v>0</v>
      </c>
      <c r="Q194" s="747">
        <f t="shared" si="375"/>
        <v>67637</v>
      </c>
      <c r="R194" s="747"/>
      <c r="S194" s="747"/>
      <c r="T194" s="747"/>
      <c r="U194" s="747">
        <v>0</v>
      </c>
      <c r="V194" s="747">
        <v>0</v>
      </c>
      <c r="W194" s="747"/>
      <c r="X194" s="747"/>
      <c r="Y194" s="747"/>
      <c r="Z194" s="747"/>
      <c r="AA194" s="747"/>
      <c r="AB194" s="747"/>
      <c r="AC194" s="747"/>
      <c r="AD194" s="747"/>
      <c r="AE194" s="747">
        <v>2480200</v>
      </c>
      <c r="AF194" s="747">
        <v>495906</v>
      </c>
      <c r="AG194" s="747"/>
      <c r="AH194" s="747">
        <v>0</v>
      </c>
      <c r="AI194" s="747">
        <v>0</v>
      </c>
      <c r="AJ194" s="747">
        <v>0</v>
      </c>
      <c r="AK194" s="747"/>
      <c r="AL194" s="747">
        <v>0</v>
      </c>
      <c r="AM194" s="747"/>
      <c r="AN194" s="747"/>
      <c r="AO194" s="747"/>
      <c r="AP194" s="747"/>
      <c r="AQ194" s="747"/>
      <c r="AR194" s="747"/>
      <c r="AS194" s="747"/>
      <c r="AT194" s="747"/>
      <c r="AU194" s="747"/>
      <c r="AV194" s="747"/>
      <c r="AW194" s="747"/>
      <c r="AX194" s="747"/>
      <c r="AY194" s="748">
        <f t="shared" si="386"/>
        <v>2976106</v>
      </c>
      <c r="AZ194" s="692">
        <f t="shared" si="367"/>
        <v>3595814</v>
      </c>
    </row>
    <row r="195" spans="1:52" ht="18" x14ac:dyDescent="0.25">
      <c r="A195" s="744" t="s">
        <v>390</v>
      </c>
      <c r="B195" s="745" t="s">
        <v>391</v>
      </c>
      <c r="C195" s="746"/>
      <c r="D195" s="746"/>
      <c r="E195" s="746"/>
      <c r="F195" s="746"/>
      <c r="G195" s="746"/>
      <c r="H195" s="746">
        <f t="shared" si="384"/>
        <v>0</v>
      </c>
      <c r="I195" s="747"/>
      <c r="J195" s="747"/>
      <c r="K195" s="747"/>
      <c r="L195" s="747"/>
      <c r="M195" s="747">
        <f t="shared" si="385"/>
        <v>0</v>
      </c>
      <c r="N195" s="747"/>
      <c r="O195" s="747"/>
      <c r="P195" s="747"/>
      <c r="Q195" s="747">
        <f t="shared" si="375"/>
        <v>0</v>
      </c>
      <c r="R195" s="747"/>
      <c r="S195" s="747"/>
      <c r="T195" s="747"/>
      <c r="U195" s="747"/>
      <c r="V195" s="747"/>
      <c r="W195" s="747"/>
      <c r="X195" s="747"/>
      <c r="Y195" s="747"/>
      <c r="Z195" s="747"/>
      <c r="AA195" s="747"/>
      <c r="AB195" s="747"/>
      <c r="AC195" s="747"/>
      <c r="AD195" s="747"/>
      <c r="AE195" s="747">
        <v>484409</v>
      </c>
      <c r="AF195" s="747"/>
      <c r="AG195" s="747"/>
      <c r="AH195" s="747"/>
      <c r="AI195" s="747"/>
      <c r="AJ195" s="747"/>
      <c r="AK195" s="747"/>
      <c r="AL195" s="747"/>
      <c r="AM195" s="747"/>
      <c r="AN195" s="747"/>
      <c r="AO195" s="747"/>
      <c r="AP195" s="747"/>
      <c r="AQ195" s="747"/>
      <c r="AR195" s="747"/>
      <c r="AS195" s="747"/>
      <c r="AT195" s="747"/>
      <c r="AU195" s="747"/>
      <c r="AV195" s="747"/>
      <c r="AW195" s="747"/>
      <c r="AX195" s="747"/>
      <c r="AY195" s="748">
        <f t="shared" si="386"/>
        <v>484409</v>
      </c>
      <c r="AZ195" s="692">
        <f t="shared" si="367"/>
        <v>484409</v>
      </c>
    </row>
    <row r="196" spans="1:52" ht="30" x14ac:dyDescent="0.25">
      <c r="A196" s="744" t="s">
        <v>392</v>
      </c>
      <c r="B196" s="745" t="s">
        <v>393</v>
      </c>
      <c r="C196" s="746"/>
      <c r="D196" s="746"/>
      <c r="E196" s="746"/>
      <c r="F196" s="746"/>
      <c r="G196" s="746"/>
      <c r="H196" s="746">
        <f t="shared" si="384"/>
        <v>0</v>
      </c>
      <c r="I196" s="747"/>
      <c r="J196" s="747"/>
      <c r="K196" s="747"/>
      <c r="L196" s="747"/>
      <c r="M196" s="747">
        <f t="shared" si="385"/>
        <v>0</v>
      </c>
      <c r="N196" s="747"/>
      <c r="O196" s="747"/>
      <c r="P196" s="747"/>
      <c r="Q196" s="747">
        <f t="shared" si="375"/>
        <v>0</v>
      </c>
      <c r="R196" s="747"/>
      <c r="S196" s="747"/>
      <c r="T196" s="747"/>
      <c r="U196" s="747"/>
      <c r="V196" s="747"/>
      <c r="W196" s="747"/>
      <c r="X196" s="747"/>
      <c r="Y196" s="747"/>
      <c r="Z196" s="747"/>
      <c r="AA196" s="747"/>
      <c r="AB196" s="747"/>
      <c r="AC196" s="747"/>
      <c r="AD196" s="747"/>
      <c r="AE196" s="747"/>
      <c r="AF196" s="747"/>
      <c r="AG196" s="747"/>
      <c r="AH196" s="747"/>
      <c r="AI196" s="747"/>
      <c r="AJ196" s="747"/>
      <c r="AK196" s="747"/>
      <c r="AL196" s="747"/>
      <c r="AM196" s="747"/>
      <c r="AN196" s="747"/>
      <c r="AO196" s="747"/>
      <c r="AP196" s="747"/>
      <c r="AQ196" s="747"/>
      <c r="AR196" s="747"/>
      <c r="AS196" s="747"/>
      <c r="AT196" s="747"/>
      <c r="AU196" s="747"/>
      <c r="AV196" s="747"/>
      <c r="AW196" s="747"/>
      <c r="AX196" s="747"/>
      <c r="AY196" s="748">
        <f t="shared" si="386"/>
        <v>0</v>
      </c>
      <c r="AZ196" s="692">
        <f t="shared" si="367"/>
        <v>0</v>
      </c>
    </row>
    <row r="197" spans="1:52" ht="18" x14ac:dyDescent="0.25">
      <c r="A197" s="744" t="s">
        <v>394</v>
      </c>
      <c r="B197" s="745" t="s">
        <v>395</v>
      </c>
      <c r="C197" s="746">
        <v>33480</v>
      </c>
      <c r="D197" s="746">
        <v>0</v>
      </c>
      <c r="E197" s="746">
        <v>46296</v>
      </c>
      <c r="F197" s="746">
        <v>0</v>
      </c>
      <c r="G197" s="746"/>
      <c r="H197" s="746">
        <f t="shared" si="384"/>
        <v>79776</v>
      </c>
      <c r="I197" s="747">
        <v>69283</v>
      </c>
      <c r="J197" s="747"/>
      <c r="K197" s="747"/>
      <c r="L197" s="747"/>
      <c r="M197" s="747">
        <f t="shared" si="385"/>
        <v>69283</v>
      </c>
      <c r="N197" s="747">
        <v>18262</v>
      </c>
      <c r="O197" s="747">
        <v>0</v>
      </c>
      <c r="P197" s="747">
        <v>0</v>
      </c>
      <c r="Q197" s="747">
        <f t="shared" si="375"/>
        <v>18262</v>
      </c>
      <c r="R197" s="747"/>
      <c r="S197" s="747"/>
      <c r="T197" s="747"/>
      <c r="U197" s="747">
        <v>0</v>
      </c>
      <c r="V197" s="747"/>
      <c r="W197" s="747"/>
      <c r="X197" s="747"/>
      <c r="Y197" s="747"/>
      <c r="Z197" s="747"/>
      <c r="AA197" s="747"/>
      <c r="AB197" s="747"/>
      <c r="AC197" s="747"/>
      <c r="AD197" s="747"/>
      <c r="AE197" s="747">
        <v>2496831</v>
      </c>
      <c r="AF197" s="747">
        <v>133895</v>
      </c>
      <c r="AG197" s="747"/>
      <c r="AH197" s="747">
        <v>0</v>
      </c>
      <c r="AI197" s="747">
        <v>0</v>
      </c>
      <c r="AJ197" s="747">
        <v>0</v>
      </c>
      <c r="AK197" s="747"/>
      <c r="AL197" s="747">
        <v>0</v>
      </c>
      <c r="AM197" s="747"/>
      <c r="AN197" s="747"/>
      <c r="AO197" s="747"/>
      <c r="AP197" s="747"/>
      <c r="AQ197" s="747"/>
      <c r="AR197" s="747"/>
      <c r="AS197" s="747"/>
      <c r="AT197" s="747"/>
      <c r="AU197" s="747"/>
      <c r="AV197" s="747"/>
      <c r="AW197" s="747"/>
      <c r="AX197" s="747"/>
      <c r="AY197" s="748">
        <f t="shared" si="386"/>
        <v>2630726</v>
      </c>
      <c r="AZ197" s="692">
        <f t="shared" si="367"/>
        <v>2798047</v>
      </c>
    </row>
    <row r="198" spans="1:52" ht="18" x14ac:dyDescent="0.25">
      <c r="A198" s="688" t="s">
        <v>396</v>
      </c>
      <c r="B198" s="689" t="s">
        <v>397</v>
      </c>
      <c r="C198" s="690">
        <f t="shared" ref="C198:AY198" si="387">SUM(C199:C202)</f>
        <v>0</v>
      </c>
      <c r="D198" s="690">
        <f t="shared" ref="D198:F198" si="388">SUM(D199:D202)</f>
        <v>0</v>
      </c>
      <c r="E198" s="690">
        <f t="shared" si="388"/>
        <v>0</v>
      </c>
      <c r="F198" s="690">
        <f t="shared" si="388"/>
        <v>0</v>
      </c>
      <c r="G198" s="690">
        <f t="shared" si="387"/>
        <v>0</v>
      </c>
      <c r="H198" s="690">
        <f t="shared" si="387"/>
        <v>0</v>
      </c>
      <c r="I198" s="739">
        <f t="shared" si="387"/>
        <v>0</v>
      </c>
      <c r="J198" s="739">
        <f t="shared" ref="J198:K198" si="389">SUM(J199:J202)</f>
        <v>0</v>
      </c>
      <c r="K198" s="739">
        <f t="shared" si="389"/>
        <v>0</v>
      </c>
      <c r="L198" s="739">
        <f t="shared" si="387"/>
        <v>0</v>
      </c>
      <c r="M198" s="739">
        <f t="shared" si="387"/>
        <v>0</v>
      </c>
      <c r="N198" s="739">
        <f t="shared" si="387"/>
        <v>0</v>
      </c>
      <c r="O198" s="739">
        <f t="shared" ref="O198:P198" si="390">SUM(O199:O202)</f>
        <v>0</v>
      </c>
      <c r="P198" s="739">
        <f t="shared" si="390"/>
        <v>0</v>
      </c>
      <c r="Q198" s="739">
        <f t="shared" si="375"/>
        <v>0</v>
      </c>
      <c r="R198" s="739">
        <f t="shared" si="387"/>
        <v>0</v>
      </c>
      <c r="S198" s="739">
        <f t="shared" ref="S198:T198" si="391">SUM(S199:S202)</f>
        <v>0</v>
      </c>
      <c r="T198" s="739">
        <f t="shared" si="391"/>
        <v>0</v>
      </c>
      <c r="U198" s="739">
        <f t="shared" si="387"/>
        <v>0</v>
      </c>
      <c r="V198" s="739">
        <f t="shared" si="387"/>
        <v>450000</v>
      </c>
      <c r="W198" s="739">
        <f t="shared" si="387"/>
        <v>0</v>
      </c>
      <c r="X198" s="739">
        <f t="shared" si="387"/>
        <v>0</v>
      </c>
      <c r="Y198" s="739">
        <f t="shared" ref="Y198" si="392">SUM(Y199:Y202)</f>
        <v>0</v>
      </c>
      <c r="Z198" s="739">
        <f t="shared" si="387"/>
        <v>0</v>
      </c>
      <c r="AA198" s="739">
        <f t="shared" si="387"/>
        <v>0</v>
      </c>
      <c r="AB198" s="739">
        <f t="shared" si="387"/>
        <v>0</v>
      </c>
      <c r="AC198" s="739">
        <f t="shared" si="387"/>
        <v>0</v>
      </c>
      <c r="AD198" s="739">
        <f t="shared" si="387"/>
        <v>0</v>
      </c>
      <c r="AE198" s="739">
        <f t="shared" si="387"/>
        <v>73349509</v>
      </c>
      <c r="AF198" s="739">
        <f t="shared" si="387"/>
        <v>0</v>
      </c>
      <c r="AG198" s="739">
        <f t="shared" si="387"/>
        <v>0</v>
      </c>
      <c r="AH198" s="739">
        <f t="shared" si="387"/>
        <v>986028</v>
      </c>
      <c r="AI198" s="739">
        <f t="shared" si="387"/>
        <v>0</v>
      </c>
      <c r="AJ198" s="739">
        <f t="shared" si="387"/>
        <v>0</v>
      </c>
      <c r="AK198" s="739">
        <f t="shared" si="387"/>
        <v>0</v>
      </c>
      <c r="AL198" s="739">
        <f t="shared" si="387"/>
        <v>0</v>
      </c>
      <c r="AM198" s="739">
        <f t="shared" si="387"/>
        <v>0</v>
      </c>
      <c r="AN198" s="739">
        <f t="shared" si="387"/>
        <v>0</v>
      </c>
      <c r="AO198" s="739">
        <f t="shared" si="387"/>
        <v>0</v>
      </c>
      <c r="AP198" s="739">
        <f t="shared" si="387"/>
        <v>0</v>
      </c>
      <c r="AQ198" s="739">
        <f t="shared" ref="AQ198" si="393">SUM(AQ199:AQ202)</f>
        <v>0</v>
      </c>
      <c r="AR198" s="739">
        <f t="shared" si="387"/>
        <v>0</v>
      </c>
      <c r="AS198" s="739">
        <f t="shared" ref="AS198:AT198" si="394">SUM(AS199:AS202)</f>
        <v>0</v>
      </c>
      <c r="AT198" s="739">
        <f t="shared" si="394"/>
        <v>0</v>
      </c>
      <c r="AU198" s="739">
        <f t="shared" si="387"/>
        <v>0</v>
      </c>
      <c r="AV198" s="739">
        <f t="shared" si="387"/>
        <v>0</v>
      </c>
      <c r="AW198" s="739">
        <f t="shared" si="387"/>
        <v>0</v>
      </c>
      <c r="AX198" s="739">
        <f t="shared" si="387"/>
        <v>0</v>
      </c>
      <c r="AY198" s="740">
        <f t="shared" si="387"/>
        <v>74785537</v>
      </c>
      <c r="AZ198" s="692">
        <f t="shared" si="367"/>
        <v>74785537</v>
      </c>
    </row>
    <row r="199" spans="1:52" ht="18" x14ac:dyDescent="0.25">
      <c r="A199" s="744" t="s">
        <v>398</v>
      </c>
      <c r="B199" s="745" t="s">
        <v>399</v>
      </c>
      <c r="C199" s="746"/>
      <c r="D199" s="746"/>
      <c r="E199" s="746"/>
      <c r="F199" s="746"/>
      <c r="G199" s="746"/>
      <c r="H199" s="746">
        <f>SUM(C199:G199)</f>
        <v>0</v>
      </c>
      <c r="I199" s="747"/>
      <c r="J199" s="747"/>
      <c r="K199" s="747"/>
      <c r="L199" s="747"/>
      <c r="M199" s="747">
        <f>SUM(I199:L199)</f>
        <v>0</v>
      </c>
      <c r="N199" s="747">
        <v>0</v>
      </c>
      <c r="O199" s="747">
        <v>0</v>
      </c>
      <c r="P199" s="747">
        <v>0</v>
      </c>
      <c r="Q199" s="747">
        <f t="shared" si="375"/>
        <v>0</v>
      </c>
      <c r="R199" s="747"/>
      <c r="S199" s="747"/>
      <c r="T199" s="747"/>
      <c r="U199" s="747">
        <v>0</v>
      </c>
      <c r="V199" s="747">
        <v>354331</v>
      </c>
      <c r="W199" s="747"/>
      <c r="X199" s="747"/>
      <c r="Y199" s="747"/>
      <c r="Z199" s="747"/>
      <c r="AA199" s="747">
        <v>0</v>
      </c>
      <c r="AB199" s="747"/>
      <c r="AC199" s="747"/>
      <c r="AD199" s="747"/>
      <c r="AE199" s="747">
        <v>57755519</v>
      </c>
      <c r="AF199" s="747"/>
      <c r="AG199" s="747"/>
      <c r="AH199" s="747">
        <v>776400</v>
      </c>
      <c r="AI199" s="747">
        <v>0</v>
      </c>
      <c r="AJ199" s="747"/>
      <c r="AK199" s="747"/>
      <c r="AL199" s="747">
        <v>0</v>
      </c>
      <c r="AM199" s="747">
        <v>0</v>
      </c>
      <c r="AN199" s="747"/>
      <c r="AO199" s="747"/>
      <c r="AP199" s="747"/>
      <c r="AQ199" s="747"/>
      <c r="AR199" s="747"/>
      <c r="AS199" s="747"/>
      <c r="AT199" s="747"/>
      <c r="AU199" s="747"/>
      <c r="AV199" s="747"/>
      <c r="AW199" s="747"/>
      <c r="AX199" s="747"/>
      <c r="AY199" s="748">
        <f>SUM(R199:AX199)</f>
        <v>58886250</v>
      </c>
      <c r="AZ199" s="692">
        <f t="shared" si="367"/>
        <v>58886250</v>
      </c>
    </row>
    <row r="200" spans="1:52" ht="18" x14ac:dyDescent="0.25">
      <c r="A200" s="744" t="s">
        <v>400</v>
      </c>
      <c r="B200" s="745" t="s">
        <v>401</v>
      </c>
      <c r="C200" s="746"/>
      <c r="D200" s="746"/>
      <c r="E200" s="746"/>
      <c r="F200" s="746"/>
      <c r="G200" s="746"/>
      <c r="H200" s="746">
        <f>SUM(C200:G200)</f>
        <v>0</v>
      </c>
      <c r="I200" s="747"/>
      <c r="J200" s="747"/>
      <c r="K200" s="747"/>
      <c r="L200" s="747"/>
      <c r="M200" s="747">
        <f>SUM(I200:L200)</f>
        <v>0</v>
      </c>
      <c r="N200" s="747"/>
      <c r="O200" s="747"/>
      <c r="P200" s="747"/>
      <c r="Q200" s="747">
        <f t="shared" si="375"/>
        <v>0</v>
      </c>
      <c r="R200" s="747"/>
      <c r="S200" s="747"/>
      <c r="T200" s="747"/>
      <c r="U200" s="747"/>
      <c r="V200" s="747"/>
      <c r="W200" s="747"/>
      <c r="X200" s="747"/>
      <c r="Y200" s="747"/>
      <c r="Z200" s="747"/>
      <c r="AA200" s="747"/>
      <c r="AB200" s="747"/>
      <c r="AC200" s="747"/>
      <c r="AD200" s="747"/>
      <c r="AE200" s="747"/>
      <c r="AF200" s="747"/>
      <c r="AG200" s="747"/>
      <c r="AH200" s="747"/>
      <c r="AI200" s="747"/>
      <c r="AJ200" s="747"/>
      <c r="AK200" s="747"/>
      <c r="AL200" s="747"/>
      <c r="AM200" s="747"/>
      <c r="AN200" s="747"/>
      <c r="AO200" s="747"/>
      <c r="AP200" s="747"/>
      <c r="AQ200" s="747"/>
      <c r="AR200" s="747"/>
      <c r="AS200" s="747"/>
      <c r="AT200" s="747"/>
      <c r="AU200" s="747"/>
      <c r="AV200" s="747"/>
      <c r="AW200" s="747"/>
      <c r="AX200" s="747"/>
      <c r="AY200" s="748">
        <f>SUM(R200:AX200)</f>
        <v>0</v>
      </c>
      <c r="AZ200" s="692">
        <f t="shared" si="367"/>
        <v>0</v>
      </c>
    </row>
    <row r="201" spans="1:52" ht="18" x14ac:dyDescent="0.25">
      <c r="A201" s="744" t="s">
        <v>402</v>
      </c>
      <c r="B201" s="745" t="s">
        <v>403</v>
      </c>
      <c r="C201" s="746"/>
      <c r="D201" s="746"/>
      <c r="E201" s="746"/>
      <c r="F201" s="746"/>
      <c r="G201" s="746"/>
      <c r="H201" s="746">
        <f>SUM(C201:G201)</f>
        <v>0</v>
      </c>
      <c r="I201" s="747"/>
      <c r="J201" s="747"/>
      <c r="K201" s="747"/>
      <c r="L201" s="747"/>
      <c r="M201" s="747">
        <f>SUM(I201:L201)</f>
        <v>0</v>
      </c>
      <c r="N201" s="747"/>
      <c r="O201" s="747"/>
      <c r="P201" s="747"/>
      <c r="Q201" s="747">
        <f t="shared" si="375"/>
        <v>0</v>
      </c>
      <c r="R201" s="747"/>
      <c r="S201" s="747"/>
      <c r="T201" s="747"/>
      <c r="U201" s="747"/>
      <c r="V201" s="747"/>
      <c r="W201" s="747"/>
      <c r="X201" s="747"/>
      <c r="Y201" s="747"/>
      <c r="Z201" s="747"/>
      <c r="AA201" s="747"/>
      <c r="AB201" s="747"/>
      <c r="AC201" s="747"/>
      <c r="AD201" s="747"/>
      <c r="AE201" s="747"/>
      <c r="AF201" s="747"/>
      <c r="AG201" s="747"/>
      <c r="AH201" s="747"/>
      <c r="AI201" s="747"/>
      <c r="AJ201" s="747"/>
      <c r="AK201" s="747"/>
      <c r="AL201" s="747"/>
      <c r="AM201" s="747"/>
      <c r="AN201" s="747"/>
      <c r="AO201" s="747"/>
      <c r="AP201" s="747"/>
      <c r="AQ201" s="747"/>
      <c r="AR201" s="747"/>
      <c r="AS201" s="747"/>
      <c r="AT201" s="747"/>
      <c r="AU201" s="747"/>
      <c r="AV201" s="747"/>
      <c r="AW201" s="747"/>
      <c r="AX201" s="747"/>
      <c r="AY201" s="748">
        <f>SUM(R201:AX201)</f>
        <v>0</v>
      </c>
      <c r="AZ201" s="692">
        <f t="shared" si="367"/>
        <v>0</v>
      </c>
    </row>
    <row r="202" spans="1:52" ht="18" x14ac:dyDescent="0.25">
      <c r="A202" s="744" t="s">
        <v>404</v>
      </c>
      <c r="B202" s="745" t="s">
        <v>405</v>
      </c>
      <c r="C202" s="746"/>
      <c r="D202" s="746"/>
      <c r="E202" s="746"/>
      <c r="F202" s="746"/>
      <c r="G202" s="746"/>
      <c r="H202" s="746">
        <f>SUM(C202:G202)</f>
        <v>0</v>
      </c>
      <c r="I202" s="747"/>
      <c r="J202" s="747"/>
      <c r="K202" s="747"/>
      <c r="L202" s="747"/>
      <c r="M202" s="747">
        <f>SUM(I202:L202)</f>
        <v>0</v>
      </c>
      <c r="N202" s="747">
        <v>0</v>
      </c>
      <c r="O202" s="747">
        <v>0</v>
      </c>
      <c r="P202" s="747">
        <v>0</v>
      </c>
      <c r="Q202" s="747">
        <f t="shared" si="375"/>
        <v>0</v>
      </c>
      <c r="R202" s="747"/>
      <c r="S202" s="747"/>
      <c r="T202" s="747"/>
      <c r="U202" s="747">
        <v>0</v>
      </c>
      <c r="V202" s="747">
        <v>95669</v>
      </c>
      <c r="W202" s="747"/>
      <c r="X202" s="747"/>
      <c r="Y202" s="747"/>
      <c r="Z202" s="747"/>
      <c r="AA202" s="747">
        <v>0</v>
      </c>
      <c r="AB202" s="747"/>
      <c r="AC202" s="747"/>
      <c r="AD202" s="747"/>
      <c r="AE202" s="747">
        <v>15593990</v>
      </c>
      <c r="AF202" s="747"/>
      <c r="AG202" s="747"/>
      <c r="AH202" s="747">
        <v>209628</v>
      </c>
      <c r="AI202" s="747">
        <v>0</v>
      </c>
      <c r="AJ202" s="747"/>
      <c r="AK202" s="747"/>
      <c r="AL202" s="747">
        <v>0</v>
      </c>
      <c r="AM202" s="747"/>
      <c r="AN202" s="747"/>
      <c r="AO202" s="747"/>
      <c r="AP202" s="747"/>
      <c r="AQ202" s="747"/>
      <c r="AR202" s="747"/>
      <c r="AS202" s="747"/>
      <c r="AT202" s="747"/>
      <c r="AU202" s="747"/>
      <c r="AV202" s="747"/>
      <c r="AW202" s="747"/>
      <c r="AX202" s="747"/>
      <c r="AY202" s="748">
        <f>SUM(R202:AX202)</f>
        <v>15899287</v>
      </c>
      <c r="AZ202" s="692">
        <f t="shared" si="367"/>
        <v>15899287</v>
      </c>
    </row>
    <row r="203" spans="1:52" ht="18" x14ac:dyDescent="0.25">
      <c r="A203" s="688" t="s">
        <v>406</v>
      </c>
      <c r="B203" s="689" t="s">
        <v>407</v>
      </c>
      <c r="C203" s="690">
        <f t="shared" ref="C203:AY203" si="395">SUM(C204:C211)</f>
        <v>0</v>
      </c>
      <c r="D203" s="690">
        <f t="shared" ref="D203:F203" si="396">SUM(D204:D211)</f>
        <v>0</v>
      </c>
      <c r="E203" s="690">
        <f t="shared" si="396"/>
        <v>0</v>
      </c>
      <c r="F203" s="690">
        <f t="shared" si="396"/>
        <v>0</v>
      </c>
      <c r="G203" s="690">
        <f t="shared" si="395"/>
        <v>0</v>
      </c>
      <c r="H203" s="690">
        <f t="shared" si="395"/>
        <v>0</v>
      </c>
      <c r="I203" s="739">
        <f t="shared" si="395"/>
        <v>0</v>
      </c>
      <c r="J203" s="739">
        <f t="shared" ref="J203:K203" si="397">SUM(J204:J211)</f>
        <v>0</v>
      </c>
      <c r="K203" s="739">
        <f t="shared" si="397"/>
        <v>0</v>
      </c>
      <c r="L203" s="739">
        <f t="shared" si="395"/>
        <v>0</v>
      </c>
      <c r="M203" s="739">
        <f t="shared" si="395"/>
        <v>0</v>
      </c>
      <c r="N203" s="739">
        <f t="shared" si="395"/>
        <v>0</v>
      </c>
      <c r="O203" s="739">
        <f t="shared" ref="O203:P203" si="398">SUM(O204:O211)</f>
        <v>0</v>
      </c>
      <c r="P203" s="739">
        <f t="shared" si="398"/>
        <v>0</v>
      </c>
      <c r="Q203" s="739">
        <f t="shared" si="375"/>
        <v>0</v>
      </c>
      <c r="R203" s="739">
        <f t="shared" si="395"/>
        <v>0</v>
      </c>
      <c r="S203" s="739">
        <f t="shared" ref="S203:T203" si="399">SUM(S204:S211)</f>
        <v>0</v>
      </c>
      <c r="T203" s="739">
        <f t="shared" si="399"/>
        <v>0</v>
      </c>
      <c r="U203" s="739">
        <f t="shared" si="395"/>
        <v>0</v>
      </c>
      <c r="V203" s="739">
        <f t="shared" si="395"/>
        <v>0</v>
      </c>
      <c r="W203" s="739">
        <f t="shared" si="395"/>
        <v>0</v>
      </c>
      <c r="X203" s="739">
        <f t="shared" si="395"/>
        <v>0</v>
      </c>
      <c r="Y203" s="739">
        <f t="shared" ref="Y203" si="400">SUM(Y204:Y211)</f>
        <v>0</v>
      </c>
      <c r="Z203" s="739">
        <f t="shared" si="395"/>
        <v>0</v>
      </c>
      <c r="AA203" s="739">
        <f t="shared" si="395"/>
        <v>0</v>
      </c>
      <c r="AB203" s="739">
        <f t="shared" si="395"/>
        <v>0</v>
      </c>
      <c r="AC203" s="739">
        <f t="shared" si="395"/>
        <v>0</v>
      </c>
      <c r="AD203" s="739">
        <f t="shared" si="395"/>
        <v>0</v>
      </c>
      <c r="AE203" s="739">
        <f t="shared" si="395"/>
        <v>0</v>
      </c>
      <c r="AF203" s="739">
        <f t="shared" si="395"/>
        <v>0</v>
      </c>
      <c r="AG203" s="739">
        <f t="shared" si="395"/>
        <v>0</v>
      </c>
      <c r="AH203" s="739">
        <f t="shared" si="395"/>
        <v>0</v>
      </c>
      <c r="AI203" s="739">
        <f t="shared" si="395"/>
        <v>0</v>
      </c>
      <c r="AJ203" s="739">
        <f t="shared" si="395"/>
        <v>0</v>
      </c>
      <c r="AK203" s="739">
        <f t="shared" si="395"/>
        <v>0</v>
      </c>
      <c r="AL203" s="739">
        <f t="shared" si="395"/>
        <v>0</v>
      </c>
      <c r="AM203" s="739">
        <f t="shared" si="395"/>
        <v>0</v>
      </c>
      <c r="AN203" s="739">
        <f t="shared" si="395"/>
        <v>0</v>
      </c>
      <c r="AO203" s="739">
        <f t="shared" si="395"/>
        <v>0</v>
      </c>
      <c r="AP203" s="739">
        <f t="shared" si="395"/>
        <v>0</v>
      </c>
      <c r="AQ203" s="739">
        <f t="shared" ref="AQ203" si="401">SUM(AQ204:AQ211)</f>
        <v>0</v>
      </c>
      <c r="AR203" s="739">
        <f t="shared" si="395"/>
        <v>0</v>
      </c>
      <c r="AS203" s="739">
        <f t="shared" ref="AS203:AT203" si="402">SUM(AS204:AS211)</f>
        <v>0</v>
      </c>
      <c r="AT203" s="739">
        <f t="shared" si="402"/>
        <v>0</v>
      </c>
      <c r="AU203" s="739">
        <f t="shared" si="395"/>
        <v>0</v>
      </c>
      <c r="AV203" s="739">
        <f t="shared" si="395"/>
        <v>0</v>
      </c>
      <c r="AW203" s="739">
        <f t="shared" si="395"/>
        <v>0</v>
      </c>
      <c r="AX203" s="739">
        <f t="shared" si="395"/>
        <v>0</v>
      </c>
      <c r="AY203" s="740">
        <f t="shared" si="395"/>
        <v>0</v>
      </c>
      <c r="AZ203" s="692">
        <f t="shared" si="367"/>
        <v>0</v>
      </c>
    </row>
    <row r="204" spans="1:52" ht="30" x14ac:dyDescent="0.25">
      <c r="A204" s="744" t="s">
        <v>408</v>
      </c>
      <c r="B204" s="745" t="s">
        <v>409</v>
      </c>
      <c r="C204" s="746"/>
      <c r="D204" s="746"/>
      <c r="E204" s="746"/>
      <c r="F204" s="746"/>
      <c r="G204" s="746"/>
      <c r="H204" s="746">
        <f t="shared" ref="H204:H211" si="403">SUM(C204:G204)</f>
        <v>0</v>
      </c>
      <c r="I204" s="747"/>
      <c r="J204" s="747"/>
      <c r="K204" s="747"/>
      <c r="L204" s="747"/>
      <c r="M204" s="747">
        <f t="shared" ref="M204:M211" si="404">SUM(I204:L204)</f>
        <v>0</v>
      </c>
      <c r="N204" s="747"/>
      <c r="O204" s="747"/>
      <c r="P204" s="747"/>
      <c r="Q204" s="747">
        <f t="shared" si="375"/>
        <v>0</v>
      </c>
      <c r="R204" s="747"/>
      <c r="S204" s="747"/>
      <c r="T204" s="747"/>
      <c r="U204" s="747"/>
      <c r="V204" s="747"/>
      <c r="W204" s="747"/>
      <c r="X204" s="747"/>
      <c r="Y204" s="747"/>
      <c r="Z204" s="747"/>
      <c r="AA204" s="747"/>
      <c r="AB204" s="747"/>
      <c r="AC204" s="747"/>
      <c r="AD204" s="747"/>
      <c r="AE204" s="747"/>
      <c r="AF204" s="747"/>
      <c r="AG204" s="747"/>
      <c r="AH204" s="747"/>
      <c r="AI204" s="747"/>
      <c r="AJ204" s="747"/>
      <c r="AK204" s="747"/>
      <c r="AL204" s="747"/>
      <c r="AM204" s="747"/>
      <c r="AN204" s="747"/>
      <c r="AO204" s="747"/>
      <c r="AP204" s="747"/>
      <c r="AQ204" s="747"/>
      <c r="AR204" s="747"/>
      <c r="AS204" s="747"/>
      <c r="AT204" s="747"/>
      <c r="AU204" s="747"/>
      <c r="AV204" s="747"/>
      <c r="AW204" s="747"/>
      <c r="AX204" s="747"/>
      <c r="AY204" s="748">
        <f t="shared" ref="AY204:AY211" si="405">SUM(R204:AX204)</f>
        <v>0</v>
      </c>
      <c r="AZ204" s="692">
        <f t="shared" si="367"/>
        <v>0</v>
      </c>
    </row>
    <row r="205" spans="1:52" ht="30" x14ac:dyDescent="0.25">
      <c r="A205" s="744" t="s">
        <v>410</v>
      </c>
      <c r="B205" s="745" t="s">
        <v>411</v>
      </c>
      <c r="C205" s="746"/>
      <c r="D205" s="746"/>
      <c r="E205" s="746"/>
      <c r="F205" s="746"/>
      <c r="G205" s="746"/>
      <c r="H205" s="746">
        <f t="shared" si="403"/>
        <v>0</v>
      </c>
      <c r="I205" s="747"/>
      <c r="J205" s="747"/>
      <c r="K205" s="747"/>
      <c r="L205" s="747"/>
      <c r="M205" s="747">
        <f t="shared" si="404"/>
        <v>0</v>
      </c>
      <c r="N205" s="747"/>
      <c r="O205" s="747"/>
      <c r="P205" s="747"/>
      <c r="Q205" s="747">
        <f t="shared" si="375"/>
        <v>0</v>
      </c>
      <c r="R205" s="747"/>
      <c r="S205" s="747"/>
      <c r="T205" s="747"/>
      <c r="U205" s="747"/>
      <c r="V205" s="747"/>
      <c r="W205" s="747"/>
      <c r="X205" s="747"/>
      <c r="Y205" s="747"/>
      <c r="Z205" s="747"/>
      <c r="AA205" s="747"/>
      <c r="AB205" s="747"/>
      <c r="AC205" s="747"/>
      <c r="AD205" s="747"/>
      <c r="AE205" s="747"/>
      <c r="AF205" s="747"/>
      <c r="AG205" s="747"/>
      <c r="AH205" s="747"/>
      <c r="AI205" s="747"/>
      <c r="AJ205" s="747"/>
      <c r="AK205" s="747"/>
      <c r="AL205" s="747"/>
      <c r="AM205" s="747"/>
      <c r="AN205" s="747"/>
      <c r="AO205" s="747"/>
      <c r="AP205" s="747"/>
      <c r="AQ205" s="747"/>
      <c r="AR205" s="747"/>
      <c r="AS205" s="747"/>
      <c r="AT205" s="747"/>
      <c r="AU205" s="747"/>
      <c r="AV205" s="747"/>
      <c r="AW205" s="747"/>
      <c r="AX205" s="747"/>
      <c r="AY205" s="748">
        <f t="shared" si="405"/>
        <v>0</v>
      </c>
      <c r="AZ205" s="692">
        <f t="shared" si="367"/>
        <v>0</v>
      </c>
    </row>
    <row r="206" spans="1:52" ht="30" x14ac:dyDescent="0.25">
      <c r="A206" s="744" t="s">
        <v>412</v>
      </c>
      <c r="B206" s="745" t="s">
        <v>413</v>
      </c>
      <c r="C206" s="746"/>
      <c r="D206" s="746"/>
      <c r="E206" s="746"/>
      <c r="F206" s="746"/>
      <c r="G206" s="746"/>
      <c r="H206" s="746">
        <f t="shared" si="403"/>
        <v>0</v>
      </c>
      <c r="I206" s="747"/>
      <c r="J206" s="747"/>
      <c r="K206" s="747"/>
      <c r="L206" s="747"/>
      <c r="M206" s="747">
        <f t="shared" si="404"/>
        <v>0</v>
      </c>
      <c r="N206" s="747"/>
      <c r="O206" s="747"/>
      <c r="P206" s="747"/>
      <c r="Q206" s="747">
        <f t="shared" si="375"/>
        <v>0</v>
      </c>
      <c r="R206" s="747"/>
      <c r="S206" s="747"/>
      <c r="T206" s="747"/>
      <c r="U206" s="747"/>
      <c r="V206" s="747"/>
      <c r="W206" s="747"/>
      <c r="X206" s="747"/>
      <c r="Y206" s="747"/>
      <c r="Z206" s="747"/>
      <c r="AA206" s="747"/>
      <c r="AB206" s="747"/>
      <c r="AC206" s="747"/>
      <c r="AD206" s="747"/>
      <c r="AE206" s="747"/>
      <c r="AF206" s="747"/>
      <c r="AG206" s="747"/>
      <c r="AH206" s="747"/>
      <c r="AI206" s="747"/>
      <c r="AJ206" s="747"/>
      <c r="AK206" s="747"/>
      <c r="AL206" s="747"/>
      <c r="AM206" s="747"/>
      <c r="AN206" s="747"/>
      <c r="AO206" s="747"/>
      <c r="AP206" s="747"/>
      <c r="AQ206" s="747"/>
      <c r="AR206" s="747"/>
      <c r="AS206" s="747"/>
      <c r="AT206" s="747"/>
      <c r="AU206" s="747"/>
      <c r="AV206" s="747"/>
      <c r="AW206" s="747"/>
      <c r="AX206" s="747"/>
      <c r="AY206" s="748">
        <f t="shared" si="405"/>
        <v>0</v>
      </c>
      <c r="AZ206" s="692">
        <f t="shared" si="367"/>
        <v>0</v>
      </c>
    </row>
    <row r="207" spans="1:52" ht="30" x14ac:dyDescent="0.25">
      <c r="A207" s="744" t="s">
        <v>414</v>
      </c>
      <c r="B207" s="745" t="s">
        <v>415</v>
      </c>
      <c r="C207" s="746"/>
      <c r="D207" s="746"/>
      <c r="E207" s="746"/>
      <c r="F207" s="746"/>
      <c r="G207" s="746"/>
      <c r="H207" s="746">
        <f t="shared" si="403"/>
        <v>0</v>
      </c>
      <c r="I207" s="747"/>
      <c r="J207" s="747"/>
      <c r="K207" s="747"/>
      <c r="L207" s="747"/>
      <c r="M207" s="747">
        <f t="shared" si="404"/>
        <v>0</v>
      </c>
      <c r="N207" s="747"/>
      <c r="O207" s="747"/>
      <c r="P207" s="747"/>
      <c r="Q207" s="747">
        <f t="shared" si="375"/>
        <v>0</v>
      </c>
      <c r="R207" s="747"/>
      <c r="S207" s="747"/>
      <c r="T207" s="747"/>
      <c r="U207" s="747"/>
      <c r="V207" s="747"/>
      <c r="W207" s="747"/>
      <c r="X207" s="747"/>
      <c r="Y207" s="747"/>
      <c r="Z207" s="747"/>
      <c r="AA207" s="747"/>
      <c r="AB207" s="747"/>
      <c r="AC207" s="747"/>
      <c r="AD207" s="747"/>
      <c r="AE207" s="747"/>
      <c r="AF207" s="747"/>
      <c r="AG207" s="747"/>
      <c r="AH207" s="747"/>
      <c r="AI207" s="747"/>
      <c r="AJ207" s="747"/>
      <c r="AK207" s="747"/>
      <c r="AL207" s="747"/>
      <c r="AM207" s="747"/>
      <c r="AN207" s="747"/>
      <c r="AO207" s="747"/>
      <c r="AP207" s="747"/>
      <c r="AQ207" s="747"/>
      <c r="AR207" s="747"/>
      <c r="AS207" s="747"/>
      <c r="AT207" s="747"/>
      <c r="AU207" s="747"/>
      <c r="AV207" s="747"/>
      <c r="AW207" s="747"/>
      <c r="AX207" s="747"/>
      <c r="AY207" s="748">
        <f t="shared" si="405"/>
        <v>0</v>
      </c>
      <c r="AZ207" s="692">
        <f t="shared" si="367"/>
        <v>0</v>
      </c>
    </row>
    <row r="208" spans="1:52" ht="30" x14ac:dyDescent="0.25">
      <c r="A208" s="744" t="s">
        <v>416</v>
      </c>
      <c r="B208" s="745" t="s">
        <v>417</v>
      </c>
      <c r="C208" s="746"/>
      <c r="D208" s="746"/>
      <c r="E208" s="746"/>
      <c r="F208" s="746"/>
      <c r="G208" s="746"/>
      <c r="H208" s="746">
        <f t="shared" si="403"/>
        <v>0</v>
      </c>
      <c r="I208" s="747"/>
      <c r="J208" s="747"/>
      <c r="K208" s="747"/>
      <c r="L208" s="747"/>
      <c r="M208" s="747">
        <f t="shared" si="404"/>
        <v>0</v>
      </c>
      <c r="N208" s="747"/>
      <c r="O208" s="747"/>
      <c r="P208" s="747"/>
      <c r="Q208" s="747">
        <f t="shared" si="375"/>
        <v>0</v>
      </c>
      <c r="R208" s="747"/>
      <c r="S208" s="747"/>
      <c r="T208" s="747"/>
      <c r="U208" s="747"/>
      <c r="V208" s="747"/>
      <c r="W208" s="747"/>
      <c r="X208" s="747"/>
      <c r="Y208" s="747"/>
      <c r="Z208" s="747"/>
      <c r="AA208" s="747"/>
      <c r="AB208" s="747"/>
      <c r="AC208" s="747"/>
      <c r="AD208" s="747"/>
      <c r="AE208" s="747"/>
      <c r="AF208" s="747"/>
      <c r="AG208" s="747"/>
      <c r="AH208" s="747"/>
      <c r="AI208" s="747"/>
      <c r="AJ208" s="747"/>
      <c r="AK208" s="747"/>
      <c r="AL208" s="747"/>
      <c r="AM208" s="747"/>
      <c r="AN208" s="747"/>
      <c r="AO208" s="747"/>
      <c r="AP208" s="747"/>
      <c r="AQ208" s="747"/>
      <c r="AR208" s="747"/>
      <c r="AS208" s="747"/>
      <c r="AT208" s="747"/>
      <c r="AU208" s="747"/>
      <c r="AV208" s="747"/>
      <c r="AW208" s="747"/>
      <c r="AX208" s="747"/>
      <c r="AY208" s="748">
        <f t="shared" si="405"/>
        <v>0</v>
      </c>
      <c r="AZ208" s="692">
        <f t="shared" si="367"/>
        <v>0</v>
      </c>
    </row>
    <row r="209" spans="1:52" ht="30" x14ac:dyDescent="0.25">
      <c r="A209" s="744" t="s">
        <v>418</v>
      </c>
      <c r="B209" s="745" t="s">
        <v>419</v>
      </c>
      <c r="C209" s="746"/>
      <c r="D209" s="746"/>
      <c r="E209" s="746"/>
      <c r="F209" s="746"/>
      <c r="G209" s="746"/>
      <c r="H209" s="746">
        <f t="shared" si="403"/>
        <v>0</v>
      </c>
      <c r="I209" s="747"/>
      <c r="J209" s="747"/>
      <c r="K209" s="747"/>
      <c r="L209" s="747"/>
      <c r="M209" s="747">
        <f t="shared" si="404"/>
        <v>0</v>
      </c>
      <c r="N209" s="747"/>
      <c r="O209" s="747"/>
      <c r="P209" s="747"/>
      <c r="Q209" s="747">
        <f t="shared" si="375"/>
        <v>0</v>
      </c>
      <c r="R209" s="747"/>
      <c r="S209" s="747"/>
      <c r="T209" s="747"/>
      <c r="U209" s="747"/>
      <c r="V209" s="747"/>
      <c r="W209" s="747"/>
      <c r="X209" s="747"/>
      <c r="Y209" s="747"/>
      <c r="Z209" s="747"/>
      <c r="AA209" s="747"/>
      <c r="AB209" s="747"/>
      <c r="AC209" s="747"/>
      <c r="AD209" s="747"/>
      <c r="AE209" s="747"/>
      <c r="AF209" s="747"/>
      <c r="AG209" s="747"/>
      <c r="AH209" s="747"/>
      <c r="AI209" s="747"/>
      <c r="AJ209" s="747"/>
      <c r="AK209" s="747"/>
      <c r="AL209" s="747"/>
      <c r="AM209" s="747"/>
      <c r="AN209" s="747"/>
      <c r="AO209" s="747"/>
      <c r="AP209" s="747"/>
      <c r="AQ209" s="747"/>
      <c r="AR209" s="747"/>
      <c r="AS209" s="747"/>
      <c r="AT209" s="747"/>
      <c r="AU209" s="747"/>
      <c r="AV209" s="747"/>
      <c r="AW209" s="747"/>
      <c r="AX209" s="747"/>
      <c r="AY209" s="748">
        <f t="shared" si="405"/>
        <v>0</v>
      </c>
      <c r="AZ209" s="692">
        <f t="shared" si="367"/>
        <v>0</v>
      </c>
    </row>
    <row r="210" spans="1:52" ht="18" x14ac:dyDescent="0.25">
      <c r="A210" s="744" t="s">
        <v>420</v>
      </c>
      <c r="B210" s="745" t="s">
        <v>421</v>
      </c>
      <c r="C210" s="746"/>
      <c r="D210" s="746"/>
      <c r="E210" s="746"/>
      <c r="F210" s="746"/>
      <c r="G210" s="746"/>
      <c r="H210" s="746">
        <f t="shared" si="403"/>
        <v>0</v>
      </c>
      <c r="I210" s="747"/>
      <c r="J210" s="747"/>
      <c r="K210" s="747"/>
      <c r="L210" s="747"/>
      <c r="M210" s="747">
        <f t="shared" si="404"/>
        <v>0</v>
      </c>
      <c r="N210" s="747"/>
      <c r="O210" s="747"/>
      <c r="P210" s="747"/>
      <c r="Q210" s="747">
        <f t="shared" si="375"/>
        <v>0</v>
      </c>
      <c r="R210" s="747"/>
      <c r="S210" s="747"/>
      <c r="T210" s="747"/>
      <c r="U210" s="747"/>
      <c r="V210" s="747"/>
      <c r="W210" s="747"/>
      <c r="X210" s="747"/>
      <c r="Y210" s="747"/>
      <c r="Z210" s="747"/>
      <c r="AA210" s="747"/>
      <c r="AB210" s="747"/>
      <c r="AC210" s="747"/>
      <c r="AD210" s="747"/>
      <c r="AE210" s="747"/>
      <c r="AF210" s="747"/>
      <c r="AG210" s="747"/>
      <c r="AH210" s="747"/>
      <c r="AI210" s="747"/>
      <c r="AJ210" s="747"/>
      <c r="AK210" s="747"/>
      <c r="AL210" s="747"/>
      <c r="AM210" s="747"/>
      <c r="AN210" s="747"/>
      <c r="AO210" s="747"/>
      <c r="AP210" s="747"/>
      <c r="AQ210" s="747"/>
      <c r="AR210" s="747"/>
      <c r="AS210" s="747"/>
      <c r="AT210" s="747"/>
      <c r="AU210" s="747"/>
      <c r="AV210" s="747"/>
      <c r="AW210" s="747"/>
      <c r="AX210" s="747"/>
      <c r="AY210" s="748">
        <f t="shared" si="405"/>
        <v>0</v>
      </c>
      <c r="AZ210" s="692">
        <f t="shared" si="367"/>
        <v>0</v>
      </c>
    </row>
    <row r="211" spans="1:52" ht="30" x14ac:dyDescent="0.25">
      <c r="A211" s="744" t="s">
        <v>422</v>
      </c>
      <c r="B211" s="745" t="s">
        <v>423</v>
      </c>
      <c r="C211" s="746"/>
      <c r="D211" s="746"/>
      <c r="E211" s="746"/>
      <c r="F211" s="746"/>
      <c r="G211" s="746"/>
      <c r="H211" s="746">
        <f t="shared" si="403"/>
        <v>0</v>
      </c>
      <c r="I211" s="747"/>
      <c r="J211" s="747"/>
      <c r="K211" s="747"/>
      <c r="L211" s="747"/>
      <c r="M211" s="747">
        <f t="shared" si="404"/>
        <v>0</v>
      </c>
      <c r="N211" s="747"/>
      <c r="O211" s="747"/>
      <c r="P211" s="747"/>
      <c r="Q211" s="747">
        <f t="shared" si="375"/>
        <v>0</v>
      </c>
      <c r="R211" s="747"/>
      <c r="S211" s="747"/>
      <c r="T211" s="747"/>
      <c r="U211" s="747"/>
      <c r="V211" s="747"/>
      <c r="W211" s="747"/>
      <c r="X211" s="747"/>
      <c r="Y211" s="747"/>
      <c r="Z211" s="747"/>
      <c r="AA211" s="747"/>
      <c r="AB211" s="747"/>
      <c r="AC211" s="747"/>
      <c r="AD211" s="747"/>
      <c r="AE211" s="747"/>
      <c r="AF211" s="747"/>
      <c r="AG211" s="747"/>
      <c r="AH211" s="747"/>
      <c r="AI211" s="747"/>
      <c r="AJ211" s="747"/>
      <c r="AK211" s="747"/>
      <c r="AL211" s="747"/>
      <c r="AM211" s="747"/>
      <c r="AN211" s="747"/>
      <c r="AO211" s="747"/>
      <c r="AP211" s="747"/>
      <c r="AQ211" s="747"/>
      <c r="AR211" s="747"/>
      <c r="AS211" s="747"/>
      <c r="AT211" s="747"/>
      <c r="AU211" s="747"/>
      <c r="AV211" s="747"/>
      <c r="AW211" s="747"/>
      <c r="AX211" s="747"/>
      <c r="AY211" s="748">
        <f t="shared" si="405"/>
        <v>0</v>
      </c>
      <c r="AZ211" s="692">
        <f t="shared" si="367"/>
        <v>0</v>
      </c>
    </row>
    <row r="212" spans="1:52" ht="18" x14ac:dyDescent="0.25">
      <c r="A212" s="688" t="s">
        <v>424</v>
      </c>
      <c r="B212" s="689" t="s">
        <v>425</v>
      </c>
      <c r="C212" s="690">
        <f t="shared" ref="C212:AY212" si="406">C213+C229+C234</f>
        <v>0</v>
      </c>
      <c r="D212" s="690">
        <f t="shared" ref="D212:F212" si="407">D213+D229+D234</f>
        <v>0</v>
      </c>
      <c r="E212" s="690">
        <f t="shared" si="407"/>
        <v>0</v>
      </c>
      <c r="F212" s="690">
        <f t="shared" si="407"/>
        <v>0</v>
      </c>
      <c r="G212" s="690">
        <f t="shared" si="406"/>
        <v>0</v>
      </c>
      <c r="H212" s="690">
        <f t="shared" si="406"/>
        <v>0</v>
      </c>
      <c r="I212" s="690">
        <f t="shared" si="406"/>
        <v>0</v>
      </c>
      <c r="J212" s="690">
        <f t="shared" ref="J212:K212" si="408">J213+J229+J234</f>
        <v>0</v>
      </c>
      <c r="K212" s="690">
        <f t="shared" si="408"/>
        <v>0</v>
      </c>
      <c r="L212" s="690">
        <f t="shared" si="406"/>
        <v>0</v>
      </c>
      <c r="M212" s="690">
        <f t="shared" si="406"/>
        <v>0</v>
      </c>
      <c r="N212" s="690">
        <f t="shared" si="406"/>
        <v>0</v>
      </c>
      <c r="O212" s="690">
        <f t="shared" ref="O212:P212" si="409">O213+O229+O234</f>
        <v>0</v>
      </c>
      <c r="P212" s="690">
        <f t="shared" si="409"/>
        <v>0</v>
      </c>
      <c r="Q212" s="690">
        <f t="shared" si="375"/>
        <v>0</v>
      </c>
      <c r="R212" s="690">
        <f t="shared" si="406"/>
        <v>0</v>
      </c>
      <c r="S212" s="690">
        <f t="shared" ref="S212:T212" si="410">S213+S229+S234</f>
        <v>0</v>
      </c>
      <c r="T212" s="690">
        <f t="shared" si="410"/>
        <v>0</v>
      </c>
      <c r="U212" s="690">
        <f t="shared" si="406"/>
        <v>0</v>
      </c>
      <c r="V212" s="690">
        <f t="shared" si="406"/>
        <v>0</v>
      </c>
      <c r="W212" s="690">
        <f t="shared" si="406"/>
        <v>0</v>
      </c>
      <c r="X212" s="690">
        <f t="shared" si="406"/>
        <v>7713980</v>
      </c>
      <c r="Y212" s="690">
        <f t="shared" ref="Y212" si="411">Y213+Y229+Y234</f>
        <v>0</v>
      </c>
      <c r="Z212" s="690">
        <f t="shared" si="406"/>
        <v>149894071</v>
      </c>
      <c r="AA212" s="690">
        <f t="shared" si="406"/>
        <v>0</v>
      </c>
      <c r="AB212" s="690">
        <f t="shared" si="406"/>
        <v>0</v>
      </c>
      <c r="AC212" s="690">
        <f t="shared" si="406"/>
        <v>0</v>
      </c>
      <c r="AD212" s="690">
        <f t="shared" si="406"/>
        <v>0</v>
      </c>
      <c r="AE212" s="690">
        <f t="shared" si="406"/>
        <v>0</v>
      </c>
      <c r="AF212" s="690">
        <f t="shared" si="406"/>
        <v>0</v>
      </c>
      <c r="AG212" s="690">
        <f t="shared" si="406"/>
        <v>0</v>
      </c>
      <c r="AH212" s="690">
        <f t="shared" si="406"/>
        <v>0</v>
      </c>
      <c r="AI212" s="690">
        <f t="shared" si="406"/>
        <v>0</v>
      </c>
      <c r="AJ212" s="690">
        <f t="shared" si="406"/>
        <v>0</v>
      </c>
      <c r="AK212" s="690">
        <f t="shared" si="406"/>
        <v>0</v>
      </c>
      <c r="AL212" s="690">
        <f t="shared" si="406"/>
        <v>0</v>
      </c>
      <c r="AM212" s="690">
        <f t="shared" si="406"/>
        <v>0</v>
      </c>
      <c r="AN212" s="690">
        <f t="shared" si="406"/>
        <v>0</v>
      </c>
      <c r="AO212" s="690">
        <f t="shared" si="406"/>
        <v>0</v>
      </c>
      <c r="AP212" s="690">
        <f t="shared" si="406"/>
        <v>0</v>
      </c>
      <c r="AQ212" s="690">
        <f t="shared" ref="AQ212" si="412">AQ213+AQ229+AQ234</f>
        <v>0</v>
      </c>
      <c r="AR212" s="690">
        <f t="shared" si="406"/>
        <v>0</v>
      </c>
      <c r="AS212" s="690">
        <f t="shared" ref="AS212:AT212" si="413">AS213+AS229+AS234</f>
        <v>0</v>
      </c>
      <c r="AT212" s="690">
        <f t="shared" si="413"/>
        <v>0</v>
      </c>
      <c r="AU212" s="690">
        <f t="shared" si="406"/>
        <v>0</v>
      </c>
      <c r="AV212" s="690">
        <f t="shared" si="406"/>
        <v>0</v>
      </c>
      <c r="AW212" s="690">
        <f t="shared" si="406"/>
        <v>0</v>
      </c>
      <c r="AX212" s="690">
        <f t="shared" si="406"/>
        <v>0</v>
      </c>
      <c r="AY212" s="691">
        <f t="shared" si="406"/>
        <v>157608051</v>
      </c>
      <c r="AZ212" s="692">
        <f t="shared" si="367"/>
        <v>157608051</v>
      </c>
    </row>
    <row r="213" spans="1:52" ht="18" x14ac:dyDescent="0.25">
      <c r="A213" s="693" t="s">
        <v>426</v>
      </c>
      <c r="B213" s="694" t="s">
        <v>427</v>
      </c>
      <c r="C213" s="695">
        <f>C214+C218+C223+C224+C225+C226+C227+C228</f>
        <v>0</v>
      </c>
      <c r="D213" s="695">
        <f t="shared" ref="D213:F213" si="414">D214+D218+D223+D224+D225+D226+D227+D228</f>
        <v>0</v>
      </c>
      <c r="E213" s="695">
        <f t="shared" si="414"/>
        <v>0</v>
      </c>
      <c r="F213" s="695">
        <f t="shared" si="414"/>
        <v>0</v>
      </c>
      <c r="G213" s="695">
        <f t="shared" ref="G213:AZ213" si="415">G214+G218+G223+G224+G225+G226+G227+G228</f>
        <v>0</v>
      </c>
      <c r="H213" s="695">
        <f t="shared" si="415"/>
        <v>0</v>
      </c>
      <c r="I213" s="695">
        <f t="shared" si="415"/>
        <v>0</v>
      </c>
      <c r="J213" s="695">
        <f t="shared" ref="J213:K213" si="416">J214+J218+J223+J224+J225+J226+J227+J228</f>
        <v>0</v>
      </c>
      <c r="K213" s="695">
        <f t="shared" si="416"/>
        <v>0</v>
      </c>
      <c r="L213" s="695">
        <f t="shared" si="415"/>
        <v>0</v>
      </c>
      <c r="M213" s="695">
        <f t="shared" si="415"/>
        <v>0</v>
      </c>
      <c r="N213" s="695">
        <f t="shared" si="415"/>
        <v>0</v>
      </c>
      <c r="O213" s="695">
        <f t="shared" ref="O213:P213" si="417">O214+O218+O223+O224+O225+O226+O227+O228</f>
        <v>0</v>
      </c>
      <c r="P213" s="695">
        <f t="shared" si="417"/>
        <v>0</v>
      </c>
      <c r="Q213" s="695">
        <f t="shared" si="375"/>
        <v>0</v>
      </c>
      <c r="R213" s="695">
        <f t="shared" si="415"/>
        <v>0</v>
      </c>
      <c r="S213" s="695">
        <f t="shared" ref="S213:T213" si="418">S214+S218+S223+S224+S225+S226+S227+S228</f>
        <v>0</v>
      </c>
      <c r="T213" s="695">
        <f t="shared" si="418"/>
        <v>0</v>
      </c>
      <c r="U213" s="695">
        <f t="shared" si="415"/>
        <v>0</v>
      </c>
      <c r="V213" s="695">
        <f t="shared" si="415"/>
        <v>0</v>
      </c>
      <c r="W213" s="695">
        <f t="shared" si="415"/>
        <v>0</v>
      </c>
      <c r="X213" s="695">
        <f t="shared" si="415"/>
        <v>7713980</v>
      </c>
      <c r="Y213" s="695">
        <f t="shared" ref="Y213" si="419">Y214+Y218+Y223+Y224+Y225+Y226+Y227+Y228</f>
        <v>0</v>
      </c>
      <c r="Z213" s="695">
        <f t="shared" si="415"/>
        <v>149894071</v>
      </c>
      <c r="AA213" s="695">
        <f t="shared" si="415"/>
        <v>0</v>
      </c>
      <c r="AB213" s="695">
        <f t="shared" si="415"/>
        <v>0</v>
      </c>
      <c r="AC213" s="695">
        <f t="shared" si="415"/>
        <v>0</v>
      </c>
      <c r="AD213" s="695">
        <f t="shared" si="415"/>
        <v>0</v>
      </c>
      <c r="AE213" s="695">
        <f t="shared" si="415"/>
        <v>0</v>
      </c>
      <c r="AF213" s="695">
        <f t="shared" si="415"/>
        <v>0</v>
      </c>
      <c r="AG213" s="695">
        <f t="shared" si="415"/>
        <v>0</v>
      </c>
      <c r="AH213" s="695">
        <f t="shared" si="415"/>
        <v>0</v>
      </c>
      <c r="AI213" s="695">
        <f t="shared" si="415"/>
        <v>0</v>
      </c>
      <c r="AJ213" s="695">
        <f t="shared" si="415"/>
        <v>0</v>
      </c>
      <c r="AK213" s="695">
        <f t="shared" si="415"/>
        <v>0</v>
      </c>
      <c r="AL213" s="695">
        <f t="shared" si="415"/>
        <v>0</v>
      </c>
      <c r="AM213" s="695">
        <f t="shared" si="415"/>
        <v>0</v>
      </c>
      <c r="AN213" s="695">
        <f t="shared" si="415"/>
        <v>0</v>
      </c>
      <c r="AO213" s="695">
        <f t="shared" si="415"/>
        <v>0</v>
      </c>
      <c r="AP213" s="695">
        <f t="shared" si="415"/>
        <v>0</v>
      </c>
      <c r="AQ213" s="695">
        <f t="shared" ref="AQ213" si="420">AQ214+AQ218+AQ223+AQ224+AQ225+AQ226+AQ227+AQ228</f>
        <v>0</v>
      </c>
      <c r="AR213" s="695">
        <f t="shared" si="415"/>
        <v>0</v>
      </c>
      <c r="AS213" s="695">
        <f t="shared" ref="AS213:AT213" si="421">AS214+AS218+AS223+AS224+AS225+AS226+AS227+AS228</f>
        <v>0</v>
      </c>
      <c r="AT213" s="695">
        <f t="shared" si="421"/>
        <v>0</v>
      </c>
      <c r="AU213" s="695">
        <f t="shared" si="415"/>
        <v>0</v>
      </c>
      <c r="AV213" s="695">
        <f t="shared" si="415"/>
        <v>0</v>
      </c>
      <c r="AW213" s="695">
        <f t="shared" si="415"/>
        <v>0</v>
      </c>
      <c r="AX213" s="695">
        <f t="shared" si="415"/>
        <v>0</v>
      </c>
      <c r="AY213" s="696">
        <f t="shared" si="415"/>
        <v>157608051</v>
      </c>
      <c r="AZ213" s="692">
        <f t="shared" si="415"/>
        <v>157608051</v>
      </c>
    </row>
    <row r="214" spans="1:52" ht="18" x14ac:dyDescent="0.25">
      <c r="A214" s="749" t="s">
        <v>428</v>
      </c>
      <c r="B214" s="698" t="s">
        <v>429</v>
      </c>
      <c r="C214" s="699">
        <f t="shared" ref="C214:AY214" si="422">SUM(C215:C217)</f>
        <v>0</v>
      </c>
      <c r="D214" s="699">
        <f t="shared" ref="D214:F214" si="423">SUM(D215:D217)</f>
        <v>0</v>
      </c>
      <c r="E214" s="699">
        <f t="shared" si="423"/>
        <v>0</v>
      </c>
      <c r="F214" s="699">
        <f t="shared" si="423"/>
        <v>0</v>
      </c>
      <c r="G214" s="699">
        <f t="shared" si="422"/>
        <v>0</v>
      </c>
      <c r="H214" s="699">
        <f t="shared" si="422"/>
        <v>0</v>
      </c>
      <c r="I214" s="699">
        <f t="shared" si="422"/>
        <v>0</v>
      </c>
      <c r="J214" s="699">
        <f t="shared" ref="J214:K214" si="424">SUM(J215:J217)</f>
        <v>0</v>
      </c>
      <c r="K214" s="699">
        <f t="shared" si="424"/>
        <v>0</v>
      </c>
      <c r="L214" s="699">
        <f t="shared" si="422"/>
        <v>0</v>
      </c>
      <c r="M214" s="699">
        <f t="shared" si="422"/>
        <v>0</v>
      </c>
      <c r="N214" s="699">
        <f t="shared" si="422"/>
        <v>0</v>
      </c>
      <c r="O214" s="699">
        <f t="shared" ref="O214:P214" si="425">SUM(O215:O217)</f>
        <v>0</v>
      </c>
      <c r="P214" s="699">
        <f t="shared" si="425"/>
        <v>0</v>
      </c>
      <c r="Q214" s="699">
        <f t="shared" si="375"/>
        <v>0</v>
      </c>
      <c r="R214" s="699">
        <f t="shared" si="422"/>
        <v>0</v>
      </c>
      <c r="S214" s="699">
        <f t="shared" ref="S214:T214" si="426">SUM(S215:S217)</f>
        <v>0</v>
      </c>
      <c r="T214" s="699">
        <f t="shared" si="426"/>
        <v>0</v>
      </c>
      <c r="U214" s="699">
        <f t="shared" si="422"/>
        <v>0</v>
      </c>
      <c r="V214" s="699">
        <f t="shared" si="422"/>
        <v>0</v>
      </c>
      <c r="W214" s="699">
        <f t="shared" si="422"/>
        <v>0</v>
      </c>
      <c r="X214" s="699">
        <f t="shared" si="422"/>
        <v>0</v>
      </c>
      <c r="Y214" s="699">
        <f t="shared" ref="Y214" si="427">SUM(Y215:Y217)</f>
        <v>0</v>
      </c>
      <c r="Z214" s="699">
        <f t="shared" si="422"/>
        <v>0</v>
      </c>
      <c r="AA214" s="699">
        <f t="shared" si="422"/>
        <v>0</v>
      </c>
      <c r="AB214" s="699">
        <f t="shared" si="422"/>
        <v>0</v>
      </c>
      <c r="AC214" s="699">
        <f t="shared" si="422"/>
        <v>0</v>
      </c>
      <c r="AD214" s="699">
        <f t="shared" si="422"/>
        <v>0</v>
      </c>
      <c r="AE214" s="699">
        <f t="shared" si="422"/>
        <v>0</v>
      </c>
      <c r="AF214" s="699">
        <f t="shared" si="422"/>
        <v>0</v>
      </c>
      <c r="AG214" s="699">
        <f t="shared" si="422"/>
        <v>0</v>
      </c>
      <c r="AH214" s="699">
        <f t="shared" si="422"/>
        <v>0</v>
      </c>
      <c r="AI214" s="699">
        <f t="shared" si="422"/>
        <v>0</v>
      </c>
      <c r="AJ214" s="699">
        <f t="shared" si="422"/>
        <v>0</v>
      </c>
      <c r="AK214" s="699">
        <f t="shared" si="422"/>
        <v>0</v>
      </c>
      <c r="AL214" s="699">
        <f t="shared" si="422"/>
        <v>0</v>
      </c>
      <c r="AM214" s="699">
        <f t="shared" si="422"/>
        <v>0</v>
      </c>
      <c r="AN214" s="699">
        <f t="shared" si="422"/>
        <v>0</v>
      </c>
      <c r="AO214" s="699">
        <f t="shared" ref="AO214" si="428">SUM(AO215:AO217)</f>
        <v>0</v>
      </c>
      <c r="AP214" s="699">
        <f t="shared" si="422"/>
        <v>0</v>
      </c>
      <c r="AQ214" s="699">
        <f t="shared" ref="AQ214" si="429">SUM(AQ215:AQ217)</f>
        <v>0</v>
      </c>
      <c r="AR214" s="699">
        <f t="shared" si="422"/>
        <v>0</v>
      </c>
      <c r="AS214" s="699">
        <f t="shared" ref="AS214:AT214" si="430">SUM(AS215:AS217)</f>
        <v>0</v>
      </c>
      <c r="AT214" s="699">
        <f t="shared" si="430"/>
        <v>0</v>
      </c>
      <c r="AU214" s="699">
        <f t="shared" si="422"/>
        <v>0</v>
      </c>
      <c r="AV214" s="699">
        <f t="shared" si="422"/>
        <v>0</v>
      </c>
      <c r="AW214" s="699">
        <f t="shared" si="422"/>
        <v>0</v>
      </c>
      <c r="AX214" s="699">
        <f t="shared" si="422"/>
        <v>0</v>
      </c>
      <c r="AY214" s="700">
        <f t="shared" si="422"/>
        <v>0</v>
      </c>
      <c r="AZ214" s="692">
        <f t="shared" ref="AZ214:AZ234" si="431">AY214+Q214+M214+H214</f>
        <v>0</v>
      </c>
    </row>
    <row r="215" spans="1:52" ht="18" x14ac:dyDescent="0.25">
      <c r="A215" s="750" t="s">
        <v>430</v>
      </c>
      <c r="B215" s="751" t="s">
        <v>431</v>
      </c>
      <c r="C215" s="699"/>
      <c r="D215" s="699"/>
      <c r="E215" s="699"/>
      <c r="F215" s="699"/>
      <c r="G215" s="699"/>
      <c r="H215" s="699">
        <f>SUM(C215:G215)</f>
        <v>0</v>
      </c>
      <c r="I215" s="699"/>
      <c r="J215" s="699"/>
      <c r="K215" s="699"/>
      <c r="L215" s="699"/>
      <c r="M215" s="699">
        <f>SUM(I215:L215)</f>
        <v>0</v>
      </c>
      <c r="N215" s="699"/>
      <c r="O215" s="699"/>
      <c r="P215" s="699"/>
      <c r="Q215" s="699">
        <f t="shared" si="375"/>
        <v>0</v>
      </c>
      <c r="R215" s="699"/>
      <c r="S215" s="699"/>
      <c r="T215" s="699"/>
      <c r="U215" s="699"/>
      <c r="V215" s="699"/>
      <c r="W215" s="699"/>
      <c r="X215" s="699"/>
      <c r="Y215" s="699"/>
      <c r="Z215" s="699"/>
      <c r="AA215" s="699"/>
      <c r="AB215" s="699"/>
      <c r="AC215" s="699"/>
      <c r="AD215" s="699"/>
      <c r="AE215" s="699"/>
      <c r="AF215" s="699"/>
      <c r="AG215" s="699"/>
      <c r="AH215" s="699"/>
      <c r="AI215" s="699"/>
      <c r="AJ215" s="699"/>
      <c r="AK215" s="699"/>
      <c r="AL215" s="699"/>
      <c r="AM215" s="699"/>
      <c r="AN215" s="699"/>
      <c r="AO215" s="699"/>
      <c r="AP215" s="699"/>
      <c r="AQ215" s="699"/>
      <c r="AR215" s="699"/>
      <c r="AS215" s="699"/>
      <c r="AT215" s="699"/>
      <c r="AU215" s="699"/>
      <c r="AV215" s="699"/>
      <c r="AW215" s="699"/>
      <c r="AX215" s="699"/>
      <c r="AY215" s="700">
        <f>SUM(R215:AX215)</f>
        <v>0</v>
      </c>
      <c r="AZ215" s="692">
        <f t="shared" si="431"/>
        <v>0</v>
      </c>
    </row>
    <row r="216" spans="1:52" ht="30" x14ac:dyDescent="0.25">
      <c r="A216" s="750" t="s">
        <v>432</v>
      </c>
      <c r="B216" s="751" t="s">
        <v>433</v>
      </c>
      <c r="C216" s="699"/>
      <c r="D216" s="699"/>
      <c r="E216" s="699"/>
      <c r="F216" s="699"/>
      <c r="G216" s="699"/>
      <c r="H216" s="699">
        <f>SUM(C216:G216)</f>
        <v>0</v>
      </c>
      <c r="I216" s="699"/>
      <c r="J216" s="699"/>
      <c r="K216" s="699"/>
      <c r="L216" s="699"/>
      <c r="M216" s="699">
        <f>SUM(I216:L216)</f>
        <v>0</v>
      </c>
      <c r="N216" s="699"/>
      <c r="O216" s="699"/>
      <c r="P216" s="699"/>
      <c r="Q216" s="699">
        <f t="shared" si="375"/>
        <v>0</v>
      </c>
      <c r="R216" s="699"/>
      <c r="S216" s="699"/>
      <c r="T216" s="699"/>
      <c r="U216" s="699"/>
      <c r="V216" s="699"/>
      <c r="W216" s="699"/>
      <c r="X216" s="699"/>
      <c r="Y216" s="699"/>
      <c r="Z216" s="699"/>
      <c r="AA216" s="699"/>
      <c r="AB216" s="699"/>
      <c r="AC216" s="699"/>
      <c r="AD216" s="699"/>
      <c r="AE216" s="699"/>
      <c r="AF216" s="699"/>
      <c r="AG216" s="699"/>
      <c r="AH216" s="699"/>
      <c r="AI216" s="699"/>
      <c r="AJ216" s="699"/>
      <c r="AK216" s="699"/>
      <c r="AL216" s="699"/>
      <c r="AM216" s="699"/>
      <c r="AN216" s="699"/>
      <c r="AO216" s="699"/>
      <c r="AP216" s="699"/>
      <c r="AQ216" s="699"/>
      <c r="AR216" s="699"/>
      <c r="AS216" s="699"/>
      <c r="AT216" s="699"/>
      <c r="AU216" s="699"/>
      <c r="AV216" s="699"/>
      <c r="AW216" s="699"/>
      <c r="AX216" s="699"/>
      <c r="AY216" s="700">
        <f>SUM(R216:AX216)</f>
        <v>0</v>
      </c>
      <c r="AZ216" s="692">
        <f t="shared" si="431"/>
        <v>0</v>
      </c>
    </row>
    <row r="217" spans="1:52" ht="18" x14ac:dyDescent="0.25">
      <c r="A217" s="750" t="s">
        <v>434</v>
      </c>
      <c r="B217" s="751" t="s">
        <v>435</v>
      </c>
      <c r="C217" s="699"/>
      <c r="D217" s="699"/>
      <c r="E217" s="699"/>
      <c r="F217" s="699"/>
      <c r="G217" s="699"/>
      <c r="H217" s="699">
        <f>SUM(C217:G217)</f>
        <v>0</v>
      </c>
      <c r="I217" s="699"/>
      <c r="J217" s="699"/>
      <c r="K217" s="699"/>
      <c r="L217" s="699"/>
      <c r="M217" s="699">
        <f>SUM(I217:L217)</f>
        <v>0</v>
      </c>
      <c r="N217" s="699"/>
      <c r="O217" s="699"/>
      <c r="P217" s="699"/>
      <c r="Q217" s="699">
        <f t="shared" si="375"/>
        <v>0</v>
      </c>
      <c r="R217" s="699"/>
      <c r="S217" s="699"/>
      <c r="T217" s="699"/>
      <c r="U217" s="699"/>
      <c r="V217" s="699"/>
      <c r="W217" s="699"/>
      <c r="X217" s="699"/>
      <c r="Y217" s="699"/>
      <c r="Z217" s="699"/>
      <c r="AA217" s="699"/>
      <c r="AB217" s="699"/>
      <c r="AC217" s="699"/>
      <c r="AD217" s="699"/>
      <c r="AE217" s="699"/>
      <c r="AF217" s="699"/>
      <c r="AG217" s="699"/>
      <c r="AH217" s="699"/>
      <c r="AI217" s="699"/>
      <c r="AJ217" s="699"/>
      <c r="AK217" s="699"/>
      <c r="AL217" s="699"/>
      <c r="AM217" s="699"/>
      <c r="AN217" s="699"/>
      <c r="AO217" s="699"/>
      <c r="AP217" s="699"/>
      <c r="AQ217" s="699"/>
      <c r="AR217" s="699"/>
      <c r="AS217" s="699"/>
      <c r="AT217" s="699"/>
      <c r="AU217" s="699"/>
      <c r="AV217" s="699"/>
      <c r="AW217" s="699"/>
      <c r="AX217" s="699"/>
      <c r="AY217" s="700">
        <f>SUM(R217:AX217)</f>
        <v>0</v>
      </c>
      <c r="AZ217" s="692">
        <f t="shared" si="431"/>
        <v>0</v>
      </c>
    </row>
    <row r="218" spans="1:52" ht="18" x14ac:dyDescent="0.25">
      <c r="A218" s="749" t="s">
        <v>436</v>
      </c>
      <c r="B218" s="752" t="s">
        <v>437</v>
      </c>
      <c r="C218" s="699">
        <f t="shared" ref="C218:AY218" si="432">SUM(C219:C222)</f>
        <v>0</v>
      </c>
      <c r="D218" s="699">
        <f t="shared" ref="D218:F218" si="433">SUM(D219:D222)</f>
        <v>0</v>
      </c>
      <c r="E218" s="699">
        <f t="shared" si="433"/>
        <v>0</v>
      </c>
      <c r="F218" s="699">
        <f t="shared" si="433"/>
        <v>0</v>
      </c>
      <c r="G218" s="699">
        <f t="shared" si="432"/>
        <v>0</v>
      </c>
      <c r="H218" s="699">
        <f t="shared" si="432"/>
        <v>0</v>
      </c>
      <c r="I218" s="699">
        <f t="shared" si="432"/>
        <v>0</v>
      </c>
      <c r="J218" s="699">
        <f t="shared" ref="J218:K218" si="434">SUM(J219:J222)</f>
        <v>0</v>
      </c>
      <c r="K218" s="699">
        <f t="shared" si="434"/>
        <v>0</v>
      </c>
      <c r="L218" s="699">
        <f t="shared" si="432"/>
        <v>0</v>
      </c>
      <c r="M218" s="699">
        <f t="shared" si="432"/>
        <v>0</v>
      </c>
      <c r="N218" s="699">
        <f t="shared" si="432"/>
        <v>0</v>
      </c>
      <c r="O218" s="699">
        <f t="shared" ref="O218:P218" si="435">SUM(O219:O222)</f>
        <v>0</v>
      </c>
      <c r="P218" s="699">
        <f t="shared" si="435"/>
        <v>0</v>
      </c>
      <c r="Q218" s="699">
        <f t="shared" si="375"/>
        <v>0</v>
      </c>
      <c r="R218" s="699">
        <f t="shared" si="432"/>
        <v>0</v>
      </c>
      <c r="S218" s="699">
        <f t="shared" ref="S218:T218" si="436">SUM(S219:S222)</f>
        <v>0</v>
      </c>
      <c r="T218" s="699">
        <f t="shared" si="436"/>
        <v>0</v>
      </c>
      <c r="U218" s="699">
        <f t="shared" si="432"/>
        <v>0</v>
      </c>
      <c r="V218" s="699">
        <f t="shared" si="432"/>
        <v>0</v>
      </c>
      <c r="W218" s="699">
        <f t="shared" si="432"/>
        <v>0</v>
      </c>
      <c r="X218" s="699">
        <f t="shared" si="432"/>
        <v>0</v>
      </c>
      <c r="Y218" s="699">
        <f t="shared" ref="Y218" si="437">SUM(Y219:Y222)</f>
        <v>0</v>
      </c>
      <c r="Z218" s="699">
        <f t="shared" si="432"/>
        <v>0</v>
      </c>
      <c r="AA218" s="699">
        <f t="shared" si="432"/>
        <v>0</v>
      </c>
      <c r="AB218" s="699">
        <f t="shared" si="432"/>
        <v>0</v>
      </c>
      <c r="AC218" s="699">
        <f t="shared" si="432"/>
        <v>0</v>
      </c>
      <c r="AD218" s="699">
        <f t="shared" si="432"/>
        <v>0</v>
      </c>
      <c r="AE218" s="699">
        <f t="shared" si="432"/>
        <v>0</v>
      </c>
      <c r="AF218" s="699">
        <f t="shared" si="432"/>
        <v>0</v>
      </c>
      <c r="AG218" s="699">
        <f t="shared" si="432"/>
        <v>0</v>
      </c>
      <c r="AH218" s="699">
        <f t="shared" si="432"/>
        <v>0</v>
      </c>
      <c r="AI218" s="699">
        <f t="shared" si="432"/>
        <v>0</v>
      </c>
      <c r="AJ218" s="699">
        <f t="shared" si="432"/>
        <v>0</v>
      </c>
      <c r="AK218" s="699">
        <f t="shared" si="432"/>
        <v>0</v>
      </c>
      <c r="AL218" s="699">
        <f t="shared" si="432"/>
        <v>0</v>
      </c>
      <c r="AM218" s="699">
        <f t="shared" si="432"/>
        <v>0</v>
      </c>
      <c r="AN218" s="699">
        <f t="shared" si="432"/>
        <v>0</v>
      </c>
      <c r="AO218" s="699">
        <f t="shared" si="432"/>
        <v>0</v>
      </c>
      <c r="AP218" s="699">
        <f t="shared" si="432"/>
        <v>0</v>
      </c>
      <c r="AQ218" s="699">
        <f t="shared" ref="AQ218" si="438">SUM(AQ219:AQ222)</f>
        <v>0</v>
      </c>
      <c r="AR218" s="699">
        <f t="shared" si="432"/>
        <v>0</v>
      </c>
      <c r="AS218" s="699">
        <f t="shared" ref="AS218:AT218" si="439">SUM(AS219:AS222)</f>
        <v>0</v>
      </c>
      <c r="AT218" s="699">
        <f t="shared" si="439"/>
        <v>0</v>
      </c>
      <c r="AU218" s="699">
        <f t="shared" si="432"/>
        <v>0</v>
      </c>
      <c r="AV218" s="699">
        <f t="shared" si="432"/>
        <v>0</v>
      </c>
      <c r="AW218" s="699">
        <f t="shared" si="432"/>
        <v>0</v>
      </c>
      <c r="AX218" s="699">
        <f t="shared" si="432"/>
        <v>0</v>
      </c>
      <c r="AY218" s="700">
        <f t="shared" si="432"/>
        <v>0</v>
      </c>
      <c r="AZ218" s="692">
        <f t="shared" si="431"/>
        <v>0</v>
      </c>
    </row>
    <row r="219" spans="1:52" ht="18" x14ac:dyDescent="0.25">
      <c r="A219" s="750" t="s">
        <v>438</v>
      </c>
      <c r="B219" s="751" t="s">
        <v>439</v>
      </c>
      <c r="C219" s="699"/>
      <c r="D219" s="699"/>
      <c r="E219" s="699"/>
      <c r="F219" s="699"/>
      <c r="G219" s="699"/>
      <c r="H219" s="699">
        <f t="shared" ref="H219:H228" si="440">SUM(C219:G219)</f>
        <v>0</v>
      </c>
      <c r="I219" s="699"/>
      <c r="J219" s="699"/>
      <c r="K219" s="699"/>
      <c r="L219" s="699"/>
      <c r="M219" s="699">
        <f t="shared" ref="M219:M228" si="441">SUM(I219:L219)</f>
        <v>0</v>
      </c>
      <c r="N219" s="699"/>
      <c r="O219" s="699"/>
      <c r="P219" s="699"/>
      <c r="Q219" s="699">
        <f t="shared" si="375"/>
        <v>0</v>
      </c>
      <c r="R219" s="699"/>
      <c r="S219" s="699"/>
      <c r="T219" s="699"/>
      <c r="U219" s="699"/>
      <c r="V219" s="699"/>
      <c r="W219" s="699"/>
      <c r="X219" s="699"/>
      <c r="Y219" s="699"/>
      <c r="Z219" s="699"/>
      <c r="AA219" s="699"/>
      <c r="AB219" s="699"/>
      <c r="AC219" s="699"/>
      <c r="AD219" s="699"/>
      <c r="AE219" s="699"/>
      <c r="AF219" s="699"/>
      <c r="AG219" s="699"/>
      <c r="AH219" s="699"/>
      <c r="AI219" s="699"/>
      <c r="AJ219" s="699"/>
      <c r="AK219" s="699"/>
      <c r="AL219" s="699"/>
      <c r="AM219" s="699"/>
      <c r="AN219" s="699"/>
      <c r="AO219" s="699"/>
      <c r="AP219" s="699"/>
      <c r="AQ219" s="699"/>
      <c r="AR219" s="699"/>
      <c r="AS219" s="699"/>
      <c r="AT219" s="699"/>
      <c r="AU219" s="699"/>
      <c r="AV219" s="699"/>
      <c r="AW219" s="699"/>
      <c r="AX219" s="699"/>
      <c r="AY219" s="700">
        <f t="shared" ref="AY219:AY228" si="442">SUM(R219:AX219)</f>
        <v>0</v>
      </c>
      <c r="AZ219" s="692">
        <f t="shared" si="431"/>
        <v>0</v>
      </c>
    </row>
    <row r="220" spans="1:52" ht="18" x14ac:dyDescent="0.25">
      <c r="A220" s="750" t="s">
        <v>440</v>
      </c>
      <c r="B220" s="751" t="s">
        <v>441</v>
      </c>
      <c r="C220" s="699"/>
      <c r="D220" s="699"/>
      <c r="E220" s="699"/>
      <c r="F220" s="699"/>
      <c r="G220" s="699"/>
      <c r="H220" s="699">
        <f t="shared" si="440"/>
        <v>0</v>
      </c>
      <c r="I220" s="699"/>
      <c r="J220" s="699"/>
      <c r="K220" s="699"/>
      <c r="L220" s="699"/>
      <c r="M220" s="699">
        <f t="shared" si="441"/>
        <v>0</v>
      </c>
      <c r="N220" s="699"/>
      <c r="O220" s="699"/>
      <c r="P220" s="699"/>
      <c r="Q220" s="699">
        <f t="shared" si="375"/>
        <v>0</v>
      </c>
      <c r="R220" s="699"/>
      <c r="S220" s="699"/>
      <c r="T220" s="699"/>
      <c r="U220" s="699"/>
      <c r="V220" s="699"/>
      <c r="W220" s="699"/>
      <c r="X220" s="699"/>
      <c r="Y220" s="699"/>
      <c r="Z220" s="699"/>
      <c r="AA220" s="699"/>
      <c r="AB220" s="699"/>
      <c r="AC220" s="699"/>
      <c r="AD220" s="699"/>
      <c r="AE220" s="699"/>
      <c r="AF220" s="699"/>
      <c r="AG220" s="699"/>
      <c r="AH220" s="699"/>
      <c r="AI220" s="699"/>
      <c r="AJ220" s="699"/>
      <c r="AK220" s="699"/>
      <c r="AL220" s="699"/>
      <c r="AM220" s="699"/>
      <c r="AN220" s="699"/>
      <c r="AO220" s="699"/>
      <c r="AP220" s="699"/>
      <c r="AQ220" s="699"/>
      <c r="AR220" s="699"/>
      <c r="AS220" s="699"/>
      <c r="AT220" s="699"/>
      <c r="AU220" s="699"/>
      <c r="AV220" s="699"/>
      <c r="AW220" s="699"/>
      <c r="AX220" s="699"/>
      <c r="AY220" s="700">
        <f t="shared" si="442"/>
        <v>0</v>
      </c>
      <c r="AZ220" s="692">
        <f t="shared" si="431"/>
        <v>0</v>
      </c>
    </row>
    <row r="221" spans="1:52" ht="18" x14ac:dyDescent="0.25">
      <c r="A221" s="750" t="s">
        <v>442</v>
      </c>
      <c r="B221" s="751" t="s">
        <v>443</v>
      </c>
      <c r="C221" s="699"/>
      <c r="D221" s="699"/>
      <c r="E221" s="699"/>
      <c r="F221" s="699"/>
      <c r="G221" s="699"/>
      <c r="H221" s="699">
        <f t="shared" si="440"/>
        <v>0</v>
      </c>
      <c r="I221" s="699"/>
      <c r="J221" s="699"/>
      <c r="K221" s="699"/>
      <c r="L221" s="699"/>
      <c r="M221" s="699">
        <f t="shared" si="441"/>
        <v>0</v>
      </c>
      <c r="N221" s="699"/>
      <c r="O221" s="699"/>
      <c r="P221" s="699"/>
      <c r="Q221" s="699">
        <f t="shared" si="375"/>
        <v>0</v>
      </c>
      <c r="R221" s="699"/>
      <c r="S221" s="699"/>
      <c r="T221" s="699"/>
      <c r="U221" s="699"/>
      <c r="V221" s="699"/>
      <c r="W221" s="699"/>
      <c r="X221" s="699"/>
      <c r="Y221" s="699"/>
      <c r="Z221" s="699"/>
      <c r="AA221" s="699"/>
      <c r="AB221" s="699"/>
      <c r="AC221" s="699"/>
      <c r="AD221" s="699"/>
      <c r="AE221" s="699"/>
      <c r="AF221" s="699"/>
      <c r="AG221" s="699"/>
      <c r="AH221" s="699"/>
      <c r="AI221" s="699"/>
      <c r="AJ221" s="699"/>
      <c r="AK221" s="699"/>
      <c r="AL221" s="699"/>
      <c r="AM221" s="699"/>
      <c r="AN221" s="699"/>
      <c r="AO221" s="699"/>
      <c r="AP221" s="699"/>
      <c r="AQ221" s="699"/>
      <c r="AR221" s="699"/>
      <c r="AS221" s="699"/>
      <c r="AT221" s="699"/>
      <c r="AU221" s="699"/>
      <c r="AV221" s="699"/>
      <c r="AW221" s="699"/>
      <c r="AX221" s="699"/>
      <c r="AY221" s="700">
        <f t="shared" si="442"/>
        <v>0</v>
      </c>
      <c r="AZ221" s="692">
        <f t="shared" si="431"/>
        <v>0</v>
      </c>
    </row>
    <row r="222" spans="1:52" ht="18" x14ac:dyDescent="0.25">
      <c r="A222" s="750" t="s">
        <v>444</v>
      </c>
      <c r="B222" s="751" t="s">
        <v>445</v>
      </c>
      <c r="C222" s="699"/>
      <c r="D222" s="699"/>
      <c r="E222" s="699"/>
      <c r="F222" s="699"/>
      <c r="G222" s="699"/>
      <c r="H222" s="699">
        <f t="shared" si="440"/>
        <v>0</v>
      </c>
      <c r="I222" s="699"/>
      <c r="J222" s="699"/>
      <c r="K222" s="699"/>
      <c r="L222" s="699"/>
      <c r="M222" s="699">
        <f t="shared" si="441"/>
        <v>0</v>
      </c>
      <c r="N222" s="699"/>
      <c r="O222" s="699"/>
      <c r="P222" s="699"/>
      <c r="Q222" s="699">
        <f t="shared" si="375"/>
        <v>0</v>
      </c>
      <c r="R222" s="699"/>
      <c r="S222" s="699"/>
      <c r="T222" s="699"/>
      <c r="U222" s="699"/>
      <c r="V222" s="699"/>
      <c r="W222" s="699"/>
      <c r="X222" s="699"/>
      <c r="Y222" s="699"/>
      <c r="Z222" s="699"/>
      <c r="AA222" s="699"/>
      <c r="AB222" s="699"/>
      <c r="AC222" s="699"/>
      <c r="AD222" s="699"/>
      <c r="AE222" s="699"/>
      <c r="AF222" s="699"/>
      <c r="AG222" s="699"/>
      <c r="AH222" s="699"/>
      <c r="AI222" s="699"/>
      <c r="AJ222" s="699"/>
      <c r="AK222" s="699"/>
      <c r="AL222" s="699"/>
      <c r="AM222" s="699"/>
      <c r="AN222" s="699"/>
      <c r="AO222" s="699"/>
      <c r="AP222" s="699"/>
      <c r="AQ222" s="699"/>
      <c r="AR222" s="699"/>
      <c r="AS222" s="699"/>
      <c r="AT222" s="699"/>
      <c r="AU222" s="699"/>
      <c r="AV222" s="699"/>
      <c r="AW222" s="699"/>
      <c r="AX222" s="699"/>
      <c r="AY222" s="700">
        <f t="shared" si="442"/>
        <v>0</v>
      </c>
      <c r="AZ222" s="692">
        <f t="shared" si="431"/>
        <v>0</v>
      </c>
    </row>
    <row r="223" spans="1:52" ht="18" x14ac:dyDescent="0.25">
      <c r="A223" s="749" t="s">
        <v>446</v>
      </c>
      <c r="B223" s="752" t="s">
        <v>447</v>
      </c>
      <c r="C223" s="699"/>
      <c r="D223" s="699"/>
      <c r="E223" s="699"/>
      <c r="F223" s="699"/>
      <c r="G223" s="699"/>
      <c r="H223" s="699">
        <f t="shared" si="440"/>
        <v>0</v>
      </c>
      <c r="I223" s="699"/>
      <c r="J223" s="699"/>
      <c r="K223" s="699"/>
      <c r="L223" s="699"/>
      <c r="M223" s="699">
        <f t="shared" si="441"/>
        <v>0</v>
      </c>
      <c r="N223" s="699"/>
      <c r="O223" s="699"/>
      <c r="P223" s="699"/>
      <c r="Q223" s="699">
        <f t="shared" si="375"/>
        <v>0</v>
      </c>
      <c r="R223" s="699"/>
      <c r="S223" s="699"/>
      <c r="T223" s="699"/>
      <c r="U223" s="699"/>
      <c r="V223" s="699"/>
      <c r="W223" s="699"/>
      <c r="X223" s="699"/>
      <c r="Y223" s="699"/>
      <c r="Z223" s="699"/>
      <c r="AA223" s="699"/>
      <c r="AB223" s="699"/>
      <c r="AC223" s="699"/>
      <c r="AD223" s="699"/>
      <c r="AE223" s="699"/>
      <c r="AF223" s="699"/>
      <c r="AG223" s="699"/>
      <c r="AH223" s="699"/>
      <c r="AI223" s="699"/>
      <c r="AJ223" s="699"/>
      <c r="AK223" s="699"/>
      <c r="AL223" s="699"/>
      <c r="AM223" s="699"/>
      <c r="AN223" s="699"/>
      <c r="AO223" s="699"/>
      <c r="AP223" s="699"/>
      <c r="AQ223" s="699"/>
      <c r="AR223" s="699"/>
      <c r="AS223" s="699"/>
      <c r="AT223" s="699"/>
      <c r="AU223" s="699"/>
      <c r="AV223" s="699"/>
      <c r="AW223" s="699"/>
      <c r="AX223" s="699"/>
      <c r="AY223" s="700">
        <f t="shared" si="442"/>
        <v>0</v>
      </c>
      <c r="AZ223" s="692">
        <f t="shared" si="431"/>
        <v>0</v>
      </c>
    </row>
    <row r="224" spans="1:52" ht="31.5" customHeight="1" x14ac:dyDescent="0.25">
      <c r="A224" s="749" t="s">
        <v>448</v>
      </c>
      <c r="B224" s="698" t="s">
        <v>449</v>
      </c>
      <c r="C224" s="699"/>
      <c r="D224" s="699"/>
      <c r="E224" s="699"/>
      <c r="F224" s="699"/>
      <c r="G224" s="699"/>
      <c r="H224" s="699">
        <f t="shared" si="440"/>
        <v>0</v>
      </c>
      <c r="I224" s="699"/>
      <c r="J224" s="699"/>
      <c r="K224" s="699"/>
      <c r="L224" s="699"/>
      <c r="M224" s="699">
        <f t="shared" si="441"/>
        <v>0</v>
      </c>
      <c r="N224" s="699"/>
      <c r="O224" s="699"/>
      <c r="P224" s="699"/>
      <c r="Q224" s="699">
        <f t="shared" si="375"/>
        <v>0</v>
      </c>
      <c r="R224" s="699"/>
      <c r="S224" s="699"/>
      <c r="T224" s="699"/>
      <c r="U224" s="699">
        <v>0</v>
      </c>
      <c r="V224" s="699"/>
      <c r="W224" s="699"/>
      <c r="X224" s="699">
        <v>7713980</v>
      </c>
      <c r="Y224" s="699"/>
      <c r="Z224" s="699"/>
      <c r="AA224" s="699"/>
      <c r="AB224" s="699"/>
      <c r="AC224" s="699"/>
      <c r="AD224" s="699"/>
      <c r="AE224" s="699"/>
      <c r="AF224" s="699"/>
      <c r="AG224" s="699"/>
      <c r="AH224" s="699"/>
      <c r="AI224" s="699"/>
      <c r="AJ224" s="699"/>
      <c r="AK224" s="699"/>
      <c r="AL224" s="699"/>
      <c r="AM224" s="699"/>
      <c r="AN224" s="699"/>
      <c r="AO224" s="699"/>
      <c r="AP224" s="699"/>
      <c r="AQ224" s="699"/>
      <c r="AR224" s="699"/>
      <c r="AS224" s="699"/>
      <c r="AT224" s="699"/>
      <c r="AU224" s="699"/>
      <c r="AV224" s="699"/>
      <c r="AW224" s="699"/>
      <c r="AX224" s="699"/>
      <c r="AY224" s="700">
        <f t="shared" si="442"/>
        <v>7713980</v>
      </c>
      <c r="AZ224" s="692">
        <f t="shared" si="431"/>
        <v>7713980</v>
      </c>
    </row>
    <row r="225" spans="1:52" ht="18" x14ac:dyDescent="0.25">
      <c r="A225" s="749" t="s">
        <v>450</v>
      </c>
      <c r="B225" s="698" t="s">
        <v>451</v>
      </c>
      <c r="C225" s="699"/>
      <c r="D225" s="699"/>
      <c r="E225" s="699"/>
      <c r="F225" s="699"/>
      <c r="G225" s="699"/>
      <c r="H225" s="699">
        <f t="shared" si="440"/>
        <v>0</v>
      </c>
      <c r="I225" s="699"/>
      <c r="J225" s="699"/>
      <c r="K225" s="699"/>
      <c r="L225" s="699"/>
      <c r="M225" s="699">
        <f t="shared" si="441"/>
        <v>0</v>
      </c>
      <c r="N225" s="699"/>
      <c r="O225" s="699"/>
      <c r="P225" s="699"/>
      <c r="Q225" s="699">
        <f t="shared" si="375"/>
        <v>0</v>
      </c>
      <c r="R225" s="699"/>
      <c r="S225" s="699"/>
      <c r="T225" s="699"/>
      <c r="U225" s="699">
        <v>0</v>
      </c>
      <c r="V225" s="699"/>
      <c r="W225" s="699"/>
      <c r="X225" s="699"/>
      <c r="Y225" s="699"/>
      <c r="Z225" s="699">
        <v>149894071</v>
      </c>
      <c r="AA225" s="699"/>
      <c r="AB225" s="699"/>
      <c r="AC225" s="699"/>
      <c r="AD225" s="699"/>
      <c r="AE225" s="699"/>
      <c r="AF225" s="699"/>
      <c r="AG225" s="699"/>
      <c r="AH225" s="699"/>
      <c r="AI225" s="699"/>
      <c r="AJ225" s="699"/>
      <c r="AK225" s="699"/>
      <c r="AL225" s="699"/>
      <c r="AM225" s="699"/>
      <c r="AN225" s="699"/>
      <c r="AO225" s="699"/>
      <c r="AP225" s="699"/>
      <c r="AQ225" s="699"/>
      <c r="AR225" s="699"/>
      <c r="AS225" s="699"/>
      <c r="AT225" s="699"/>
      <c r="AU225" s="699"/>
      <c r="AV225" s="699"/>
      <c r="AW225" s="699"/>
      <c r="AX225" s="699"/>
      <c r="AY225" s="700">
        <f t="shared" si="442"/>
        <v>149894071</v>
      </c>
      <c r="AZ225" s="692">
        <f t="shared" si="431"/>
        <v>149894071</v>
      </c>
    </row>
    <row r="226" spans="1:52" ht="18" x14ac:dyDescent="0.25">
      <c r="A226" s="749" t="s">
        <v>452</v>
      </c>
      <c r="B226" s="698" t="s">
        <v>453</v>
      </c>
      <c r="C226" s="699"/>
      <c r="D226" s="699"/>
      <c r="E226" s="699"/>
      <c r="F226" s="699"/>
      <c r="G226" s="699"/>
      <c r="H226" s="699">
        <f t="shared" si="440"/>
        <v>0</v>
      </c>
      <c r="I226" s="699"/>
      <c r="J226" s="699"/>
      <c r="K226" s="699"/>
      <c r="L226" s="699"/>
      <c r="M226" s="699">
        <f t="shared" si="441"/>
        <v>0</v>
      </c>
      <c r="N226" s="699"/>
      <c r="O226" s="699"/>
      <c r="P226" s="699"/>
      <c r="Q226" s="699">
        <f t="shared" si="375"/>
        <v>0</v>
      </c>
      <c r="R226" s="699"/>
      <c r="S226" s="699"/>
      <c r="T226" s="699"/>
      <c r="U226" s="699"/>
      <c r="V226" s="699"/>
      <c r="W226" s="699"/>
      <c r="X226" s="699"/>
      <c r="Y226" s="699"/>
      <c r="Z226" s="699"/>
      <c r="AA226" s="699"/>
      <c r="AB226" s="699"/>
      <c r="AC226" s="699"/>
      <c r="AD226" s="699"/>
      <c r="AE226" s="699"/>
      <c r="AF226" s="699"/>
      <c r="AG226" s="699"/>
      <c r="AH226" s="699"/>
      <c r="AI226" s="699"/>
      <c r="AJ226" s="699"/>
      <c r="AK226" s="699"/>
      <c r="AL226" s="699"/>
      <c r="AM226" s="699"/>
      <c r="AN226" s="699"/>
      <c r="AO226" s="699"/>
      <c r="AP226" s="699"/>
      <c r="AQ226" s="699"/>
      <c r="AR226" s="699"/>
      <c r="AS226" s="699"/>
      <c r="AT226" s="699"/>
      <c r="AU226" s="699"/>
      <c r="AV226" s="699"/>
      <c r="AW226" s="699"/>
      <c r="AX226" s="699"/>
      <c r="AY226" s="700">
        <f t="shared" si="442"/>
        <v>0</v>
      </c>
      <c r="AZ226" s="692">
        <f t="shared" si="431"/>
        <v>0</v>
      </c>
    </row>
    <row r="227" spans="1:52" ht="18" x14ac:dyDescent="0.25">
      <c r="A227" s="749" t="s">
        <v>454</v>
      </c>
      <c r="B227" s="698" t="s">
        <v>455</v>
      </c>
      <c r="C227" s="699"/>
      <c r="D227" s="699"/>
      <c r="E227" s="699"/>
      <c r="F227" s="699"/>
      <c r="G227" s="699"/>
      <c r="H227" s="699">
        <f t="shared" si="440"/>
        <v>0</v>
      </c>
      <c r="I227" s="699"/>
      <c r="J227" s="699"/>
      <c r="K227" s="699"/>
      <c r="L227" s="699"/>
      <c r="M227" s="699">
        <f t="shared" si="441"/>
        <v>0</v>
      </c>
      <c r="N227" s="699"/>
      <c r="O227" s="699"/>
      <c r="P227" s="699"/>
      <c r="Q227" s="699">
        <f t="shared" si="375"/>
        <v>0</v>
      </c>
      <c r="R227" s="699"/>
      <c r="S227" s="699"/>
      <c r="T227" s="699"/>
      <c r="U227" s="699"/>
      <c r="V227" s="699"/>
      <c r="W227" s="699"/>
      <c r="X227" s="699"/>
      <c r="Y227" s="699"/>
      <c r="Z227" s="699"/>
      <c r="AA227" s="699"/>
      <c r="AB227" s="699"/>
      <c r="AC227" s="699"/>
      <c r="AD227" s="699"/>
      <c r="AE227" s="699"/>
      <c r="AF227" s="699"/>
      <c r="AG227" s="699"/>
      <c r="AH227" s="699"/>
      <c r="AI227" s="699"/>
      <c r="AJ227" s="699"/>
      <c r="AK227" s="699"/>
      <c r="AL227" s="699"/>
      <c r="AM227" s="699"/>
      <c r="AN227" s="699"/>
      <c r="AO227" s="699"/>
      <c r="AP227" s="699"/>
      <c r="AQ227" s="699"/>
      <c r="AR227" s="699"/>
      <c r="AS227" s="699"/>
      <c r="AT227" s="699"/>
      <c r="AU227" s="699"/>
      <c r="AV227" s="699"/>
      <c r="AW227" s="699"/>
      <c r="AX227" s="699"/>
      <c r="AY227" s="700">
        <f t="shared" si="442"/>
        <v>0</v>
      </c>
      <c r="AZ227" s="692">
        <f t="shared" si="431"/>
        <v>0</v>
      </c>
    </row>
    <row r="228" spans="1:52" ht="18" x14ac:dyDescent="0.25">
      <c r="A228" s="749" t="s">
        <v>456</v>
      </c>
      <c r="B228" s="698" t="s">
        <v>457</v>
      </c>
      <c r="C228" s="699"/>
      <c r="D228" s="699"/>
      <c r="E228" s="699"/>
      <c r="F228" s="699"/>
      <c r="G228" s="699"/>
      <c r="H228" s="699">
        <f t="shared" si="440"/>
        <v>0</v>
      </c>
      <c r="I228" s="699"/>
      <c r="J228" s="699"/>
      <c r="K228" s="699"/>
      <c r="L228" s="699"/>
      <c r="M228" s="699">
        <f t="shared" si="441"/>
        <v>0</v>
      </c>
      <c r="N228" s="699"/>
      <c r="O228" s="699"/>
      <c r="P228" s="699"/>
      <c r="Q228" s="699">
        <f t="shared" si="375"/>
        <v>0</v>
      </c>
      <c r="R228" s="699"/>
      <c r="S228" s="699"/>
      <c r="T228" s="699"/>
      <c r="U228" s="699"/>
      <c r="V228" s="699"/>
      <c r="W228" s="699"/>
      <c r="X228" s="699"/>
      <c r="Y228" s="699"/>
      <c r="Z228" s="699"/>
      <c r="AA228" s="699"/>
      <c r="AB228" s="699"/>
      <c r="AC228" s="699"/>
      <c r="AD228" s="699"/>
      <c r="AE228" s="699"/>
      <c r="AF228" s="699"/>
      <c r="AG228" s="699"/>
      <c r="AH228" s="699"/>
      <c r="AI228" s="699"/>
      <c r="AJ228" s="699"/>
      <c r="AK228" s="699"/>
      <c r="AL228" s="699"/>
      <c r="AM228" s="699"/>
      <c r="AN228" s="699"/>
      <c r="AO228" s="699"/>
      <c r="AP228" s="699"/>
      <c r="AQ228" s="699"/>
      <c r="AR228" s="699"/>
      <c r="AS228" s="699"/>
      <c r="AT228" s="699"/>
      <c r="AU228" s="699"/>
      <c r="AV228" s="699"/>
      <c r="AW228" s="699"/>
      <c r="AX228" s="699"/>
      <c r="AY228" s="700">
        <f t="shared" si="442"/>
        <v>0</v>
      </c>
      <c r="AZ228" s="692">
        <f t="shared" si="431"/>
        <v>0</v>
      </c>
    </row>
    <row r="229" spans="1:52" ht="18" x14ac:dyDescent="0.25">
      <c r="A229" s="693" t="s">
        <v>458</v>
      </c>
      <c r="B229" s="694" t="s">
        <v>459</v>
      </c>
      <c r="C229" s="695">
        <f t="shared" ref="C229:AY229" si="443">SUM(C230:C233)</f>
        <v>0</v>
      </c>
      <c r="D229" s="695">
        <f t="shared" ref="D229:F229" si="444">SUM(D230:D233)</f>
        <v>0</v>
      </c>
      <c r="E229" s="695">
        <f t="shared" si="444"/>
        <v>0</v>
      </c>
      <c r="F229" s="695">
        <f t="shared" si="444"/>
        <v>0</v>
      </c>
      <c r="G229" s="695">
        <f t="shared" si="443"/>
        <v>0</v>
      </c>
      <c r="H229" s="695">
        <f t="shared" si="443"/>
        <v>0</v>
      </c>
      <c r="I229" s="741">
        <f t="shared" si="443"/>
        <v>0</v>
      </c>
      <c r="J229" s="741">
        <f t="shared" ref="J229:K229" si="445">SUM(J230:J233)</f>
        <v>0</v>
      </c>
      <c r="K229" s="741">
        <f t="shared" si="445"/>
        <v>0</v>
      </c>
      <c r="L229" s="741">
        <f t="shared" si="443"/>
        <v>0</v>
      </c>
      <c r="M229" s="741">
        <f t="shared" si="443"/>
        <v>0</v>
      </c>
      <c r="N229" s="741">
        <f t="shared" si="443"/>
        <v>0</v>
      </c>
      <c r="O229" s="741">
        <f t="shared" ref="O229:P229" si="446">SUM(O230:O233)</f>
        <v>0</v>
      </c>
      <c r="P229" s="741">
        <f t="shared" si="446"/>
        <v>0</v>
      </c>
      <c r="Q229" s="741">
        <f t="shared" si="375"/>
        <v>0</v>
      </c>
      <c r="R229" s="741">
        <f t="shared" si="443"/>
        <v>0</v>
      </c>
      <c r="S229" s="741">
        <f t="shared" ref="S229:T229" si="447">SUM(S230:S233)</f>
        <v>0</v>
      </c>
      <c r="T229" s="741">
        <f t="shared" si="447"/>
        <v>0</v>
      </c>
      <c r="U229" s="741">
        <f t="shared" si="443"/>
        <v>0</v>
      </c>
      <c r="V229" s="741">
        <f t="shared" si="443"/>
        <v>0</v>
      </c>
      <c r="W229" s="741">
        <f t="shared" si="443"/>
        <v>0</v>
      </c>
      <c r="X229" s="741">
        <f t="shared" si="443"/>
        <v>0</v>
      </c>
      <c r="Y229" s="741">
        <f t="shared" ref="Y229" si="448">SUM(Y230:Y233)</f>
        <v>0</v>
      </c>
      <c r="Z229" s="741">
        <f t="shared" si="443"/>
        <v>0</v>
      </c>
      <c r="AA229" s="741">
        <f t="shared" si="443"/>
        <v>0</v>
      </c>
      <c r="AB229" s="741">
        <f t="shared" si="443"/>
        <v>0</v>
      </c>
      <c r="AC229" s="741">
        <f t="shared" si="443"/>
        <v>0</v>
      </c>
      <c r="AD229" s="741">
        <f t="shared" si="443"/>
        <v>0</v>
      </c>
      <c r="AE229" s="741">
        <f t="shared" si="443"/>
        <v>0</v>
      </c>
      <c r="AF229" s="741">
        <f t="shared" si="443"/>
        <v>0</v>
      </c>
      <c r="AG229" s="741">
        <f t="shared" si="443"/>
        <v>0</v>
      </c>
      <c r="AH229" s="741">
        <f t="shared" si="443"/>
        <v>0</v>
      </c>
      <c r="AI229" s="741">
        <f t="shared" si="443"/>
        <v>0</v>
      </c>
      <c r="AJ229" s="741">
        <f t="shared" si="443"/>
        <v>0</v>
      </c>
      <c r="AK229" s="741">
        <f t="shared" si="443"/>
        <v>0</v>
      </c>
      <c r="AL229" s="741">
        <f t="shared" si="443"/>
        <v>0</v>
      </c>
      <c r="AM229" s="741">
        <f t="shared" si="443"/>
        <v>0</v>
      </c>
      <c r="AN229" s="741">
        <f t="shared" si="443"/>
        <v>0</v>
      </c>
      <c r="AO229" s="741">
        <f t="shared" si="443"/>
        <v>0</v>
      </c>
      <c r="AP229" s="741">
        <f t="shared" si="443"/>
        <v>0</v>
      </c>
      <c r="AQ229" s="741">
        <f t="shared" ref="AQ229" si="449">SUM(AQ230:AQ233)</f>
        <v>0</v>
      </c>
      <c r="AR229" s="741">
        <f t="shared" si="443"/>
        <v>0</v>
      </c>
      <c r="AS229" s="741">
        <f t="shared" ref="AS229:AT229" si="450">SUM(AS230:AS233)</f>
        <v>0</v>
      </c>
      <c r="AT229" s="741">
        <f t="shared" si="450"/>
        <v>0</v>
      </c>
      <c r="AU229" s="741">
        <f t="shared" si="443"/>
        <v>0</v>
      </c>
      <c r="AV229" s="741">
        <f t="shared" si="443"/>
        <v>0</v>
      </c>
      <c r="AW229" s="741">
        <f t="shared" si="443"/>
        <v>0</v>
      </c>
      <c r="AX229" s="741">
        <f t="shared" si="443"/>
        <v>0</v>
      </c>
      <c r="AY229" s="742">
        <f t="shared" si="443"/>
        <v>0</v>
      </c>
      <c r="AZ229" s="692">
        <f t="shared" si="431"/>
        <v>0</v>
      </c>
    </row>
    <row r="230" spans="1:52" ht="18" x14ac:dyDescent="0.25">
      <c r="A230" s="749" t="s">
        <v>460</v>
      </c>
      <c r="B230" s="698" t="s">
        <v>461</v>
      </c>
      <c r="C230" s="699"/>
      <c r="D230" s="699"/>
      <c r="E230" s="699"/>
      <c r="F230" s="699"/>
      <c r="G230" s="699"/>
      <c r="H230" s="699">
        <f>SUM(C230:G230)</f>
        <v>0</v>
      </c>
      <c r="I230" s="699"/>
      <c r="J230" s="699"/>
      <c r="K230" s="699"/>
      <c r="L230" s="699"/>
      <c r="M230" s="699">
        <f>SUM(I230:L230)</f>
        <v>0</v>
      </c>
      <c r="N230" s="699"/>
      <c r="O230" s="699"/>
      <c r="P230" s="699"/>
      <c r="Q230" s="699">
        <f t="shared" si="375"/>
        <v>0</v>
      </c>
      <c r="R230" s="699"/>
      <c r="S230" s="699"/>
      <c r="T230" s="699"/>
      <c r="U230" s="699"/>
      <c r="V230" s="699"/>
      <c r="W230" s="699"/>
      <c r="X230" s="699"/>
      <c r="Y230" s="699"/>
      <c r="Z230" s="699"/>
      <c r="AA230" s="699"/>
      <c r="AB230" s="699"/>
      <c r="AC230" s="699"/>
      <c r="AD230" s="699"/>
      <c r="AE230" s="699"/>
      <c r="AF230" s="699"/>
      <c r="AG230" s="699"/>
      <c r="AH230" s="699"/>
      <c r="AI230" s="699"/>
      <c r="AJ230" s="699"/>
      <c r="AK230" s="699"/>
      <c r="AL230" s="699"/>
      <c r="AM230" s="699"/>
      <c r="AN230" s="699"/>
      <c r="AO230" s="699"/>
      <c r="AP230" s="699"/>
      <c r="AQ230" s="699"/>
      <c r="AR230" s="699"/>
      <c r="AS230" s="699"/>
      <c r="AT230" s="699"/>
      <c r="AU230" s="699"/>
      <c r="AV230" s="699"/>
      <c r="AW230" s="699"/>
      <c r="AX230" s="699"/>
      <c r="AY230" s="700">
        <f>SUM(R230:AX230)</f>
        <v>0</v>
      </c>
      <c r="AZ230" s="692">
        <f t="shared" si="431"/>
        <v>0</v>
      </c>
    </row>
    <row r="231" spans="1:52" ht="18" x14ac:dyDescent="0.25">
      <c r="A231" s="749" t="s">
        <v>462</v>
      </c>
      <c r="B231" s="698" t="s">
        <v>463</v>
      </c>
      <c r="C231" s="699"/>
      <c r="D231" s="699"/>
      <c r="E231" s="699"/>
      <c r="F231" s="699"/>
      <c r="G231" s="699"/>
      <c r="H231" s="699">
        <f>SUM(C231:G231)</f>
        <v>0</v>
      </c>
      <c r="I231" s="699"/>
      <c r="J231" s="699"/>
      <c r="K231" s="699"/>
      <c r="L231" s="699"/>
      <c r="M231" s="699">
        <f>SUM(I231:L231)</f>
        <v>0</v>
      </c>
      <c r="N231" s="699"/>
      <c r="O231" s="699"/>
      <c r="P231" s="699"/>
      <c r="Q231" s="699">
        <f t="shared" si="375"/>
        <v>0</v>
      </c>
      <c r="R231" s="699"/>
      <c r="S231" s="699"/>
      <c r="T231" s="699"/>
      <c r="U231" s="699"/>
      <c r="V231" s="699"/>
      <c r="W231" s="699"/>
      <c r="X231" s="699"/>
      <c r="Y231" s="699"/>
      <c r="Z231" s="699"/>
      <c r="AA231" s="699"/>
      <c r="AB231" s="699"/>
      <c r="AC231" s="699"/>
      <c r="AD231" s="699"/>
      <c r="AE231" s="699"/>
      <c r="AF231" s="699"/>
      <c r="AG231" s="699"/>
      <c r="AH231" s="699"/>
      <c r="AI231" s="699"/>
      <c r="AJ231" s="699"/>
      <c r="AK231" s="699"/>
      <c r="AL231" s="699"/>
      <c r="AM231" s="699"/>
      <c r="AN231" s="699"/>
      <c r="AO231" s="699"/>
      <c r="AP231" s="699"/>
      <c r="AQ231" s="699"/>
      <c r="AR231" s="699"/>
      <c r="AS231" s="699"/>
      <c r="AT231" s="699"/>
      <c r="AU231" s="699"/>
      <c r="AV231" s="699"/>
      <c r="AW231" s="699"/>
      <c r="AX231" s="699"/>
      <c r="AY231" s="700">
        <f>SUM(R231:AX231)</f>
        <v>0</v>
      </c>
      <c r="AZ231" s="692">
        <f t="shared" si="431"/>
        <v>0</v>
      </c>
    </row>
    <row r="232" spans="1:52" ht="18" x14ac:dyDescent="0.25">
      <c r="A232" s="749" t="s">
        <v>464</v>
      </c>
      <c r="B232" s="698" t="s">
        <v>465</v>
      </c>
      <c r="C232" s="699"/>
      <c r="D232" s="699"/>
      <c r="E232" s="699"/>
      <c r="F232" s="699"/>
      <c r="G232" s="699"/>
      <c r="H232" s="699">
        <f>SUM(C232:G232)</f>
        <v>0</v>
      </c>
      <c r="I232" s="699"/>
      <c r="J232" s="699"/>
      <c r="K232" s="699"/>
      <c r="L232" s="699"/>
      <c r="M232" s="699">
        <f>SUM(I232:L232)</f>
        <v>0</v>
      </c>
      <c r="N232" s="699"/>
      <c r="O232" s="699"/>
      <c r="P232" s="699"/>
      <c r="Q232" s="699">
        <f t="shared" si="375"/>
        <v>0</v>
      </c>
      <c r="R232" s="699"/>
      <c r="S232" s="699"/>
      <c r="T232" s="699"/>
      <c r="U232" s="699"/>
      <c r="V232" s="699"/>
      <c r="W232" s="699"/>
      <c r="X232" s="699"/>
      <c r="Y232" s="699"/>
      <c r="Z232" s="699"/>
      <c r="AA232" s="699"/>
      <c r="AB232" s="699"/>
      <c r="AC232" s="699"/>
      <c r="AD232" s="699"/>
      <c r="AE232" s="699"/>
      <c r="AF232" s="699"/>
      <c r="AG232" s="699"/>
      <c r="AH232" s="699"/>
      <c r="AI232" s="699"/>
      <c r="AJ232" s="699"/>
      <c r="AK232" s="699"/>
      <c r="AL232" s="699"/>
      <c r="AM232" s="699"/>
      <c r="AN232" s="699"/>
      <c r="AO232" s="699"/>
      <c r="AP232" s="699"/>
      <c r="AQ232" s="699"/>
      <c r="AR232" s="699"/>
      <c r="AS232" s="699"/>
      <c r="AT232" s="699"/>
      <c r="AU232" s="699"/>
      <c r="AV232" s="699"/>
      <c r="AW232" s="699"/>
      <c r="AX232" s="699"/>
      <c r="AY232" s="700">
        <f>SUM(R232:AX232)</f>
        <v>0</v>
      </c>
      <c r="AZ232" s="692">
        <f t="shared" si="431"/>
        <v>0</v>
      </c>
    </row>
    <row r="233" spans="1:52" ht="18" x14ac:dyDescent="0.25">
      <c r="A233" s="749" t="s">
        <v>466</v>
      </c>
      <c r="B233" s="698" t="s">
        <v>467</v>
      </c>
      <c r="C233" s="699"/>
      <c r="D233" s="699"/>
      <c r="E233" s="699"/>
      <c r="F233" s="699"/>
      <c r="G233" s="699"/>
      <c r="H233" s="699">
        <f>SUM(C233:G233)</f>
        <v>0</v>
      </c>
      <c r="I233" s="699"/>
      <c r="J233" s="699"/>
      <c r="K233" s="699"/>
      <c r="L233" s="699"/>
      <c r="M233" s="699">
        <f>SUM(I233:L233)</f>
        <v>0</v>
      </c>
      <c r="N233" s="699"/>
      <c r="O233" s="699"/>
      <c r="P233" s="699"/>
      <c r="Q233" s="699">
        <f t="shared" si="375"/>
        <v>0</v>
      </c>
      <c r="R233" s="699"/>
      <c r="S233" s="699"/>
      <c r="T233" s="699"/>
      <c r="U233" s="699"/>
      <c r="V233" s="699"/>
      <c r="W233" s="699"/>
      <c r="X233" s="699"/>
      <c r="Y233" s="699"/>
      <c r="Z233" s="699"/>
      <c r="AA233" s="699"/>
      <c r="AB233" s="699"/>
      <c r="AC233" s="699"/>
      <c r="AD233" s="699"/>
      <c r="AE233" s="699"/>
      <c r="AF233" s="699"/>
      <c r="AG233" s="699"/>
      <c r="AH233" s="699"/>
      <c r="AI233" s="699"/>
      <c r="AJ233" s="699"/>
      <c r="AK233" s="699"/>
      <c r="AL233" s="699"/>
      <c r="AM233" s="699"/>
      <c r="AN233" s="699"/>
      <c r="AO233" s="699"/>
      <c r="AP233" s="699"/>
      <c r="AQ233" s="699"/>
      <c r="AR233" s="699"/>
      <c r="AS233" s="699"/>
      <c r="AT233" s="699"/>
      <c r="AU233" s="699"/>
      <c r="AV233" s="699"/>
      <c r="AW233" s="699"/>
      <c r="AX233" s="699"/>
      <c r="AY233" s="700">
        <f>SUM(R233:AX233)</f>
        <v>0</v>
      </c>
      <c r="AZ233" s="692">
        <f t="shared" si="431"/>
        <v>0</v>
      </c>
    </row>
    <row r="234" spans="1:52" ht="31.5" x14ac:dyDescent="0.25">
      <c r="A234" s="693" t="s">
        <v>468</v>
      </c>
      <c r="B234" s="694" t="s">
        <v>469</v>
      </c>
      <c r="C234" s="695"/>
      <c r="D234" s="695"/>
      <c r="E234" s="695"/>
      <c r="F234" s="695"/>
      <c r="G234" s="695"/>
      <c r="H234" s="695">
        <f>SUM(C234:G234)</f>
        <v>0</v>
      </c>
      <c r="I234" s="741"/>
      <c r="J234" s="741"/>
      <c r="K234" s="741"/>
      <c r="L234" s="741"/>
      <c r="M234" s="741">
        <f>SUM(I234:L234)</f>
        <v>0</v>
      </c>
      <c r="N234" s="741"/>
      <c r="O234" s="741"/>
      <c r="P234" s="741"/>
      <c r="Q234" s="741">
        <f t="shared" si="375"/>
        <v>0</v>
      </c>
      <c r="R234" s="741"/>
      <c r="S234" s="741"/>
      <c r="T234" s="741"/>
      <c r="U234" s="741"/>
      <c r="V234" s="741"/>
      <c r="W234" s="741"/>
      <c r="X234" s="741"/>
      <c r="Y234" s="741"/>
      <c r="Z234" s="741"/>
      <c r="AA234" s="741"/>
      <c r="AB234" s="741"/>
      <c r="AC234" s="741"/>
      <c r="AD234" s="741"/>
      <c r="AE234" s="741"/>
      <c r="AF234" s="741"/>
      <c r="AG234" s="741"/>
      <c r="AH234" s="741"/>
      <c r="AI234" s="741"/>
      <c r="AJ234" s="741"/>
      <c r="AK234" s="741"/>
      <c r="AL234" s="741"/>
      <c r="AM234" s="741"/>
      <c r="AN234" s="741"/>
      <c r="AO234" s="741"/>
      <c r="AP234" s="741"/>
      <c r="AQ234" s="741"/>
      <c r="AR234" s="741"/>
      <c r="AS234" s="741"/>
      <c r="AT234" s="741"/>
      <c r="AU234" s="741"/>
      <c r="AV234" s="741"/>
      <c r="AW234" s="741"/>
      <c r="AX234" s="741"/>
      <c r="AY234" s="742">
        <f>SUM(R234:AX234)</f>
        <v>0</v>
      </c>
      <c r="AZ234" s="692">
        <f t="shared" si="431"/>
        <v>0</v>
      </c>
    </row>
    <row r="235" spans="1:52" x14ac:dyDescent="0.25">
      <c r="C235" s="707"/>
      <c r="D235" s="707"/>
      <c r="E235" s="707"/>
      <c r="F235" s="707"/>
      <c r="G235" s="707"/>
      <c r="H235" s="707"/>
      <c r="I235" s="707"/>
      <c r="J235" s="707"/>
      <c r="K235" s="707"/>
      <c r="L235" s="707"/>
      <c r="M235" s="707"/>
      <c r="N235" s="707"/>
      <c r="O235" s="707"/>
      <c r="P235" s="707"/>
      <c r="Q235" s="707"/>
      <c r="R235" s="707"/>
      <c r="S235" s="707"/>
      <c r="T235" s="707"/>
      <c r="U235" s="707"/>
      <c r="V235" s="707"/>
      <c r="W235" s="707"/>
      <c r="X235" s="707"/>
      <c r="Y235" s="707"/>
      <c r="Z235" s="707"/>
      <c r="AA235" s="707"/>
      <c r="AB235" s="707"/>
      <c r="AC235" s="707"/>
      <c r="AD235" s="707"/>
      <c r="AE235" s="707"/>
      <c r="AF235" s="707"/>
      <c r="AG235" s="707"/>
      <c r="AH235" s="707"/>
      <c r="AI235" s="707"/>
      <c r="AJ235" s="707"/>
      <c r="AK235" s="707"/>
      <c r="AL235" s="707"/>
      <c r="AM235" s="707"/>
      <c r="AN235" s="707"/>
      <c r="AO235" s="707"/>
      <c r="AP235" s="707"/>
      <c r="AQ235" s="707"/>
      <c r="AR235" s="707"/>
      <c r="AS235" s="707"/>
      <c r="AT235" s="707"/>
      <c r="AU235" s="707"/>
      <c r="AV235" s="707"/>
      <c r="AW235" s="707"/>
      <c r="AX235" s="707"/>
      <c r="AY235" s="707"/>
      <c r="AZ235" s="708"/>
    </row>
    <row r="236" spans="1:52" ht="18" x14ac:dyDescent="0.25">
      <c r="B236" s="709" t="s">
        <v>1352</v>
      </c>
      <c r="C236" s="710">
        <f t="shared" ref="C236:AZ236" si="451">C121+C140+C141+C166+C175</f>
        <v>1572924</v>
      </c>
      <c r="D236" s="710">
        <f t="shared" ref="D236:F236" si="452">D121+D140+D141+D166+D175</f>
        <v>309951</v>
      </c>
      <c r="E236" s="710">
        <f t="shared" si="452"/>
        <v>13636947</v>
      </c>
      <c r="F236" s="710">
        <f t="shared" si="452"/>
        <v>0</v>
      </c>
      <c r="G236" s="710">
        <f t="shared" si="451"/>
        <v>0</v>
      </c>
      <c r="H236" s="710">
        <f t="shared" si="451"/>
        <v>15519822</v>
      </c>
      <c r="I236" s="710">
        <f t="shared" si="451"/>
        <v>76764209</v>
      </c>
      <c r="J236" s="710">
        <f t="shared" ref="J236:K236" si="453">J121+J140+J141+J166+J175</f>
        <v>0</v>
      </c>
      <c r="K236" s="710">
        <f t="shared" si="453"/>
        <v>2061862</v>
      </c>
      <c r="L236" s="710">
        <f t="shared" si="451"/>
        <v>190666</v>
      </c>
      <c r="M236" s="710">
        <f t="shared" si="451"/>
        <v>79016737</v>
      </c>
      <c r="N236" s="710">
        <f t="shared" si="451"/>
        <v>56498956</v>
      </c>
      <c r="O236" s="710">
        <f t="shared" si="451"/>
        <v>0</v>
      </c>
      <c r="P236" s="710">
        <f t="shared" ref="P236" si="454">P121+P140+P141+P166+P175</f>
        <v>0</v>
      </c>
      <c r="Q236" s="710">
        <f t="shared" si="451"/>
        <v>56498956</v>
      </c>
      <c r="R236" s="710">
        <f t="shared" si="451"/>
        <v>0</v>
      </c>
      <c r="S236" s="710">
        <f t="shared" ref="S236:T236" si="455">S121+S140+S141+S166+S175</f>
        <v>0</v>
      </c>
      <c r="T236" s="710">
        <f t="shared" si="455"/>
        <v>0</v>
      </c>
      <c r="U236" s="710">
        <f t="shared" si="451"/>
        <v>17747936</v>
      </c>
      <c r="V236" s="710">
        <f t="shared" si="451"/>
        <v>3838661</v>
      </c>
      <c r="W236" s="710">
        <f t="shared" si="451"/>
        <v>1160877</v>
      </c>
      <c r="X236" s="710">
        <f t="shared" si="451"/>
        <v>5455988</v>
      </c>
      <c r="Y236" s="710">
        <f t="shared" ref="Y236" si="456">Y121+Y140+Y141+Y166+Y175</f>
        <v>0</v>
      </c>
      <c r="Z236" s="710">
        <f t="shared" si="451"/>
        <v>3573704</v>
      </c>
      <c r="AA236" s="710">
        <f t="shared" si="451"/>
        <v>20777505</v>
      </c>
      <c r="AB236" s="710">
        <f t="shared" si="451"/>
        <v>1286426</v>
      </c>
      <c r="AC236" s="710">
        <f t="shared" si="451"/>
        <v>1711598</v>
      </c>
      <c r="AD236" s="710">
        <f t="shared" si="451"/>
        <v>6575608</v>
      </c>
      <c r="AE236" s="710">
        <f t="shared" si="451"/>
        <v>36127555</v>
      </c>
      <c r="AF236" s="710">
        <f t="shared" si="451"/>
        <v>1187990</v>
      </c>
      <c r="AG236" s="710">
        <f t="shared" si="451"/>
        <v>2104530</v>
      </c>
      <c r="AH236" s="710">
        <f t="shared" si="451"/>
        <v>12423107</v>
      </c>
      <c r="AI236" s="710">
        <f t="shared" si="451"/>
        <v>16433153</v>
      </c>
      <c r="AJ236" s="710">
        <f t="shared" si="451"/>
        <v>53000</v>
      </c>
      <c r="AK236" s="710">
        <f t="shared" si="451"/>
        <v>4270000</v>
      </c>
      <c r="AL236" s="710">
        <f t="shared" si="451"/>
        <v>1172534</v>
      </c>
      <c r="AM236" s="710">
        <f t="shared" si="451"/>
        <v>1175999</v>
      </c>
      <c r="AN236" s="710">
        <f t="shared" si="451"/>
        <v>19235451</v>
      </c>
      <c r="AO236" s="710">
        <f t="shared" si="451"/>
        <v>5463728</v>
      </c>
      <c r="AP236" s="710">
        <f t="shared" si="451"/>
        <v>0</v>
      </c>
      <c r="AQ236" s="710">
        <f t="shared" ref="AQ236" si="457">AQ121+AQ140+AQ141+AQ166+AQ175</f>
        <v>3443500</v>
      </c>
      <c r="AR236" s="710">
        <f t="shared" si="451"/>
        <v>0</v>
      </c>
      <c r="AS236" s="710">
        <f t="shared" ref="AS236:AT236" si="458">AS121+AS140+AS141+AS166+AS175</f>
        <v>0</v>
      </c>
      <c r="AT236" s="710">
        <f t="shared" si="458"/>
        <v>0</v>
      </c>
      <c r="AU236" s="710">
        <f t="shared" si="451"/>
        <v>0</v>
      </c>
      <c r="AV236" s="710">
        <f t="shared" si="451"/>
        <v>0</v>
      </c>
      <c r="AW236" s="710">
        <f t="shared" si="451"/>
        <v>0</v>
      </c>
      <c r="AX236" s="710">
        <f t="shared" si="451"/>
        <v>19337518</v>
      </c>
      <c r="AY236" s="710">
        <f t="shared" si="451"/>
        <v>184556368</v>
      </c>
      <c r="AZ236" s="692">
        <f t="shared" si="451"/>
        <v>335591883</v>
      </c>
    </row>
    <row r="237" spans="1:52" x14ac:dyDescent="0.25">
      <c r="C237" s="707"/>
      <c r="D237" s="707"/>
      <c r="E237" s="707"/>
      <c r="F237" s="707"/>
      <c r="G237" s="707"/>
      <c r="H237" s="707"/>
      <c r="I237" s="707"/>
      <c r="J237" s="707"/>
      <c r="K237" s="707"/>
      <c r="L237" s="707"/>
      <c r="M237" s="707"/>
      <c r="N237" s="707"/>
      <c r="O237" s="707"/>
      <c r="P237" s="707"/>
      <c r="Q237" s="707"/>
      <c r="R237" s="707"/>
      <c r="S237" s="707"/>
      <c r="T237" s="707"/>
      <c r="U237" s="707"/>
      <c r="V237" s="707"/>
      <c r="W237" s="707"/>
      <c r="X237" s="707"/>
      <c r="Y237" s="707"/>
      <c r="Z237" s="707"/>
      <c r="AA237" s="707"/>
      <c r="AB237" s="707"/>
      <c r="AC237" s="707"/>
      <c r="AD237" s="707"/>
      <c r="AE237" s="707"/>
      <c r="AF237" s="707"/>
      <c r="AG237" s="707"/>
      <c r="AH237" s="707"/>
      <c r="AI237" s="707"/>
      <c r="AJ237" s="707"/>
      <c r="AK237" s="707"/>
      <c r="AL237" s="707"/>
      <c r="AM237" s="707"/>
      <c r="AN237" s="707"/>
      <c r="AO237" s="707"/>
      <c r="AP237" s="707"/>
      <c r="AQ237" s="707"/>
      <c r="AR237" s="707"/>
      <c r="AS237" s="707"/>
      <c r="AT237" s="707"/>
      <c r="AU237" s="707"/>
      <c r="AV237" s="707"/>
      <c r="AW237" s="707"/>
      <c r="AX237" s="707"/>
      <c r="AY237" s="707"/>
      <c r="AZ237" s="708"/>
    </row>
    <row r="238" spans="1:52" ht="18" x14ac:dyDescent="0.25">
      <c r="B238" s="709" t="s">
        <v>1353</v>
      </c>
      <c r="C238" s="710">
        <f t="shared" ref="C238:AY238" si="459">C190+C198+C203</f>
        <v>157480</v>
      </c>
      <c r="D238" s="710">
        <f t="shared" ref="D238:F238" si="460">D190+D198+D203</f>
        <v>0</v>
      </c>
      <c r="E238" s="710">
        <f t="shared" si="460"/>
        <v>217760</v>
      </c>
      <c r="F238" s="710">
        <f t="shared" si="460"/>
        <v>0</v>
      </c>
      <c r="G238" s="710">
        <f t="shared" si="459"/>
        <v>0</v>
      </c>
      <c r="H238" s="710">
        <f t="shared" si="459"/>
        <v>375240</v>
      </c>
      <c r="I238" s="753">
        <f t="shared" si="459"/>
        <v>325890</v>
      </c>
      <c r="J238" s="753">
        <f t="shared" ref="J238:K238" si="461">J190+J198+J203</f>
        <v>0</v>
      </c>
      <c r="K238" s="753">
        <f t="shared" si="461"/>
        <v>0</v>
      </c>
      <c r="L238" s="753">
        <f t="shared" si="459"/>
        <v>0</v>
      </c>
      <c r="M238" s="753">
        <f t="shared" si="459"/>
        <v>325890</v>
      </c>
      <c r="N238" s="753">
        <f t="shared" si="459"/>
        <v>85899</v>
      </c>
      <c r="O238" s="753">
        <f t="shared" si="459"/>
        <v>0</v>
      </c>
      <c r="P238" s="753">
        <f t="shared" ref="P238" si="462">P190+P198+P203</f>
        <v>0</v>
      </c>
      <c r="Q238" s="753">
        <f>Q190+Q198+Q203</f>
        <v>85899</v>
      </c>
      <c r="R238" s="753">
        <f t="shared" si="459"/>
        <v>0</v>
      </c>
      <c r="S238" s="753">
        <f t="shared" ref="S238:T238" si="463">S190+S198+S203</f>
        <v>0</v>
      </c>
      <c r="T238" s="753">
        <f t="shared" si="463"/>
        <v>0</v>
      </c>
      <c r="U238" s="753">
        <f t="shared" si="459"/>
        <v>0</v>
      </c>
      <c r="V238" s="753">
        <f t="shared" si="459"/>
        <v>450000</v>
      </c>
      <c r="W238" s="753">
        <f t="shared" si="459"/>
        <v>0</v>
      </c>
      <c r="X238" s="753">
        <f t="shared" si="459"/>
        <v>0</v>
      </c>
      <c r="Y238" s="753">
        <f t="shared" ref="Y238" si="464">Y190+Y198+Y203</f>
        <v>0</v>
      </c>
      <c r="Z238" s="753">
        <f t="shared" si="459"/>
        <v>0</v>
      </c>
      <c r="AA238" s="753">
        <f t="shared" si="459"/>
        <v>0</v>
      </c>
      <c r="AB238" s="753">
        <f t="shared" si="459"/>
        <v>0</v>
      </c>
      <c r="AC238" s="753">
        <f t="shared" si="459"/>
        <v>0</v>
      </c>
      <c r="AD238" s="753">
        <f t="shared" si="459"/>
        <v>0</v>
      </c>
      <c r="AE238" s="753">
        <f t="shared" si="459"/>
        <v>85503862</v>
      </c>
      <c r="AF238" s="753">
        <f t="shared" si="459"/>
        <v>629801</v>
      </c>
      <c r="AG238" s="753">
        <f t="shared" si="459"/>
        <v>0</v>
      </c>
      <c r="AH238" s="753">
        <f t="shared" si="459"/>
        <v>986028</v>
      </c>
      <c r="AI238" s="753">
        <f t="shared" si="459"/>
        <v>0</v>
      </c>
      <c r="AJ238" s="753">
        <f t="shared" si="459"/>
        <v>0</v>
      </c>
      <c r="AK238" s="753">
        <f t="shared" si="459"/>
        <v>0</v>
      </c>
      <c r="AL238" s="753">
        <f t="shared" si="459"/>
        <v>0</v>
      </c>
      <c r="AM238" s="753">
        <f t="shared" si="459"/>
        <v>0</v>
      </c>
      <c r="AN238" s="753">
        <f t="shared" si="459"/>
        <v>0</v>
      </c>
      <c r="AO238" s="753">
        <f t="shared" si="459"/>
        <v>0</v>
      </c>
      <c r="AP238" s="753">
        <f t="shared" si="459"/>
        <v>0</v>
      </c>
      <c r="AQ238" s="753">
        <f t="shared" ref="AQ238" si="465">AQ190+AQ198+AQ203</f>
        <v>0</v>
      </c>
      <c r="AR238" s="753">
        <f t="shared" si="459"/>
        <v>0</v>
      </c>
      <c r="AS238" s="753">
        <f t="shared" ref="AS238:AT238" si="466">AS190+AS198+AS203</f>
        <v>0</v>
      </c>
      <c r="AT238" s="753">
        <f t="shared" si="466"/>
        <v>0</v>
      </c>
      <c r="AU238" s="753">
        <f t="shared" si="459"/>
        <v>0</v>
      </c>
      <c r="AV238" s="753">
        <f t="shared" si="459"/>
        <v>0</v>
      </c>
      <c r="AW238" s="753">
        <f t="shared" si="459"/>
        <v>0</v>
      </c>
      <c r="AX238" s="753">
        <f t="shared" si="459"/>
        <v>0</v>
      </c>
      <c r="AY238" s="753">
        <f t="shared" si="459"/>
        <v>87569691</v>
      </c>
      <c r="AZ238" s="692">
        <f>AY238+Q238+M238+H238</f>
        <v>88356720</v>
      </c>
    </row>
    <row r="239" spans="1:52" x14ac:dyDescent="0.25">
      <c r="C239" s="707"/>
      <c r="D239" s="707"/>
      <c r="E239" s="707"/>
      <c r="F239" s="707"/>
      <c r="G239" s="707"/>
      <c r="H239" s="707"/>
      <c r="I239" s="707"/>
      <c r="J239" s="707"/>
      <c r="K239" s="707"/>
      <c r="L239" s="707"/>
      <c r="M239" s="707"/>
      <c r="N239" s="707"/>
      <c r="O239" s="707"/>
      <c r="P239" s="707"/>
      <c r="Q239" s="707"/>
      <c r="R239" s="707"/>
      <c r="S239" s="707"/>
      <c r="T239" s="707"/>
      <c r="U239" s="707"/>
      <c r="V239" s="707"/>
      <c r="W239" s="707"/>
      <c r="X239" s="707"/>
      <c r="Y239" s="707"/>
      <c r="Z239" s="707"/>
      <c r="AA239" s="707"/>
      <c r="AB239" s="707"/>
      <c r="AC239" s="707"/>
      <c r="AD239" s="707"/>
      <c r="AE239" s="707"/>
      <c r="AF239" s="707"/>
      <c r="AG239" s="707"/>
      <c r="AH239" s="707"/>
      <c r="AI239" s="707"/>
      <c r="AJ239" s="707"/>
      <c r="AK239" s="707"/>
      <c r="AL239" s="707"/>
      <c r="AM239" s="707"/>
      <c r="AN239" s="707"/>
      <c r="AO239" s="707"/>
      <c r="AP239" s="707"/>
      <c r="AQ239" s="707"/>
      <c r="AR239" s="707"/>
      <c r="AS239" s="707"/>
      <c r="AT239" s="707"/>
      <c r="AU239" s="707"/>
      <c r="AV239" s="707"/>
      <c r="AW239" s="707"/>
      <c r="AX239" s="707"/>
      <c r="AY239" s="707"/>
      <c r="AZ239" s="708"/>
    </row>
    <row r="240" spans="1:52" ht="18" x14ac:dyDescent="0.25">
      <c r="B240" s="709" t="s">
        <v>1354</v>
      </c>
      <c r="C240" s="710">
        <f t="shared" ref="C240:AY240" si="467">C212</f>
        <v>0</v>
      </c>
      <c r="D240" s="710">
        <f t="shared" ref="D240:F240" si="468">D212</f>
        <v>0</v>
      </c>
      <c r="E240" s="710">
        <f t="shared" si="468"/>
        <v>0</v>
      </c>
      <c r="F240" s="710">
        <f t="shared" si="468"/>
        <v>0</v>
      </c>
      <c r="G240" s="710">
        <f t="shared" si="467"/>
        <v>0</v>
      </c>
      <c r="H240" s="710">
        <f t="shared" si="467"/>
        <v>0</v>
      </c>
      <c r="I240" s="753">
        <f t="shared" si="467"/>
        <v>0</v>
      </c>
      <c r="J240" s="753">
        <f t="shared" ref="J240:K240" si="469">J212</f>
        <v>0</v>
      </c>
      <c r="K240" s="753">
        <f t="shared" si="469"/>
        <v>0</v>
      </c>
      <c r="L240" s="753">
        <f t="shared" si="467"/>
        <v>0</v>
      </c>
      <c r="M240" s="753">
        <f t="shared" si="467"/>
        <v>0</v>
      </c>
      <c r="N240" s="753">
        <f t="shared" si="467"/>
        <v>0</v>
      </c>
      <c r="O240" s="753">
        <f t="shared" si="467"/>
        <v>0</v>
      </c>
      <c r="P240" s="753">
        <f t="shared" ref="P240" si="470">P212</f>
        <v>0</v>
      </c>
      <c r="Q240" s="753">
        <f>Q212</f>
        <v>0</v>
      </c>
      <c r="R240" s="753">
        <f t="shared" si="467"/>
        <v>0</v>
      </c>
      <c r="S240" s="753">
        <f t="shared" ref="S240:T240" si="471">S212</f>
        <v>0</v>
      </c>
      <c r="T240" s="753">
        <f t="shared" si="471"/>
        <v>0</v>
      </c>
      <c r="U240" s="753">
        <f t="shared" si="467"/>
        <v>0</v>
      </c>
      <c r="V240" s="753">
        <f t="shared" si="467"/>
        <v>0</v>
      </c>
      <c r="W240" s="753">
        <f t="shared" si="467"/>
        <v>0</v>
      </c>
      <c r="X240" s="753">
        <f t="shared" si="467"/>
        <v>7713980</v>
      </c>
      <c r="Y240" s="753">
        <f t="shared" ref="Y240" si="472">Y212</f>
        <v>0</v>
      </c>
      <c r="Z240" s="753">
        <f t="shared" si="467"/>
        <v>149894071</v>
      </c>
      <c r="AA240" s="753">
        <f t="shared" si="467"/>
        <v>0</v>
      </c>
      <c r="AB240" s="753">
        <f t="shared" si="467"/>
        <v>0</v>
      </c>
      <c r="AC240" s="753">
        <f t="shared" si="467"/>
        <v>0</v>
      </c>
      <c r="AD240" s="753">
        <f t="shared" si="467"/>
        <v>0</v>
      </c>
      <c r="AE240" s="753">
        <f t="shared" si="467"/>
        <v>0</v>
      </c>
      <c r="AF240" s="753">
        <f t="shared" si="467"/>
        <v>0</v>
      </c>
      <c r="AG240" s="753">
        <f t="shared" si="467"/>
        <v>0</v>
      </c>
      <c r="AH240" s="753">
        <f t="shared" si="467"/>
        <v>0</v>
      </c>
      <c r="AI240" s="753">
        <f t="shared" si="467"/>
        <v>0</v>
      </c>
      <c r="AJ240" s="753">
        <f t="shared" si="467"/>
        <v>0</v>
      </c>
      <c r="AK240" s="753">
        <f t="shared" si="467"/>
        <v>0</v>
      </c>
      <c r="AL240" s="753">
        <f t="shared" si="467"/>
        <v>0</v>
      </c>
      <c r="AM240" s="753">
        <f t="shared" si="467"/>
        <v>0</v>
      </c>
      <c r="AN240" s="753">
        <f t="shared" si="467"/>
        <v>0</v>
      </c>
      <c r="AO240" s="753">
        <f t="shared" si="467"/>
        <v>0</v>
      </c>
      <c r="AP240" s="753">
        <f t="shared" si="467"/>
        <v>0</v>
      </c>
      <c r="AQ240" s="753">
        <f t="shared" ref="AQ240" si="473">AQ212</f>
        <v>0</v>
      </c>
      <c r="AR240" s="753">
        <f t="shared" si="467"/>
        <v>0</v>
      </c>
      <c r="AS240" s="753">
        <f t="shared" ref="AS240:AT240" si="474">AS212</f>
        <v>0</v>
      </c>
      <c r="AT240" s="753">
        <f t="shared" si="474"/>
        <v>0</v>
      </c>
      <c r="AU240" s="753">
        <f t="shared" si="467"/>
        <v>0</v>
      </c>
      <c r="AV240" s="753">
        <f t="shared" si="467"/>
        <v>0</v>
      </c>
      <c r="AW240" s="753">
        <f t="shared" si="467"/>
        <v>0</v>
      </c>
      <c r="AX240" s="753">
        <f t="shared" si="467"/>
        <v>0</v>
      </c>
      <c r="AY240" s="753">
        <f t="shared" si="467"/>
        <v>157608051</v>
      </c>
      <c r="AZ240" s="692">
        <f>AY240+Q240+M240+H240</f>
        <v>157608051</v>
      </c>
    </row>
    <row r="241" spans="1:52" x14ac:dyDescent="0.25">
      <c r="C241" s="707"/>
      <c r="D241" s="707"/>
      <c r="E241" s="707"/>
      <c r="F241" s="707"/>
      <c r="G241" s="707"/>
      <c r="H241" s="707"/>
      <c r="I241" s="707"/>
      <c r="J241" s="707"/>
      <c r="K241" s="707"/>
      <c r="L241" s="707"/>
      <c r="M241" s="707"/>
      <c r="N241" s="707"/>
      <c r="O241" s="707"/>
      <c r="P241" s="707"/>
      <c r="Q241" s="707"/>
      <c r="R241" s="707"/>
      <c r="S241" s="707"/>
      <c r="T241" s="707"/>
      <c r="U241" s="707"/>
      <c r="V241" s="707"/>
      <c r="W241" s="707"/>
      <c r="X241" s="707"/>
      <c r="Y241" s="707"/>
      <c r="Z241" s="707"/>
      <c r="AA241" s="707"/>
      <c r="AB241" s="707"/>
      <c r="AC241" s="707"/>
      <c r="AD241" s="707"/>
      <c r="AE241" s="707"/>
      <c r="AF241" s="707"/>
      <c r="AG241" s="707"/>
      <c r="AH241" s="707"/>
      <c r="AI241" s="707"/>
      <c r="AJ241" s="707"/>
      <c r="AK241" s="707"/>
      <c r="AL241" s="707"/>
      <c r="AM241" s="707"/>
      <c r="AN241" s="707"/>
      <c r="AO241" s="707"/>
      <c r="AP241" s="707"/>
      <c r="AQ241" s="707"/>
      <c r="AR241" s="707"/>
      <c r="AS241" s="707"/>
      <c r="AT241" s="707"/>
      <c r="AU241" s="707"/>
      <c r="AV241" s="707"/>
      <c r="AW241" s="707"/>
      <c r="AX241" s="707"/>
      <c r="AY241" s="707"/>
      <c r="AZ241" s="708"/>
    </row>
    <row r="242" spans="1:52" ht="18" x14ac:dyDescent="0.25">
      <c r="A242" s="754" t="s">
        <v>473</v>
      </c>
      <c r="B242" s="755" t="s">
        <v>1355</v>
      </c>
      <c r="C242" s="756">
        <f t="shared" ref="C242:AY242" si="475">C121+C140+C141+C166+C175+C190+C198+C203+C212</f>
        <v>1730404</v>
      </c>
      <c r="D242" s="756">
        <f t="shared" ref="D242:F242" si="476">D121+D140+D141+D166+D175+D190+D198+D203+D212</f>
        <v>309951</v>
      </c>
      <c r="E242" s="756">
        <f t="shared" si="476"/>
        <v>13854707</v>
      </c>
      <c r="F242" s="756">
        <f t="shared" si="476"/>
        <v>0</v>
      </c>
      <c r="G242" s="756">
        <f t="shared" si="475"/>
        <v>0</v>
      </c>
      <c r="H242" s="756">
        <f t="shared" si="475"/>
        <v>15895062</v>
      </c>
      <c r="I242" s="757">
        <f t="shared" si="475"/>
        <v>77090099</v>
      </c>
      <c r="J242" s="757">
        <f t="shared" ref="J242:K242" si="477">J121+J140+J141+J166+J175+J190+J198+J203+J212</f>
        <v>0</v>
      </c>
      <c r="K242" s="757">
        <f t="shared" si="477"/>
        <v>2061862</v>
      </c>
      <c r="L242" s="757">
        <f t="shared" si="475"/>
        <v>190666</v>
      </c>
      <c r="M242" s="757">
        <f t="shared" si="475"/>
        <v>79342627</v>
      </c>
      <c r="N242" s="757">
        <f t="shared" si="475"/>
        <v>56584855</v>
      </c>
      <c r="O242" s="757">
        <f t="shared" si="475"/>
        <v>0</v>
      </c>
      <c r="P242" s="757">
        <f t="shared" ref="P242" si="478">P121+P140+P141+P166+P175+P190+P198+P203+P212</f>
        <v>0</v>
      </c>
      <c r="Q242" s="757">
        <f>Q121+Q140+Q141+Q166+Q175+Q190+Q198+Q203+Q212</f>
        <v>56584855</v>
      </c>
      <c r="R242" s="757">
        <f t="shared" si="475"/>
        <v>0</v>
      </c>
      <c r="S242" s="757">
        <f t="shared" ref="S242:T242" si="479">S121+S140+S141+S166+S175+S190+S198+S203+S212</f>
        <v>0</v>
      </c>
      <c r="T242" s="757">
        <f t="shared" si="479"/>
        <v>0</v>
      </c>
      <c r="U242" s="757">
        <f t="shared" si="475"/>
        <v>17747936</v>
      </c>
      <c r="V242" s="757">
        <f t="shared" si="475"/>
        <v>4288661</v>
      </c>
      <c r="W242" s="757">
        <f t="shared" si="475"/>
        <v>1160877</v>
      </c>
      <c r="X242" s="757">
        <f t="shared" si="475"/>
        <v>13169968</v>
      </c>
      <c r="Y242" s="757">
        <f t="shared" ref="Y242" si="480">Y121+Y140+Y141+Y166+Y175+Y190+Y198+Y203+Y212</f>
        <v>0</v>
      </c>
      <c r="Z242" s="757">
        <f t="shared" si="475"/>
        <v>153467775</v>
      </c>
      <c r="AA242" s="757">
        <f t="shared" si="475"/>
        <v>20777505</v>
      </c>
      <c r="AB242" s="757">
        <f t="shared" si="475"/>
        <v>1286426</v>
      </c>
      <c r="AC242" s="757">
        <f t="shared" si="475"/>
        <v>1711598</v>
      </c>
      <c r="AD242" s="757">
        <f t="shared" si="475"/>
        <v>6575608</v>
      </c>
      <c r="AE242" s="757">
        <f t="shared" si="475"/>
        <v>121631417</v>
      </c>
      <c r="AF242" s="757">
        <f t="shared" si="475"/>
        <v>1817791</v>
      </c>
      <c r="AG242" s="757">
        <f t="shared" si="475"/>
        <v>2104530</v>
      </c>
      <c r="AH242" s="757">
        <f t="shared" si="475"/>
        <v>13409135</v>
      </c>
      <c r="AI242" s="757">
        <f t="shared" si="475"/>
        <v>16433153</v>
      </c>
      <c r="AJ242" s="757">
        <f t="shared" si="475"/>
        <v>53000</v>
      </c>
      <c r="AK242" s="757">
        <f t="shared" si="475"/>
        <v>4270000</v>
      </c>
      <c r="AL242" s="757">
        <f t="shared" si="475"/>
        <v>1172534</v>
      </c>
      <c r="AM242" s="757">
        <f t="shared" si="475"/>
        <v>1175999</v>
      </c>
      <c r="AN242" s="757">
        <f t="shared" si="475"/>
        <v>19235451</v>
      </c>
      <c r="AO242" s="757">
        <f t="shared" si="475"/>
        <v>5463728</v>
      </c>
      <c r="AP242" s="757">
        <f t="shared" si="475"/>
        <v>0</v>
      </c>
      <c r="AQ242" s="757">
        <f t="shared" ref="AQ242" si="481">AQ121+AQ140+AQ141+AQ166+AQ175+AQ190+AQ198+AQ203+AQ212</f>
        <v>3443500</v>
      </c>
      <c r="AR242" s="757">
        <f t="shared" si="475"/>
        <v>0</v>
      </c>
      <c r="AS242" s="757">
        <f t="shared" ref="AS242:AT242" si="482">AS121+AS140+AS141+AS166+AS175+AS190+AS198+AS203+AS212</f>
        <v>0</v>
      </c>
      <c r="AT242" s="757">
        <f t="shared" si="482"/>
        <v>0</v>
      </c>
      <c r="AU242" s="757">
        <f t="shared" si="475"/>
        <v>0</v>
      </c>
      <c r="AV242" s="757">
        <f t="shared" si="475"/>
        <v>0</v>
      </c>
      <c r="AW242" s="757">
        <f t="shared" si="475"/>
        <v>0</v>
      </c>
      <c r="AX242" s="757">
        <f t="shared" si="475"/>
        <v>19337518</v>
      </c>
      <c r="AY242" s="758">
        <f t="shared" si="475"/>
        <v>429734110</v>
      </c>
      <c r="AZ242" s="692">
        <f>AY242+Q242+M242+H242</f>
        <v>581556654</v>
      </c>
    </row>
    <row r="243" spans="1:52" ht="18" x14ac:dyDescent="0.25">
      <c r="A243" s="715"/>
      <c r="B243" s="716"/>
      <c r="C243" s="707"/>
      <c r="D243" s="707"/>
      <c r="E243" s="707"/>
      <c r="F243" s="707"/>
      <c r="G243" s="707"/>
      <c r="H243" s="707"/>
      <c r="I243" s="707"/>
      <c r="J243" s="707"/>
      <c r="K243" s="707"/>
      <c r="L243" s="707"/>
      <c r="M243" s="707"/>
      <c r="N243" s="707"/>
      <c r="O243" s="707"/>
      <c r="P243" s="707"/>
      <c r="Q243" s="707"/>
      <c r="R243" s="707"/>
      <c r="S243" s="707"/>
      <c r="T243" s="707"/>
      <c r="U243" s="707"/>
      <c r="V243" s="707"/>
      <c r="W243" s="707"/>
      <c r="X243" s="707"/>
      <c r="Y243" s="707"/>
      <c r="Z243" s="707"/>
      <c r="AA243" s="707"/>
      <c r="AB243" s="707"/>
      <c r="AC243" s="707"/>
      <c r="AD243" s="707"/>
      <c r="AE243" s="707"/>
      <c r="AF243" s="707"/>
      <c r="AG243" s="707"/>
      <c r="AH243" s="707"/>
      <c r="AI243" s="707"/>
      <c r="AJ243" s="707"/>
      <c r="AK243" s="707"/>
      <c r="AL243" s="707"/>
      <c r="AM243" s="707"/>
      <c r="AN243" s="707"/>
      <c r="AO243" s="707"/>
      <c r="AP243" s="707"/>
      <c r="AQ243" s="707"/>
      <c r="AR243" s="707"/>
      <c r="AS243" s="707"/>
      <c r="AT243" s="707"/>
      <c r="AU243" s="707"/>
      <c r="AV243" s="707"/>
      <c r="AW243" s="707"/>
      <c r="AX243" s="707"/>
      <c r="AY243" s="707"/>
      <c r="AZ243" s="708"/>
    </row>
    <row r="244" spans="1:52" ht="36" x14ac:dyDescent="0.25">
      <c r="A244" s="717"/>
      <c r="B244" s="718" t="s">
        <v>1356</v>
      </c>
      <c r="C244" s="719">
        <f t="shared" ref="C244:AY244" si="483">C242-C225</f>
        <v>1730404</v>
      </c>
      <c r="D244" s="719">
        <f t="shared" ref="D244:F244" si="484">D242-D225</f>
        <v>309951</v>
      </c>
      <c r="E244" s="719">
        <f t="shared" si="484"/>
        <v>13854707</v>
      </c>
      <c r="F244" s="719">
        <f t="shared" si="484"/>
        <v>0</v>
      </c>
      <c r="G244" s="719">
        <f t="shared" si="483"/>
        <v>0</v>
      </c>
      <c r="H244" s="719">
        <f t="shared" si="483"/>
        <v>15895062</v>
      </c>
      <c r="I244" s="759">
        <f t="shared" si="483"/>
        <v>77090099</v>
      </c>
      <c r="J244" s="759">
        <f t="shared" ref="J244:K244" si="485">J242-J225</f>
        <v>0</v>
      </c>
      <c r="K244" s="759">
        <f t="shared" si="485"/>
        <v>2061862</v>
      </c>
      <c r="L244" s="759">
        <f t="shared" si="483"/>
        <v>190666</v>
      </c>
      <c r="M244" s="759">
        <f t="shared" si="483"/>
        <v>79342627</v>
      </c>
      <c r="N244" s="759">
        <f t="shared" si="483"/>
        <v>56584855</v>
      </c>
      <c r="O244" s="759">
        <f t="shared" si="483"/>
        <v>0</v>
      </c>
      <c r="P244" s="759">
        <f t="shared" ref="P244" si="486">P242-P225</f>
        <v>0</v>
      </c>
      <c r="Q244" s="759">
        <f>Q242-Q225</f>
        <v>56584855</v>
      </c>
      <c r="R244" s="759">
        <f t="shared" si="483"/>
        <v>0</v>
      </c>
      <c r="S244" s="759">
        <f t="shared" ref="S244:T244" si="487">S242-S225</f>
        <v>0</v>
      </c>
      <c r="T244" s="759">
        <f t="shared" si="487"/>
        <v>0</v>
      </c>
      <c r="U244" s="759">
        <f t="shared" si="483"/>
        <v>17747936</v>
      </c>
      <c r="V244" s="759">
        <f t="shared" si="483"/>
        <v>4288661</v>
      </c>
      <c r="W244" s="759">
        <f t="shared" si="483"/>
        <v>1160877</v>
      </c>
      <c r="X244" s="759">
        <f t="shared" si="483"/>
        <v>13169968</v>
      </c>
      <c r="Y244" s="759">
        <f t="shared" ref="Y244" si="488">Y242-Y225</f>
        <v>0</v>
      </c>
      <c r="Z244" s="759">
        <f t="shared" si="483"/>
        <v>3573704</v>
      </c>
      <c r="AA244" s="759">
        <f t="shared" si="483"/>
        <v>20777505</v>
      </c>
      <c r="AB244" s="759">
        <f t="shared" si="483"/>
        <v>1286426</v>
      </c>
      <c r="AC244" s="759">
        <f t="shared" si="483"/>
        <v>1711598</v>
      </c>
      <c r="AD244" s="759">
        <f t="shared" si="483"/>
        <v>6575608</v>
      </c>
      <c r="AE244" s="759">
        <f t="shared" si="483"/>
        <v>121631417</v>
      </c>
      <c r="AF244" s="759">
        <f t="shared" si="483"/>
        <v>1817791</v>
      </c>
      <c r="AG244" s="759">
        <f t="shared" si="483"/>
        <v>2104530</v>
      </c>
      <c r="AH244" s="759">
        <f t="shared" si="483"/>
        <v>13409135</v>
      </c>
      <c r="AI244" s="759">
        <f t="shared" si="483"/>
        <v>16433153</v>
      </c>
      <c r="AJ244" s="759">
        <f t="shared" si="483"/>
        <v>53000</v>
      </c>
      <c r="AK244" s="759">
        <f t="shared" si="483"/>
        <v>4270000</v>
      </c>
      <c r="AL244" s="759">
        <f t="shared" si="483"/>
        <v>1172534</v>
      </c>
      <c r="AM244" s="759">
        <f t="shared" si="483"/>
        <v>1175999</v>
      </c>
      <c r="AN244" s="759">
        <f t="shared" si="483"/>
        <v>19235451</v>
      </c>
      <c r="AO244" s="759">
        <f t="shared" si="483"/>
        <v>5463728</v>
      </c>
      <c r="AP244" s="759">
        <f t="shared" si="483"/>
        <v>0</v>
      </c>
      <c r="AQ244" s="759">
        <f t="shared" ref="AQ244" si="489">AQ242-AQ225</f>
        <v>3443500</v>
      </c>
      <c r="AR244" s="759">
        <f t="shared" si="483"/>
        <v>0</v>
      </c>
      <c r="AS244" s="759">
        <f t="shared" ref="AS244:AT244" si="490">AS242-AS225</f>
        <v>0</v>
      </c>
      <c r="AT244" s="759">
        <f t="shared" si="490"/>
        <v>0</v>
      </c>
      <c r="AU244" s="759">
        <f t="shared" si="483"/>
        <v>0</v>
      </c>
      <c r="AV244" s="759">
        <f t="shared" si="483"/>
        <v>0</v>
      </c>
      <c r="AW244" s="759">
        <f t="shared" si="483"/>
        <v>0</v>
      </c>
      <c r="AX244" s="759">
        <f t="shared" si="483"/>
        <v>19337518</v>
      </c>
      <c r="AY244" s="760">
        <f t="shared" si="483"/>
        <v>279840039</v>
      </c>
      <c r="AZ244" s="692">
        <f>AY244+Q244+M244+H244</f>
        <v>431662583</v>
      </c>
    </row>
    <row r="245" spans="1:52" x14ac:dyDescent="0.25">
      <c r="C245" s="707"/>
      <c r="D245" s="707"/>
      <c r="E245" s="707"/>
      <c r="F245" s="707"/>
      <c r="G245" s="707"/>
      <c r="H245" s="707"/>
      <c r="I245" s="707"/>
      <c r="J245" s="707"/>
      <c r="K245" s="707"/>
      <c r="L245" s="707"/>
      <c r="M245" s="707"/>
      <c r="N245" s="707"/>
      <c r="O245" s="707"/>
      <c r="P245" s="707"/>
      <c r="Q245" s="707"/>
      <c r="R245" s="707"/>
      <c r="S245" s="707"/>
      <c r="T245" s="707"/>
      <c r="U245" s="707"/>
      <c r="V245" s="707"/>
      <c r="W245" s="707"/>
      <c r="X245" s="707"/>
      <c r="Y245" s="707"/>
      <c r="Z245" s="707"/>
      <c r="AA245" s="707"/>
      <c r="AB245" s="707"/>
      <c r="AC245" s="707"/>
      <c r="AD245" s="707"/>
      <c r="AE245" s="707"/>
      <c r="AF245" s="707"/>
      <c r="AG245" s="707"/>
      <c r="AH245" s="707"/>
      <c r="AI245" s="707"/>
      <c r="AJ245" s="707"/>
      <c r="AK245" s="707"/>
      <c r="AL245" s="707"/>
      <c r="AM245" s="707"/>
      <c r="AN245" s="707"/>
      <c r="AO245" s="707"/>
      <c r="AP245" s="707"/>
      <c r="AQ245" s="707"/>
      <c r="AR245" s="707"/>
      <c r="AS245" s="707"/>
      <c r="AT245" s="707"/>
      <c r="AU245" s="707"/>
      <c r="AV245" s="707"/>
      <c r="AW245" s="707"/>
      <c r="AX245" s="707"/>
      <c r="AY245" s="707"/>
      <c r="AZ245" s="708"/>
    </row>
    <row r="246" spans="1:52" ht="36.75" thickBot="1" x14ac:dyDescent="0.3">
      <c r="A246" s="721"/>
      <c r="B246" s="722" t="s">
        <v>1357</v>
      </c>
      <c r="C246" s="723">
        <f t="shared" ref="C246:AY246" si="491">C242-C212</f>
        <v>1730404</v>
      </c>
      <c r="D246" s="723">
        <f t="shared" ref="D246:F246" si="492">D242-D212</f>
        <v>309951</v>
      </c>
      <c r="E246" s="723">
        <f t="shared" si="492"/>
        <v>13854707</v>
      </c>
      <c r="F246" s="723">
        <f t="shared" si="492"/>
        <v>0</v>
      </c>
      <c r="G246" s="723">
        <f t="shared" si="491"/>
        <v>0</v>
      </c>
      <c r="H246" s="723">
        <f t="shared" si="491"/>
        <v>15895062</v>
      </c>
      <c r="I246" s="761">
        <f t="shared" si="491"/>
        <v>77090099</v>
      </c>
      <c r="J246" s="761">
        <f t="shared" ref="J246:K246" si="493">J242-J212</f>
        <v>0</v>
      </c>
      <c r="K246" s="761">
        <f t="shared" si="493"/>
        <v>2061862</v>
      </c>
      <c r="L246" s="761">
        <f t="shared" si="491"/>
        <v>190666</v>
      </c>
      <c r="M246" s="761">
        <f t="shared" si="491"/>
        <v>79342627</v>
      </c>
      <c r="N246" s="761">
        <f t="shared" si="491"/>
        <v>56584855</v>
      </c>
      <c r="O246" s="761">
        <f t="shared" si="491"/>
        <v>0</v>
      </c>
      <c r="P246" s="761">
        <f t="shared" ref="P246" si="494">P242-P212</f>
        <v>0</v>
      </c>
      <c r="Q246" s="761">
        <f>Q242-Q212</f>
        <v>56584855</v>
      </c>
      <c r="R246" s="761">
        <f t="shared" si="491"/>
        <v>0</v>
      </c>
      <c r="S246" s="761">
        <f t="shared" ref="S246:T246" si="495">S242-S212</f>
        <v>0</v>
      </c>
      <c r="T246" s="761">
        <f t="shared" si="495"/>
        <v>0</v>
      </c>
      <c r="U246" s="761">
        <f t="shared" si="491"/>
        <v>17747936</v>
      </c>
      <c r="V246" s="761">
        <f t="shared" si="491"/>
        <v>4288661</v>
      </c>
      <c r="W246" s="761">
        <f t="shared" si="491"/>
        <v>1160877</v>
      </c>
      <c r="X246" s="761">
        <f t="shared" si="491"/>
        <v>5455988</v>
      </c>
      <c r="Y246" s="761">
        <f t="shared" ref="Y246" si="496">Y242-Y212</f>
        <v>0</v>
      </c>
      <c r="Z246" s="761">
        <f t="shared" si="491"/>
        <v>3573704</v>
      </c>
      <c r="AA246" s="761">
        <f t="shared" si="491"/>
        <v>20777505</v>
      </c>
      <c r="AB246" s="761">
        <f t="shared" si="491"/>
        <v>1286426</v>
      </c>
      <c r="AC246" s="761">
        <f t="shared" si="491"/>
        <v>1711598</v>
      </c>
      <c r="AD246" s="761">
        <f t="shared" si="491"/>
        <v>6575608</v>
      </c>
      <c r="AE246" s="761">
        <f t="shared" si="491"/>
        <v>121631417</v>
      </c>
      <c r="AF246" s="761">
        <f t="shared" si="491"/>
        <v>1817791</v>
      </c>
      <c r="AG246" s="761">
        <f t="shared" si="491"/>
        <v>2104530</v>
      </c>
      <c r="AH246" s="761">
        <f t="shared" si="491"/>
        <v>13409135</v>
      </c>
      <c r="AI246" s="761">
        <f t="shared" si="491"/>
        <v>16433153</v>
      </c>
      <c r="AJ246" s="761">
        <f t="shared" si="491"/>
        <v>53000</v>
      </c>
      <c r="AK246" s="761">
        <f t="shared" si="491"/>
        <v>4270000</v>
      </c>
      <c r="AL246" s="761">
        <f t="shared" si="491"/>
        <v>1172534</v>
      </c>
      <c r="AM246" s="761">
        <f t="shared" si="491"/>
        <v>1175999</v>
      </c>
      <c r="AN246" s="761">
        <f t="shared" si="491"/>
        <v>19235451</v>
      </c>
      <c r="AO246" s="761">
        <f t="shared" si="491"/>
        <v>5463728</v>
      </c>
      <c r="AP246" s="761">
        <f t="shared" si="491"/>
        <v>0</v>
      </c>
      <c r="AQ246" s="761">
        <f t="shared" ref="AQ246" si="497">AQ242-AQ212</f>
        <v>3443500</v>
      </c>
      <c r="AR246" s="761">
        <f t="shared" si="491"/>
        <v>0</v>
      </c>
      <c r="AS246" s="761">
        <f t="shared" ref="AS246:AT246" si="498">AS242-AS212</f>
        <v>0</v>
      </c>
      <c r="AT246" s="761">
        <f t="shared" si="498"/>
        <v>0</v>
      </c>
      <c r="AU246" s="761">
        <f t="shared" si="491"/>
        <v>0</v>
      </c>
      <c r="AV246" s="761">
        <f t="shared" si="491"/>
        <v>0</v>
      </c>
      <c r="AW246" s="761">
        <f t="shared" si="491"/>
        <v>0</v>
      </c>
      <c r="AX246" s="761">
        <f t="shared" si="491"/>
        <v>19337518</v>
      </c>
      <c r="AY246" s="762">
        <f t="shared" si="491"/>
        <v>272126059</v>
      </c>
      <c r="AZ246" s="725">
        <f>AY246+Q246+M246+H246</f>
        <v>423948603</v>
      </c>
    </row>
    <row r="247" spans="1:52" ht="18" x14ac:dyDescent="0.25">
      <c r="A247" s="715"/>
      <c r="B247" s="716"/>
      <c r="C247" s="727"/>
      <c r="D247" s="727"/>
      <c r="E247" s="727"/>
      <c r="F247" s="727"/>
      <c r="G247" s="727"/>
      <c r="H247" s="727"/>
      <c r="I247" s="727"/>
      <c r="J247" s="727"/>
      <c r="K247" s="727"/>
      <c r="L247" s="727"/>
      <c r="M247" s="727"/>
      <c r="N247" s="727"/>
      <c r="O247" s="727"/>
      <c r="P247" s="727"/>
      <c r="Q247" s="727"/>
      <c r="R247" s="727"/>
      <c r="S247" s="727"/>
      <c r="T247" s="727"/>
      <c r="U247" s="727"/>
      <c r="V247" s="727"/>
      <c r="W247" s="727"/>
      <c r="X247" s="727"/>
      <c r="Y247" s="727"/>
      <c r="Z247" s="727"/>
      <c r="AA247" s="727"/>
      <c r="AB247" s="727"/>
      <c r="AC247" s="727"/>
      <c r="AD247" s="727"/>
      <c r="AE247" s="727"/>
      <c r="AF247" s="727"/>
      <c r="AG247" s="727"/>
      <c r="AH247" s="727"/>
      <c r="AI247" s="727"/>
      <c r="AJ247" s="727"/>
      <c r="AK247" s="727"/>
      <c r="AL247" s="727"/>
      <c r="AM247" s="727"/>
      <c r="AN247" s="727"/>
      <c r="AO247" s="727"/>
      <c r="AP247" s="727"/>
      <c r="AQ247" s="727"/>
      <c r="AR247" s="727"/>
      <c r="AS247" s="727"/>
      <c r="AT247" s="727"/>
      <c r="AU247" s="727"/>
      <c r="AV247" s="727"/>
      <c r="AW247" s="727"/>
      <c r="AX247" s="727"/>
      <c r="AY247" s="727"/>
      <c r="AZ247" s="728"/>
    </row>
  </sheetData>
  <mergeCells count="4">
    <mergeCell ref="C2:H2"/>
    <mergeCell ref="I2:M2"/>
    <mergeCell ref="C118:G118"/>
    <mergeCell ref="I118:M118"/>
  </mergeCells>
  <pageMargins left="0.70866141732283472" right="0.70866141732283472" top="0.74803149606299213" bottom="0.74803149606299213" header="0.31496062992125984" footer="0.31496062992125984"/>
  <pageSetup paperSize="9" scale="7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248"/>
  <sheetViews>
    <sheetView zoomScale="73" zoomScaleNormal="73" workbookViewId="0">
      <pane xSplit="2" ySplit="4" topLeftCell="C188" activePane="bottomRight" state="frozen"/>
      <selection activeCell="F60" sqref="F60"/>
      <selection pane="topRight" activeCell="F60" sqref="F60"/>
      <selection pane="bottomLeft" activeCell="F60" sqref="F60"/>
      <selection pane="bottomRight" activeCell="AD185" sqref="AD185"/>
    </sheetView>
  </sheetViews>
  <sheetFormatPr defaultRowHeight="15" x14ac:dyDescent="0.25"/>
  <cols>
    <col min="1" max="1" width="8.140625" style="503" customWidth="1"/>
    <col min="2" max="2" width="58.42578125" style="504" bestFit="1" customWidth="1"/>
    <col min="3" max="5" width="15.7109375" style="505" customWidth="1"/>
    <col min="6" max="6" width="17.42578125" style="506" customWidth="1"/>
    <col min="7" max="9" width="15.7109375" style="505" customWidth="1"/>
    <col min="10" max="10" width="15.7109375" style="506" customWidth="1"/>
    <col min="11" max="13" width="15.7109375" style="505" customWidth="1"/>
    <col min="14" max="14" width="17.7109375" style="506" customWidth="1"/>
    <col min="15" max="15" width="17.7109375" style="505" customWidth="1"/>
    <col min="16" max="17" width="17.140625" style="505" customWidth="1"/>
    <col min="18" max="18" width="17.7109375" style="507" customWidth="1"/>
    <col min="19" max="19" width="21.5703125" style="505" customWidth="1"/>
    <col min="20" max="21" width="17.140625" style="505" customWidth="1"/>
    <col min="22" max="22" width="17.7109375" style="506" customWidth="1"/>
    <col min="23" max="23" width="17.140625" style="505" hidden="1" customWidth="1"/>
    <col min="24" max="24" width="9.140625" style="505" hidden="1" customWidth="1"/>
    <col min="25" max="25" width="18.140625" style="505" hidden="1" customWidth="1"/>
    <col min="26" max="27" width="15.5703125" style="505" hidden="1" customWidth="1"/>
    <col min="28" max="28" width="17.140625" style="505" hidden="1" customWidth="1"/>
    <col min="29" max="29" width="0" style="505" hidden="1" customWidth="1"/>
    <col min="30" max="16384" width="9.140625" style="505"/>
  </cols>
  <sheetData>
    <row r="1" spans="1:28" ht="15.75" thickBot="1" x14ac:dyDescent="0.3"/>
    <row r="2" spans="1:28" ht="15.75" x14ac:dyDescent="0.25">
      <c r="C2" s="508" t="s">
        <v>477</v>
      </c>
      <c r="D2" s="509"/>
      <c r="E2" s="509"/>
      <c r="F2" s="510"/>
      <c r="G2" s="511" t="s">
        <v>728</v>
      </c>
      <c r="H2" s="512"/>
      <c r="I2" s="512"/>
      <c r="J2" s="513"/>
      <c r="K2" s="514" t="s">
        <v>524</v>
      </c>
      <c r="L2" s="515"/>
      <c r="M2" s="515"/>
      <c r="N2" s="516"/>
      <c r="O2" s="517" t="s">
        <v>527</v>
      </c>
      <c r="P2" s="518"/>
      <c r="Q2" s="518"/>
      <c r="R2" s="519"/>
      <c r="S2" s="520" t="s">
        <v>652</v>
      </c>
      <c r="T2" s="521"/>
      <c r="U2" s="521"/>
      <c r="V2" s="522"/>
      <c r="W2" s="523"/>
      <c r="Y2" s="523"/>
      <c r="Z2" s="523"/>
      <c r="AA2" s="523"/>
      <c r="AB2" s="523"/>
    </row>
    <row r="3" spans="1:28" ht="15.75" x14ac:dyDescent="0.25">
      <c r="A3" s="524"/>
      <c r="B3" s="525" t="s">
        <v>1</v>
      </c>
      <c r="C3" s="526"/>
      <c r="D3" s="527"/>
      <c r="E3" s="527"/>
      <c r="F3" s="528"/>
      <c r="G3" s="526"/>
      <c r="H3" s="527"/>
      <c r="I3" s="527"/>
      <c r="J3" s="528"/>
      <c r="K3" s="526"/>
      <c r="L3" s="527"/>
      <c r="M3" s="527"/>
      <c r="N3" s="528"/>
      <c r="O3" s="526"/>
      <c r="P3" s="527"/>
      <c r="Q3" s="527"/>
      <c r="R3" s="529"/>
      <c r="S3" s="526"/>
      <c r="T3" s="527"/>
      <c r="U3" s="527"/>
      <c r="V3" s="530"/>
      <c r="W3" s="763" t="s">
        <v>1358</v>
      </c>
      <c r="Y3" s="531" t="s">
        <v>477</v>
      </c>
      <c r="Z3" s="531" t="s">
        <v>1343</v>
      </c>
      <c r="AA3" s="531" t="s">
        <v>1344</v>
      </c>
      <c r="AB3" s="531" t="s">
        <v>1345</v>
      </c>
    </row>
    <row r="4" spans="1:28" ht="31.5" x14ac:dyDescent="0.25">
      <c r="A4" s="532" t="s">
        <v>28</v>
      </c>
      <c r="B4" s="533" t="s">
        <v>729</v>
      </c>
      <c r="C4" s="534" t="s">
        <v>649</v>
      </c>
      <c r="D4" s="535" t="s">
        <v>650</v>
      </c>
      <c r="E4" s="535" t="s">
        <v>651</v>
      </c>
      <c r="F4" s="536" t="s">
        <v>614</v>
      </c>
      <c r="G4" s="534" t="s">
        <v>649</v>
      </c>
      <c r="H4" s="535" t="s">
        <v>650</v>
      </c>
      <c r="I4" s="535" t="s">
        <v>651</v>
      </c>
      <c r="J4" s="536" t="s">
        <v>614</v>
      </c>
      <c r="K4" s="534" t="s">
        <v>649</v>
      </c>
      <c r="L4" s="535" t="s">
        <v>650</v>
      </c>
      <c r="M4" s="535" t="s">
        <v>651</v>
      </c>
      <c r="N4" s="536" t="s">
        <v>614</v>
      </c>
      <c r="O4" s="534" t="s">
        <v>649</v>
      </c>
      <c r="P4" s="535" t="s">
        <v>650</v>
      </c>
      <c r="Q4" s="535" t="s">
        <v>651</v>
      </c>
      <c r="R4" s="537" t="s">
        <v>614</v>
      </c>
      <c r="S4" s="534" t="s">
        <v>649</v>
      </c>
      <c r="T4" s="535" t="s">
        <v>650</v>
      </c>
      <c r="U4" s="535" t="s">
        <v>651</v>
      </c>
      <c r="V4" s="538" t="s">
        <v>614</v>
      </c>
      <c r="W4" s="539" t="s">
        <v>912</v>
      </c>
      <c r="Y4" s="539" t="s">
        <v>912</v>
      </c>
      <c r="Z4" s="539" t="s">
        <v>912</v>
      </c>
      <c r="AA4" s="539" t="s">
        <v>912</v>
      </c>
      <c r="AB4" s="539" t="s">
        <v>912</v>
      </c>
    </row>
    <row r="5" spans="1:28" ht="31.5" x14ac:dyDescent="0.25">
      <c r="A5" s="540" t="s">
        <v>53</v>
      </c>
      <c r="B5" s="541" t="s">
        <v>54</v>
      </c>
      <c r="C5" s="542">
        <f>'részletező tábla eredeti ei Bag'!H5</f>
        <v>0</v>
      </c>
      <c r="D5" s="543">
        <f>'részletező tábla módosíto ei '!H5</f>
        <v>0</v>
      </c>
      <c r="E5" s="543">
        <f>'2m cofog szerinti teljesítés'!H5</f>
        <v>0</v>
      </c>
      <c r="F5" s="544">
        <v>0</v>
      </c>
      <c r="G5" s="542">
        <f>'részletező tábla eredeti ei Bag'!M5</f>
        <v>0</v>
      </c>
      <c r="H5" s="543">
        <f>'részletező tábla módosíto ei '!M5</f>
        <v>0</v>
      </c>
      <c r="I5" s="543">
        <f>'2m cofog szerinti teljesítés'!M5</f>
        <v>0</v>
      </c>
      <c r="J5" s="544">
        <v>0</v>
      </c>
      <c r="K5" s="542">
        <f>'részletező tábla eredeti ei Bag'!Q5</f>
        <v>0</v>
      </c>
      <c r="L5" s="543">
        <f>'részletező tábla módosíto ei '!Q5</f>
        <v>0</v>
      </c>
      <c r="M5" s="543">
        <f>'2m cofog szerinti teljesítés'!Q5</f>
        <v>0</v>
      </c>
      <c r="N5" s="544">
        <v>0</v>
      </c>
      <c r="O5" s="542">
        <f>'részletező tábla eredeti ei Bag'!AY5</f>
        <v>240788088</v>
      </c>
      <c r="P5" s="543">
        <f>'részletező tábla módosíto ei '!AY5</f>
        <v>254019965</v>
      </c>
      <c r="Q5" s="543">
        <f>'2m cofog szerinti teljesítés'!AY5</f>
        <v>245702040</v>
      </c>
      <c r="R5" s="545">
        <f t="shared" ref="R5:R10" si="0">Q5/P5</f>
        <v>0.96725483762664088</v>
      </c>
      <c r="S5" s="542">
        <f>'részletező tábla eredeti ei Bag'!AZ5</f>
        <v>240788088</v>
      </c>
      <c r="T5" s="543">
        <f>'részletező tábla módosíto ei '!AZ5</f>
        <v>254019965</v>
      </c>
      <c r="U5" s="543">
        <f>'2m cofog szerinti teljesítés'!AZ5</f>
        <v>245702040</v>
      </c>
      <c r="V5" s="546">
        <f>U5/T5</f>
        <v>0.96725483762664088</v>
      </c>
      <c r="W5" s="547">
        <f>T5-U5</f>
        <v>8317925</v>
      </c>
      <c r="Y5" s="547">
        <f>D5-E5</f>
        <v>0</v>
      </c>
      <c r="Z5" s="547">
        <f>H5-I5</f>
        <v>0</v>
      </c>
      <c r="AA5" s="547">
        <f>L5-M5</f>
        <v>0</v>
      </c>
      <c r="AB5" s="547">
        <f>P5-Q5</f>
        <v>8317925</v>
      </c>
    </row>
    <row r="6" spans="1:28" ht="15.75" x14ac:dyDescent="0.25">
      <c r="A6" s="548" t="s">
        <v>55</v>
      </c>
      <c r="B6" s="549" t="s">
        <v>56</v>
      </c>
      <c r="C6" s="550">
        <f>'részletező tábla eredeti ei Bag'!H6</f>
        <v>0</v>
      </c>
      <c r="D6" s="551">
        <f>'részletező tábla módosíto ei '!H6</f>
        <v>0</v>
      </c>
      <c r="E6" s="551">
        <f>'2m cofog szerinti teljesítés'!H6</f>
        <v>0</v>
      </c>
      <c r="F6" s="552">
        <f t="shared" ref="F6" si="1">SUM(F7:F12)</f>
        <v>0</v>
      </c>
      <c r="G6" s="550">
        <f>'részletező tábla eredeti ei Bag'!M6</f>
        <v>0</v>
      </c>
      <c r="H6" s="551">
        <f>'részletező tábla módosíto ei '!M6</f>
        <v>0</v>
      </c>
      <c r="I6" s="551">
        <f>'2m cofog szerinti teljesítés'!M6</f>
        <v>0</v>
      </c>
      <c r="J6" s="552">
        <f t="shared" ref="J6" si="2">SUM(J7:J12)</f>
        <v>0</v>
      </c>
      <c r="K6" s="550">
        <f>'részletező tábla eredeti ei Bag'!Q6</f>
        <v>0</v>
      </c>
      <c r="L6" s="551">
        <f>'részletező tábla módosíto ei '!Q6</f>
        <v>0</v>
      </c>
      <c r="M6" s="551">
        <f>'2m cofog szerinti teljesítés'!Q6</f>
        <v>0</v>
      </c>
      <c r="N6" s="552">
        <f t="shared" ref="N6" si="3">SUM(N7:N12)</f>
        <v>0</v>
      </c>
      <c r="O6" s="550">
        <f>'részletező tábla eredeti ei Bag'!AY6</f>
        <v>201543321</v>
      </c>
      <c r="P6" s="551">
        <f>'részletező tábla módosíto ei '!AY6</f>
        <v>214405155</v>
      </c>
      <c r="Q6" s="551">
        <f>'2m cofog szerinti teljesítés'!AY6</f>
        <v>214423001</v>
      </c>
      <c r="R6" s="553">
        <f t="shared" si="0"/>
        <v>1.0000832349390107</v>
      </c>
      <c r="S6" s="550">
        <f>'részletező tábla eredeti ei Bag'!AZ6</f>
        <v>201543321</v>
      </c>
      <c r="T6" s="551">
        <f>'részletező tábla módosíto ei '!AZ6</f>
        <v>214405155</v>
      </c>
      <c r="U6" s="551">
        <f>'2m cofog szerinti teljesítés'!AZ6</f>
        <v>214423001</v>
      </c>
      <c r="V6" s="554">
        <f>U6/T6</f>
        <v>1.0000832349390107</v>
      </c>
      <c r="W6" s="555">
        <f t="shared" ref="W6:W69" si="4">T6-U6</f>
        <v>-17846</v>
      </c>
      <c r="Y6" s="555">
        <f t="shared" ref="Y6:Y69" si="5">D6-E6</f>
        <v>0</v>
      </c>
      <c r="Z6" s="555">
        <f t="shared" ref="Z6:Z69" si="6">H6-I6</f>
        <v>0</v>
      </c>
      <c r="AA6" s="555">
        <f t="shared" ref="AA6:AA69" si="7">L6-M6</f>
        <v>0</v>
      </c>
      <c r="AB6" s="555">
        <f t="shared" ref="AB6:AB69" si="8">P6-Q6</f>
        <v>-17846</v>
      </c>
    </row>
    <row r="7" spans="1:28" ht="30" x14ac:dyDescent="0.25">
      <c r="A7" s="556" t="s">
        <v>57</v>
      </c>
      <c r="B7" s="557" t="s">
        <v>58</v>
      </c>
      <c r="C7" s="558">
        <f>'részletező tábla eredeti ei Bag'!H7</f>
        <v>0</v>
      </c>
      <c r="D7" s="559">
        <f>'részletező tábla módosíto ei '!H7</f>
        <v>0</v>
      </c>
      <c r="E7" s="559">
        <f>'2m cofog szerinti teljesítés'!H7</f>
        <v>0</v>
      </c>
      <c r="F7" s="560"/>
      <c r="G7" s="558">
        <f>'részletező tábla eredeti ei Bag'!M7</f>
        <v>0</v>
      </c>
      <c r="H7" s="559">
        <f>'részletező tábla módosíto ei '!M7</f>
        <v>0</v>
      </c>
      <c r="I7" s="559">
        <f>'2m cofog szerinti teljesítés'!M7</f>
        <v>0</v>
      </c>
      <c r="J7" s="560"/>
      <c r="K7" s="558">
        <f>'részletező tábla eredeti ei Bag'!Q7</f>
        <v>0</v>
      </c>
      <c r="L7" s="559">
        <f>'részletező tábla módosíto ei '!Q7</f>
        <v>0</v>
      </c>
      <c r="M7" s="559">
        <f>'2m cofog szerinti teljesítés'!Q7</f>
        <v>0</v>
      </c>
      <c r="N7" s="560"/>
      <c r="O7" s="558">
        <f>'részletező tábla eredeti ei Bag'!AY7</f>
        <v>76617081</v>
      </c>
      <c r="P7" s="559">
        <f>'részletező tábla módosíto ei '!AY7</f>
        <v>77617081</v>
      </c>
      <c r="Q7" s="559">
        <f>'2m cofog szerinti teljesítés'!AY7</f>
        <v>77617081</v>
      </c>
      <c r="R7" s="561">
        <f>Q7/P7</f>
        <v>1</v>
      </c>
      <c r="S7" s="558">
        <f>'részletező tábla eredeti ei Bag'!AZ7</f>
        <v>76617081</v>
      </c>
      <c r="T7" s="559">
        <f>'részletező tábla módosíto ei '!AZ7</f>
        <v>77617081</v>
      </c>
      <c r="U7" s="559">
        <f>'2m cofog szerinti teljesítés'!AZ7</f>
        <v>77617081</v>
      </c>
      <c r="V7" s="562">
        <f>U7/T7</f>
        <v>1</v>
      </c>
      <c r="W7" s="563">
        <f t="shared" si="4"/>
        <v>0</v>
      </c>
      <c r="Y7" s="563">
        <f t="shared" si="5"/>
        <v>0</v>
      </c>
      <c r="Z7" s="563">
        <f t="shared" si="6"/>
        <v>0</v>
      </c>
      <c r="AA7" s="563">
        <f t="shared" si="7"/>
        <v>0</v>
      </c>
      <c r="AB7" s="563">
        <f t="shared" si="8"/>
        <v>0</v>
      </c>
    </row>
    <row r="8" spans="1:28" ht="30" x14ac:dyDescent="0.25">
      <c r="A8" s="556" t="s">
        <v>59</v>
      </c>
      <c r="B8" s="557" t="s">
        <v>60</v>
      </c>
      <c r="C8" s="558">
        <f>'részletező tábla eredeti ei Bag'!H8</f>
        <v>0</v>
      </c>
      <c r="D8" s="559">
        <f>'részletező tábla módosíto ei '!H8</f>
        <v>0</v>
      </c>
      <c r="E8" s="559">
        <f>'2m cofog szerinti teljesítés'!H8</f>
        <v>0</v>
      </c>
      <c r="F8" s="560"/>
      <c r="G8" s="558">
        <f>'részletező tábla eredeti ei Bag'!M8</f>
        <v>0</v>
      </c>
      <c r="H8" s="559">
        <f>'részletező tábla módosíto ei '!M8</f>
        <v>0</v>
      </c>
      <c r="I8" s="559">
        <f>'2m cofog szerinti teljesítés'!M8</f>
        <v>0</v>
      </c>
      <c r="J8" s="560"/>
      <c r="K8" s="558">
        <f>'részletező tábla eredeti ei Bag'!Q8</f>
        <v>0</v>
      </c>
      <c r="L8" s="559">
        <f>'részletező tábla módosíto ei '!Q8</f>
        <v>0</v>
      </c>
      <c r="M8" s="559">
        <f>'2m cofog szerinti teljesítés'!Q8</f>
        <v>0</v>
      </c>
      <c r="N8" s="560"/>
      <c r="O8" s="558">
        <f>'részletező tábla eredeti ei Bag'!AY8</f>
        <v>71097669</v>
      </c>
      <c r="P8" s="559">
        <f>'részletező tábla módosíto ei '!AY8</f>
        <v>76600457</v>
      </c>
      <c r="Q8" s="559">
        <f>'2m cofog szerinti teljesítés'!AY8</f>
        <v>76600457</v>
      </c>
      <c r="R8" s="561">
        <f t="shared" si="0"/>
        <v>1</v>
      </c>
      <c r="S8" s="558">
        <f>'részletező tábla eredeti ei Bag'!AZ8</f>
        <v>71097669</v>
      </c>
      <c r="T8" s="559">
        <f>'részletező tábla módosíto ei '!AZ8</f>
        <v>76600457</v>
      </c>
      <c r="U8" s="559">
        <f>'2m cofog szerinti teljesítés'!AZ8</f>
        <v>76600457</v>
      </c>
      <c r="V8" s="562">
        <f t="shared" ref="V8:V10" si="9">U8/T8</f>
        <v>1</v>
      </c>
      <c r="W8" s="563">
        <f t="shared" si="4"/>
        <v>0</v>
      </c>
      <c r="Y8" s="563">
        <f t="shared" si="5"/>
        <v>0</v>
      </c>
      <c r="Z8" s="563">
        <f t="shared" si="6"/>
        <v>0</v>
      </c>
      <c r="AA8" s="563">
        <f t="shared" si="7"/>
        <v>0</v>
      </c>
      <c r="AB8" s="563">
        <f t="shared" si="8"/>
        <v>0</v>
      </c>
    </row>
    <row r="9" spans="1:28" ht="30" x14ac:dyDescent="0.25">
      <c r="A9" s="556" t="s">
        <v>61</v>
      </c>
      <c r="B9" s="557" t="s">
        <v>62</v>
      </c>
      <c r="C9" s="558">
        <f>'részletező tábla eredeti ei Bag'!H9</f>
        <v>0</v>
      </c>
      <c r="D9" s="559">
        <f>'részletező tábla módosíto ei '!H9</f>
        <v>0</v>
      </c>
      <c r="E9" s="559">
        <f>'2m cofog szerinti teljesítés'!H9</f>
        <v>0</v>
      </c>
      <c r="F9" s="560"/>
      <c r="G9" s="558">
        <f>'részletező tábla eredeti ei Bag'!M9</f>
        <v>0</v>
      </c>
      <c r="H9" s="559">
        <f>'részletező tábla módosíto ei '!M9</f>
        <v>0</v>
      </c>
      <c r="I9" s="559">
        <f>'2m cofog szerinti teljesítés'!M9</f>
        <v>0</v>
      </c>
      <c r="J9" s="560"/>
      <c r="K9" s="558">
        <f>'részletező tábla eredeti ei Bag'!Q9</f>
        <v>0</v>
      </c>
      <c r="L9" s="559">
        <f>'részletező tábla módosíto ei '!Q9</f>
        <v>0</v>
      </c>
      <c r="M9" s="559">
        <f>'2m cofog szerinti teljesítés'!Q9</f>
        <v>0</v>
      </c>
      <c r="N9" s="560"/>
      <c r="O9" s="558">
        <f>'részletező tábla eredeti ei Bag'!AY9</f>
        <v>49455531</v>
      </c>
      <c r="P9" s="559">
        <f>'részletező tábla módosíto ei '!AY9</f>
        <v>49329086</v>
      </c>
      <c r="Q9" s="559">
        <f>'2m cofog szerinti teljesítés'!AY9</f>
        <v>49329086</v>
      </c>
      <c r="R9" s="561">
        <f t="shared" si="0"/>
        <v>1</v>
      </c>
      <c r="S9" s="558">
        <f>'részletező tábla eredeti ei Bag'!AZ9</f>
        <v>49455531</v>
      </c>
      <c r="T9" s="559">
        <f>'részletező tábla módosíto ei '!AZ9</f>
        <v>49329086</v>
      </c>
      <c r="U9" s="559">
        <f>'2m cofog szerinti teljesítés'!AZ9</f>
        <v>49329086</v>
      </c>
      <c r="V9" s="562">
        <f t="shared" si="9"/>
        <v>1</v>
      </c>
      <c r="W9" s="563">
        <f t="shared" si="4"/>
        <v>0</v>
      </c>
      <c r="Y9" s="563">
        <f t="shared" si="5"/>
        <v>0</v>
      </c>
      <c r="Z9" s="563">
        <f t="shared" si="6"/>
        <v>0</v>
      </c>
      <c r="AA9" s="563">
        <f t="shared" si="7"/>
        <v>0</v>
      </c>
      <c r="AB9" s="563">
        <f t="shared" si="8"/>
        <v>0</v>
      </c>
    </row>
    <row r="10" spans="1:28" ht="30" x14ac:dyDescent="0.25">
      <c r="A10" s="556" t="s">
        <v>63</v>
      </c>
      <c r="B10" s="557" t="s">
        <v>64</v>
      </c>
      <c r="C10" s="558">
        <f>'részletező tábla eredeti ei Bag'!H10</f>
        <v>0</v>
      </c>
      <c r="D10" s="559">
        <f>'részletező tábla módosíto ei '!H10</f>
        <v>0</v>
      </c>
      <c r="E10" s="559">
        <f>'2m cofog szerinti teljesítés'!H10</f>
        <v>0</v>
      </c>
      <c r="F10" s="560"/>
      <c r="G10" s="558">
        <f>'részletező tábla eredeti ei Bag'!M10</f>
        <v>0</v>
      </c>
      <c r="H10" s="559">
        <f>'részletező tábla módosíto ei '!M10</f>
        <v>0</v>
      </c>
      <c r="I10" s="559">
        <f>'2m cofog szerinti teljesítés'!M10</f>
        <v>0</v>
      </c>
      <c r="J10" s="560"/>
      <c r="K10" s="558">
        <f>'részletező tábla eredeti ei Bag'!Q10</f>
        <v>0</v>
      </c>
      <c r="L10" s="559">
        <f>'részletező tábla módosíto ei '!Q10</f>
        <v>0</v>
      </c>
      <c r="M10" s="559">
        <f>'2m cofog szerinti teljesítés'!Q10</f>
        <v>0</v>
      </c>
      <c r="N10" s="560"/>
      <c r="O10" s="558">
        <f>'részletező tábla eredeti ei Bag'!AY10</f>
        <v>4373040</v>
      </c>
      <c r="P10" s="559">
        <f>'részletező tábla módosíto ei '!AY10</f>
        <v>4373040</v>
      </c>
      <c r="Q10" s="559">
        <f>'2m cofog szerinti teljesítés'!AY10</f>
        <v>4373040</v>
      </c>
      <c r="R10" s="561">
        <f t="shared" si="0"/>
        <v>1</v>
      </c>
      <c r="S10" s="558">
        <f>'részletező tábla eredeti ei Bag'!AZ10</f>
        <v>4373040</v>
      </c>
      <c r="T10" s="559">
        <f>'részletező tábla módosíto ei '!AZ10</f>
        <v>4373040</v>
      </c>
      <c r="U10" s="559">
        <f>'2m cofog szerinti teljesítés'!AZ10</f>
        <v>4373040</v>
      </c>
      <c r="V10" s="562">
        <f t="shared" si="9"/>
        <v>1</v>
      </c>
      <c r="W10" s="563">
        <f t="shared" si="4"/>
        <v>0</v>
      </c>
      <c r="Y10" s="563">
        <f t="shared" si="5"/>
        <v>0</v>
      </c>
      <c r="Z10" s="563">
        <f t="shared" si="6"/>
        <v>0</v>
      </c>
      <c r="AA10" s="563">
        <f t="shared" si="7"/>
        <v>0</v>
      </c>
      <c r="AB10" s="563">
        <f t="shared" si="8"/>
        <v>0</v>
      </c>
    </row>
    <row r="11" spans="1:28" x14ac:dyDescent="0.25">
      <c r="A11" s="556" t="s">
        <v>65</v>
      </c>
      <c r="B11" s="557" t="s">
        <v>66</v>
      </c>
      <c r="C11" s="558">
        <f>'részletező tábla eredeti ei Bag'!H11</f>
        <v>0</v>
      </c>
      <c r="D11" s="559">
        <f>'részletező tábla módosíto ei '!H11</f>
        <v>0</v>
      </c>
      <c r="E11" s="559">
        <f>'2m cofog szerinti teljesítés'!H11</f>
        <v>0</v>
      </c>
      <c r="F11" s="560"/>
      <c r="G11" s="558">
        <f>'részletező tábla eredeti ei Bag'!M11</f>
        <v>0</v>
      </c>
      <c r="H11" s="559">
        <f>'részletező tábla módosíto ei '!M11</f>
        <v>0</v>
      </c>
      <c r="I11" s="559">
        <f>'2m cofog szerinti teljesítés'!M11</f>
        <v>0</v>
      </c>
      <c r="J11" s="560"/>
      <c r="K11" s="558">
        <f>'részletező tábla eredeti ei Bag'!Q11</f>
        <v>0</v>
      </c>
      <c r="L11" s="559">
        <f>'részletező tábla módosíto ei '!Q11</f>
        <v>0</v>
      </c>
      <c r="M11" s="559">
        <f>'2m cofog szerinti teljesítés'!Q11</f>
        <v>0</v>
      </c>
      <c r="N11" s="560"/>
      <c r="O11" s="558">
        <f>'részletező tábla eredeti ei Bag'!AY11</f>
        <v>0</v>
      </c>
      <c r="P11" s="559">
        <f>'részletező tábla módosíto ei '!AY11</f>
        <v>6485491</v>
      </c>
      <c r="Q11" s="559">
        <f>'2m cofog szerinti teljesítés'!AY11</f>
        <v>6485491</v>
      </c>
      <c r="R11" s="561">
        <f>Q11/P11</f>
        <v>1</v>
      </c>
      <c r="S11" s="558">
        <f>'részletező tábla eredeti ei Bag'!AZ11</f>
        <v>0</v>
      </c>
      <c r="T11" s="559">
        <f>'részletező tábla módosíto ei '!AZ11</f>
        <v>6485491</v>
      </c>
      <c r="U11" s="559">
        <f>'2m cofog szerinti teljesítés'!AZ11</f>
        <v>6485491</v>
      </c>
      <c r="V11" s="562">
        <v>0</v>
      </c>
      <c r="W11" s="563">
        <f t="shared" si="4"/>
        <v>0</v>
      </c>
      <c r="Y11" s="563">
        <f t="shared" si="5"/>
        <v>0</v>
      </c>
      <c r="Z11" s="563">
        <f t="shared" si="6"/>
        <v>0</v>
      </c>
      <c r="AA11" s="563">
        <f t="shared" si="7"/>
        <v>0</v>
      </c>
      <c r="AB11" s="563">
        <f t="shared" si="8"/>
        <v>0</v>
      </c>
    </row>
    <row r="12" spans="1:28" x14ac:dyDescent="0.25">
      <c r="A12" s="556" t="s">
        <v>67</v>
      </c>
      <c r="B12" s="557" t="s">
        <v>68</v>
      </c>
      <c r="C12" s="558">
        <f>'részletező tábla eredeti ei Bag'!H12</f>
        <v>0</v>
      </c>
      <c r="D12" s="559">
        <f>'részletező tábla módosíto ei '!H12</f>
        <v>0</v>
      </c>
      <c r="E12" s="559">
        <f>'2m cofog szerinti teljesítés'!H12</f>
        <v>0</v>
      </c>
      <c r="F12" s="560"/>
      <c r="G12" s="558">
        <f>'részletező tábla eredeti ei Bag'!M12</f>
        <v>0</v>
      </c>
      <c r="H12" s="559">
        <f>'részletező tábla módosíto ei '!M12</f>
        <v>0</v>
      </c>
      <c r="I12" s="559">
        <f>'2m cofog szerinti teljesítés'!M12</f>
        <v>0</v>
      </c>
      <c r="J12" s="560"/>
      <c r="K12" s="558">
        <f>'részletező tábla eredeti ei Bag'!Q12</f>
        <v>0</v>
      </c>
      <c r="L12" s="559">
        <f>'részletező tábla módosíto ei '!Q12</f>
        <v>0</v>
      </c>
      <c r="M12" s="559">
        <f>'2m cofog szerinti teljesítés'!Q12</f>
        <v>0</v>
      </c>
      <c r="N12" s="560"/>
      <c r="O12" s="558">
        <f>'részletező tábla eredeti ei Bag'!AY12</f>
        <v>0</v>
      </c>
      <c r="P12" s="559">
        <f>'részletező tábla módosíto ei '!AY12</f>
        <v>0</v>
      </c>
      <c r="Q12" s="559">
        <f>'2m cofog szerinti teljesítés'!AY12</f>
        <v>17846</v>
      </c>
      <c r="R12" s="561">
        <v>0</v>
      </c>
      <c r="S12" s="558">
        <f>'részletező tábla eredeti ei Bag'!AZ12</f>
        <v>0</v>
      </c>
      <c r="T12" s="559">
        <f>'részletező tábla módosíto ei '!AZ12</f>
        <v>0</v>
      </c>
      <c r="U12" s="559">
        <f>'2m cofog szerinti teljesítés'!AZ12</f>
        <v>17846</v>
      </c>
      <c r="V12" s="562">
        <v>0</v>
      </c>
      <c r="W12" s="563">
        <f t="shared" si="4"/>
        <v>-17846</v>
      </c>
      <c r="Y12" s="563">
        <f t="shared" si="5"/>
        <v>0</v>
      </c>
      <c r="Z12" s="563">
        <f t="shared" si="6"/>
        <v>0</v>
      </c>
      <c r="AA12" s="563">
        <f t="shared" si="7"/>
        <v>0</v>
      </c>
      <c r="AB12" s="563">
        <f t="shared" si="8"/>
        <v>-17846</v>
      </c>
    </row>
    <row r="13" spans="1:28" ht="15.75" x14ac:dyDescent="0.25">
      <c r="A13" s="548" t="s">
        <v>69</v>
      </c>
      <c r="B13" s="549" t="s">
        <v>70</v>
      </c>
      <c r="C13" s="550">
        <f>'részletező tábla eredeti ei Bag'!H13</f>
        <v>0</v>
      </c>
      <c r="D13" s="551">
        <f>'részletező tábla módosíto ei '!H13</f>
        <v>0</v>
      </c>
      <c r="E13" s="551">
        <f>'2m cofog szerinti teljesítés'!H13</f>
        <v>0</v>
      </c>
      <c r="F13" s="552"/>
      <c r="G13" s="550">
        <f>'részletező tábla eredeti ei Bag'!M13</f>
        <v>0</v>
      </c>
      <c r="H13" s="551">
        <f>'részletező tábla módosíto ei '!M13</f>
        <v>0</v>
      </c>
      <c r="I13" s="551">
        <f>'2m cofog szerinti teljesítés'!M13</f>
        <v>0</v>
      </c>
      <c r="J13" s="552"/>
      <c r="K13" s="550">
        <f>'részletező tábla eredeti ei Bag'!Q13</f>
        <v>0</v>
      </c>
      <c r="L13" s="551">
        <f>'részletező tábla módosíto ei '!Q13</f>
        <v>0</v>
      </c>
      <c r="M13" s="551">
        <f>'2m cofog szerinti teljesítés'!Q13</f>
        <v>0</v>
      </c>
      <c r="N13" s="552"/>
      <c r="O13" s="550">
        <f>'részletező tábla eredeti ei Bag'!AY13</f>
        <v>0</v>
      </c>
      <c r="P13" s="551">
        <f>'részletező tábla módosíto ei '!AY13</f>
        <v>0</v>
      </c>
      <c r="Q13" s="551">
        <f>'2m cofog szerinti teljesítés'!AY13</f>
        <v>0</v>
      </c>
      <c r="R13" s="553"/>
      <c r="S13" s="550">
        <f>'részletező tábla eredeti ei Bag'!AZ13</f>
        <v>0</v>
      </c>
      <c r="T13" s="551">
        <f>'részletező tábla módosíto ei '!AZ13</f>
        <v>0</v>
      </c>
      <c r="U13" s="551">
        <f>'2m cofog szerinti teljesítés'!AZ13</f>
        <v>0</v>
      </c>
      <c r="V13" s="554"/>
      <c r="W13" s="555">
        <f t="shared" si="4"/>
        <v>0</v>
      </c>
      <c r="Y13" s="555">
        <f t="shared" si="5"/>
        <v>0</v>
      </c>
      <c r="Z13" s="555">
        <f t="shared" si="6"/>
        <v>0</v>
      </c>
      <c r="AA13" s="555">
        <f t="shared" si="7"/>
        <v>0</v>
      </c>
      <c r="AB13" s="555">
        <f t="shared" si="8"/>
        <v>0</v>
      </c>
    </row>
    <row r="14" spans="1:28" ht="31.5" x14ac:dyDescent="0.25">
      <c r="A14" s="548" t="s">
        <v>71</v>
      </c>
      <c r="B14" s="549" t="s">
        <v>72</v>
      </c>
      <c r="C14" s="550">
        <f>'részletező tábla eredeti ei Bag'!H14</f>
        <v>0</v>
      </c>
      <c r="D14" s="551">
        <f>'részletező tábla módosíto ei '!H14</f>
        <v>0</v>
      </c>
      <c r="E14" s="551">
        <f>'2m cofog szerinti teljesítés'!H14</f>
        <v>0</v>
      </c>
      <c r="F14" s="552"/>
      <c r="G14" s="550">
        <f>'részletező tábla eredeti ei Bag'!M14</f>
        <v>0</v>
      </c>
      <c r="H14" s="551">
        <f>'részletező tábla módosíto ei '!M14</f>
        <v>0</v>
      </c>
      <c r="I14" s="551">
        <f>'2m cofog szerinti teljesítés'!M14</f>
        <v>0</v>
      </c>
      <c r="J14" s="552"/>
      <c r="K14" s="550">
        <f>'részletező tábla eredeti ei Bag'!Q14</f>
        <v>0</v>
      </c>
      <c r="L14" s="551">
        <f>'részletező tábla módosíto ei '!Q14</f>
        <v>0</v>
      </c>
      <c r="M14" s="551">
        <f>'2m cofog szerinti teljesítés'!Q14</f>
        <v>0</v>
      </c>
      <c r="N14" s="552"/>
      <c r="O14" s="550">
        <f>'részletező tábla eredeti ei Bag'!AY14</f>
        <v>0</v>
      </c>
      <c r="P14" s="551">
        <f>'részletező tábla módosíto ei '!AY14</f>
        <v>0</v>
      </c>
      <c r="Q14" s="551">
        <f>'2m cofog szerinti teljesítés'!AY14</f>
        <v>0</v>
      </c>
      <c r="R14" s="553"/>
      <c r="S14" s="550">
        <f>'részletező tábla eredeti ei Bag'!AZ14</f>
        <v>0</v>
      </c>
      <c r="T14" s="551">
        <f>'részletező tábla módosíto ei '!AZ14</f>
        <v>0</v>
      </c>
      <c r="U14" s="551">
        <f>'2m cofog szerinti teljesítés'!AZ14</f>
        <v>0</v>
      </c>
      <c r="V14" s="554"/>
      <c r="W14" s="555">
        <f t="shared" si="4"/>
        <v>0</v>
      </c>
      <c r="Y14" s="555">
        <f t="shared" si="5"/>
        <v>0</v>
      </c>
      <c r="Z14" s="555">
        <f t="shared" si="6"/>
        <v>0</v>
      </c>
      <c r="AA14" s="555">
        <f t="shared" si="7"/>
        <v>0</v>
      </c>
      <c r="AB14" s="555">
        <f t="shared" si="8"/>
        <v>0</v>
      </c>
    </row>
    <row r="15" spans="1:28" ht="47.25" x14ac:dyDescent="0.25">
      <c r="A15" s="548" t="s">
        <v>73</v>
      </c>
      <c r="B15" s="549" t="s">
        <v>74</v>
      </c>
      <c r="C15" s="550">
        <f>'részletező tábla eredeti ei Bag'!H15</f>
        <v>0</v>
      </c>
      <c r="D15" s="551">
        <f>'részletező tábla módosíto ei '!H15</f>
        <v>0</v>
      </c>
      <c r="E15" s="551">
        <f>'2m cofog szerinti teljesítés'!H15</f>
        <v>0</v>
      </c>
      <c r="F15" s="552"/>
      <c r="G15" s="550">
        <f>'részletező tábla eredeti ei Bag'!M15</f>
        <v>0</v>
      </c>
      <c r="H15" s="551">
        <f>'részletező tábla módosíto ei '!M15</f>
        <v>0</v>
      </c>
      <c r="I15" s="551">
        <f>'2m cofog szerinti teljesítés'!M15</f>
        <v>0</v>
      </c>
      <c r="J15" s="552"/>
      <c r="K15" s="550">
        <f>'részletező tábla eredeti ei Bag'!Q15</f>
        <v>0</v>
      </c>
      <c r="L15" s="551">
        <f>'részletező tábla módosíto ei '!Q15</f>
        <v>0</v>
      </c>
      <c r="M15" s="551">
        <f>'2m cofog szerinti teljesítés'!Q15</f>
        <v>0</v>
      </c>
      <c r="N15" s="552"/>
      <c r="O15" s="550">
        <f>'részletező tábla eredeti ei Bag'!AY15</f>
        <v>0</v>
      </c>
      <c r="P15" s="551">
        <f>'részletező tábla módosíto ei '!AY15</f>
        <v>0</v>
      </c>
      <c r="Q15" s="551">
        <f>'2m cofog szerinti teljesítés'!AY15</f>
        <v>0</v>
      </c>
      <c r="R15" s="553"/>
      <c r="S15" s="550">
        <f>'részletező tábla eredeti ei Bag'!AZ15</f>
        <v>0</v>
      </c>
      <c r="T15" s="551">
        <f>'részletező tábla módosíto ei '!AZ15</f>
        <v>0</v>
      </c>
      <c r="U15" s="551">
        <f>'2m cofog szerinti teljesítés'!AZ15</f>
        <v>0</v>
      </c>
      <c r="V15" s="554"/>
      <c r="W15" s="555">
        <f t="shared" si="4"/>
        <v>0</v>
      </c>
      <c r="Y15" s="555">
        <f t="shared" si="5"/>
        <v>0</v>
      </c>
      <c r="Z15" s="555">
        <f t="shared" si="6"/>
        <v>0</v>
      </c>
      <c r="AA15" s="555">
        <f t="shared" si="7"/>
        <v>0</v>
      </c>
      <c r="AB15" s="555">
        <f t="shared" si="8"/>
        <v>0</v>
      </c>
    </row>
    <row r="16" spans="1:28" ht="31.5" x14ac:dyDescent="0.25">
      <c r="A16" s="548" t="s">
        <v>75</v>
      </c>
      <c r="B16" s="549" t="s">
        <v>76</v>
      </c>
      <c r="C16" s="550">
        <f>'részletező tábla eredeti ei Bag'!H16</f>
        <v>0</v>
      </c>
      <c r="D16" s="551">
        <f>'részletező tábla módosíto ei '!H16</f>
        <v>0</v>
      </c>
      <c r="E16" s="551">
        <f>'2m cofog szerinti teljesítés'!H16</f>
        <v>0</v>
      </c>
      <c r="F16" s="552"/>
      <c r="G16" s="550">
        <f>'részletező tábla eredeti ei Bag'!M16</f>
        <v>0</v>
      </c>
      <c r="H16" s="551">
        <f>'részletező tábla módosíto ei '!M16</f>
        <v>0</v>
      </c>
      <c r="I16" s="551">
        <f>'2m cofog szerinti teljesítés'!M16</f>
        <v>0</v>
      </c>
      <c r="J16" s="552"/>
      <c r="K16" s="550">
        <f>'részletező tábla eredeti ei Bag'!Q16</f>
        <v>0</v>
      </c>
      <c r="L16" s="551">
        <f>'részletező tábla módosíto ei '!Q16</f>
        <v>0</v>
      </c>
      <c r="M16" s="551">
        <f>'2m cofog szerinti teljesítés'!Q16</f>
        <v>0</v>
      </c>
      <c r="N16" s="552"/>
      <c r="O16" s="550">
        <f>'részletező tábla eredeti ei Bag'!AY16</f>
        <v>0</v>
      </c>
      <c r="P16" s="551">
        <f>'részletező tábla módosíto ei '!AY16</f>
        <v>0</v>
      </c>
      <c r="Q16" s="551">
        <f>'2m cofog szerinti teljesítés'!AY16</f>
        <v>0</v>
      </c>
      <c r="R16" s="553"/>
      <c r="S16" s="550">
        <f>'részletező tábla eredeti ei Bag'!AZ16</f>
        <v>0</v>
      </c>
      <c r="T16" s="551">
        <f>'részletező tábla módosíto ei '!AZ16</f>
        <v>0</v>
      </c>
      <c r="U16" s="551">
        <f>'2m cofog szerinti teljesítés'!AZ16</f>
        <v>0</v>
      </c>
      <c r="V16" s="554"/>
      <c r="W16" s="555">
        <f t="shared" si="4"/>
        <v>0</v>
      </c>
      <c r="Y16" s="555">
        <f t="shared" si="5"/>
        <v>0</v>
      </c>
      <c r="Z16" s="555">
        <f t="shared" si="6"/>
        <v>0</v>
      </c>
      <c r="AA16" s="555">
        <f t="shared" si="7"/>
        <v>0</v>
      </c>
      <c r="AB16" s="555">
        <f t="shared" si="8"/>
        <v>0</v>
      </c>
    </row>
    <row r="17" spans="1:28" ht="31.5" x14ac:dyDescent="0.25">
      <c r="A17" s="548" t="s">
        <v>77</v>
      </c>
      <c r="B17" s="549" t="s">
        <v>78</v>
      </c>
      <c r="C17" s="550">
        <f>'részletező tábla eredeti ei Bag'!H17</f>
        <v>0</v>
      </c>
      <c r="D17" s="551">
        <f>'részletező tábla módosíto ei '!H17</f>
        <v>0</v>
      </c>
      <c r="E17" s="551">
        <f>'2m cofog szerinti teljesítés'!H17</f>
        <v>0</v>
      </c>
      <c r="F17" s="552"/>
      <c r="G17" s="550">
        <f>'részletező tábla eredeti ei Bag'!M17</f>
        <v>0</v>
      </c>
      <c r="H17" s="551">
        <f>'részletező tábla módosíto ei '!M17</f>
        <v>0</v>
      </c>
      <c r="I17" s="551">
        <f>'2m cofog szerinti teljesítés'!M17</f>
        <v>0</v>
      </c>
      <c r="J17" s="552"/>
      <c r="K17" s="550">
        <f>'részletező tábla eredeti ei Bag'!Q17</f>
        <v>0</v>
      </c>
      <c r="L17" s="551">
        <f>'részletező tábla módosíto ei '!Q17</f>
        <v>0</v>
      </c>
      <c r="M17" s="551">
        <f>'2m cofog szerinti teljesítés'!Q17</f>
        <v>0</v>
      </c>
      <c r="N17" s="552">
        <v>0</v>
      </c>
      <c r="O17" s="550">
        <f>'részletező tábla eredeti ei Bag'!AY17</f>
        <v>39244767</v>
      </c>
      <c r="P17" s="551">
        <f>'részletező tábla módosíto ei '!AY17</f>
        <v>39614810</v>
      </c>
      <c r="Q17" s="551">
        <f>'2m cofog szerinti teljesítés'!AY17</f>
        <v>31279039</v>
      </c>
      <c r="R17" s="553">
        <f>Q17/P17</f>
        <v>0.78957942749189003</v>
      </c>
      <c r="S17" s="550">
        <f>'részletező tábla eredeti ei Bag'!AZ17</f>
        <v>39244767</v>
      </c>
      <c r="T17" s="551">
        <f>'részletező tábla módosíto ei '!AZ17</f>
        <v>39614810</v>
      </c>
      <c r="U17" s="551">
        <f>'2m cofog szerinti teljesítés'!AZ17</f>
        <v>31279039</v>
      </c>
      <c r="V17" s="554">
        <f>U17/T17</f>
        <v>0.78957942749189003</v>
      </c>
      <c r="W17" s="555">
        <f t="shared" si="4"/>
        <v>8335771</v>
      </c>
      <c r="Y17" s="555">
        <f t="shared" si="5"/>
        <v>0</v>
      </c>
      <c r="Z17" s="555">
        <f t="shared" si="6"/>
        <v>0</v>
      </c>
      <c r="AA17" s="555">
        <f t="shared" si="7"/>
        <v>0</v>
      </c>
      <c r="AB17" s="555">
        <f t="shared" si="8"/>
        <v>8335771</v>
      </c>
    </row>
    <row r="18" spans="1:28" ht="31.5" x14ac:dyDescent="0.25">
      <c r="A18" s="540" t="s">
        <v>79</v>
      </c>
      <c r="B18" s="541" t="s">
        <v>80</v>
      </c>
      <c r="C18" s="542">
        <f>'részletező tábla eredeti ei Bag'!H18</f>
        <v>0</v>
      </c>
      <c r="D18" s="543">
        <f>'részletező tábla módosíto ei '!H18</f>
        <v>0</v>
      </c>
      <c r="E18" s="543">
        <f>'2m cofog szerinti teljesítés'!H18</f>
        <v>0</v>
      </c>
      <c r="F18" s="544">
        <f t="shared" ref="F18" si="10">SUM(F19:F23)</f>
        <v>0</v>
      </c>
      <c r="G18" s="542">
        <f>'részletező tábla eredeti ei Bag'!M18</f>
        <v>0</v>
      </c>
      <c r="H18" s="543">
        <f>'részletező tábla módosíto ei '!M18</f>
        <v>0</v>
      </c>
      <c r="I18" s="543">
        <f>'2m cofog szerinti teljesítés'!M18</f>
        <v>0</v>
      </c>
      <c r="J18" s="544">
        <f t="shared" ref="J18" si="11">SUM(J19:J23)</f>
        <v>0</v>
      </c>
      <c r="K18" s="542">
        <f>'részletező tábla eredeti ei Bag'!Q18</f>
        <v>0</v>
      </c>
      <c r="L18" s="543">
        <f>'részletező tábla módosíto ei '!Q18</f>
        <v>0</v>
      </c>
      <c r="M18" s="543">
        <f>'2m cofog szerinti teljesítés'!Q18</f>
        <v>0</v>
      </c>
      <c r="N18" s="544">
        <f t="shared" ref="N18" si="12">SUM(N19:N23)</f>
        <v>0</v>
      </c>
      <c r="O18" s="542">
        <f>'részletező tábla eredeti ei Bag'!AY18</f>
        <v>0</v>
      </c>
      <c r="P18" s="543">
        <f>'részletező tábla módosíto ei '!AY18</f>
        <v>82195387</v>
      </c>
      <c r="Q18" s="543">
        <f>'2m cofog szerinti teljesítés'!AY18</f>
        <v>82195387</v>
      </c>
      <c r="R18" s="545">
        <f>P18/Q18</f>
        <v>1</v>
      </c>
      <c r="S18" s="542">
        <f>'részletező tábla eredeti ei Bag'!AZ18</f>
        <v>0</v>
      </c>
      <c r="T18" s="543">
        <f>'részletező tábla módosíto ei '!AZ18</f>
        <v>82195387</v>
      </c>
      <c r="U18" s="543">
        <f>'2m cofog szerinti teljesítés'!AZ18</f>
        <v>82195387</v>
      </c>
      <c r="V18" s="546">
        <f>T18/U18</f>
        <v>1</v>
      </c>
      <c r="W18" s="547">
        <f t="shared" si="4"/>
        <v>0</v>
      </c>
      <c r="Y18" s="547">
        <f t="shared" si="5"/>
        <v>0</v>
      </c>
      <c r="Z18" s="547">
        <f t="shared" si="6"/>
        <v>0</v>
      </c>
      <c r="AA18" s="547">
        <f t="shared" si="7"/>
        <v>0</v>
      </c>
      <c r="AB18" s="547">
        <f t="shared" si="8"/>
        <v>0</v>
      </c>
    </row>
    <row r="19" spans="1:28" ht="15.75" x14ac:dyDescent="0.25">
      <c r="A19" s="548" t="s">
        <v>81</v>
      </c>
      <c r="B19" s="549" t="s">
        <v>82</v>
      </c>
      <c r="C19" s="550">
        <f>'részletező tábla eredeti ei Bag'!H19</f>
        <v>0</v>
      </c>
      <c r="D19" s="551">
        <f>'részletező tábla módosíto ei '!H19</f>
        <v>0</v>
      </c>
      <c r="E19" s="551">
        <f>'2m cofog szerinti teljesítés'!H19</f>
        <v>0</v>
      </c>
      <c r="F19" s="552"/>
      <c r="G19" s="550">
        <f>'részletező tábla eredeti ei Bag'!M19</f>
        <v>0</v>
      </c>
      <c r="H19" s="551">
        <f>'részletező tábla módosíto ei '!M19</f>
        <v>0</v>
      </c>
      <c r="I19" s="551">
        <f>'2m cofog szerinti teljesítés'!M19</f>
        <v>0</v>
      </c>
      <c r="J19" s="552"/>
      <c r="K19" s="550">
        <f>'részletező tábla eredeti ei Bag'!Q19</f>
        <v>0</v>
      </c>
      <c r="L19" s="551">
        <f>'részletező tábla módosíto ei '!Q19</f>
        <v>0</v>
      </c>
      <c r="M19" s="551">
        <f>'2m cofog szerinti teljesítés'!Q19</f>
        <v>0</v>
      </c>
      <c r="N19" s="552"/>
      <c r="O19" s="550">
        <f>'részletező tábla eredeti ei Bag'!AY19</f>
        <v>0</v>
      </c>
      <c r="P19" s="551">
        <f>'részletező tábla módosíto ei '!AY19</f>
        <v>0</v>
      </c>
      <c r="Q19" s="551">
        <f>'2m cofog szerinti teljesítés'!AY19</f>
        <v>0</v>
      </c>
      <c r="R19" s="553">
        <v>0</v>
      </c>
      <c r="S19" s="550">
        <f>'részletező tábla eredeti ei Bag'!AZ19</f>
        <v>0</v>
      </c>
      <c r="T19" s="551">
        <f>'részletező tábla módosíto ei '!AZ19</f>
        <v>0</v>
      </c>
      <c r="U19" s="551">
        <f>'2m cofog szerinti teljesítés'!AZ19</f>
        <v>0</v>
      </c>
      <c r="V19" s="554"/>
      <c r="W19" s="555">
        <f t="shared" si="4"/>
        <v>0</v>
      </c>
      <c r="Y19" s="555">
        <f t="shared" si="5"/>
        <v>0</v>
      </c>
      <c r="Z19" s="555">
        <f t="shared" si="6"/>
        <v>0</v>
      </c>
      <c r="AA19" s="555">
        <f t="shared" si="7"/>
        <v>0</v>
      </c>
      <c r="AB19" s="555">
        <f t="shared" si="8"/>
        <v>0</v>
      </c>
    </row>
    <row r="20" spans="1:28" ht="31.5" x14ac:dyDescent="0.25">
      <c r="A20" s="548" t="s">
        <v>83</v>
      </c>
      <c r="B20" s="549" t="s">
        <v>84</v>
      </c>
      <c r="C20" s="550">
        <f>'részletező tábla eredeti ei Bag'!H20</f>
        <v>0</v>
      </c>
      <c r="D20" s="551">
        <f>'részletező tábla módosíto ei '!H20</f>
        <v>0</v>
      </c>
      <c r="E20" s="551">
        <f>'2m cofog szerinti teljesítés'!H20</f>
        <v>0</v>
      </c>
      <c r="F20" s="552"/>
      <c r="G20" s="550">
        <f>'részletező tábla eredeti ei Bag'!M20</f>
        <v>0</v>
      </c>
      <c r="H20" s="551">
        <f>'részletező tábla módosíto ei '!M20</f>
        <v>0</v>
      </c>
      <c r="I20" s="551">
        <f>'2m cofog szerinti teljesítés'!M20</f>
        <v>0</v>
      </c>
      <c r="J20" s="552"/>
      <c r="K20" s="550">
        <f>'részletező tábla eredeti ei Bag'!Q20</f>
        <v>0</v>
      </c>
      <c r="L20" s="551">
        <f>'részletező tábla módosíto ei '!Q20</f>
        <v>0</v>
      </c>
      <c r="M20" s="551">
        <f>'2m cofog szerinti teljesítés'!Q20</f>
        <v>0</v>
      </c>
      <c r="N20" s="552"/>
      <c r="O20" s="550">
        <f>'részletező tábla eredeti ei Bag'!AY20</f>
        <v>0</v>
      </c>
      <c r="P20" s="551">
        <f>'részletező tábla módosíto ei '!AY20</f>
        <v>0</v>
      </c>
      <c r="Q20" s="551">
        <f>'2m cofog szerinti teljesítés'!AY20</f>
        <v>0</v>
      </c>
      <c r="R20" s="553"/>
      <c r="S20" s="550">
        <f>'részletező tábla eredeti ei Bag'!AZ20</f>
        <v>0</v>
      </c>
      <c r="T20" s="551">
        <f>'részletező tábla módosíto ei '!AZ20</f>
        <v>0</v>
      </c>
      <c r="U20" s="551">
        <f>'2m cofog szerinti teljesítés'!AZ20</f>
        <v>0</v>
      </c>
      <c r="V20" s="554"/>
      <c r="W20" s="555">
        <f t="shared" si="4"/>
        <v>0</v>
      </c>
      <c r="Y20" s="555">
        <f t="shared" si="5"/>
        <v>0</v>
      </c>
      <c r="Z20" s="555">
        <f t="shared" si="6"/>
        <v>0</v>
      </c>
      <c r="AA20" s="555">
        <f t="shared" si="7"/>
        <v>0</v>
      </c>
      <c r="AB20" s="555">
        <f t="shared" si="8"/>
        <v>0</v>
      </c>
    </row>
    <row r="21" spans="1:28" ht="47.25" x14ac:dyDescent="0.25">
      <c r="A21" s="548" t="s">
        <v>85</v>
      </c>
      <c r="B21" s="549" t="s">
        <v>86</v>
      </c>
      <c r="C21" s="550">
        <f>'részletező tábla eredeti ei Bag'!H21</f>
        <v>0</v>
      </c>
      <c r="D21" s="551">
        <f>'részletező tábla módosíto ei '!H21</f>
        <v>0</v>
      </c>
      <c r="E21" s="551">
        <f>'2m cofog szerinti teljesítés'!H21</f>
        <v>0</v>
      </c>
      <c r="F21" s="552"/>
      <c r="G21" s="550">
        <f>'részletező tábla eredeti ei Bag'!M21</f>
        <v>0</v>
      </c>
      <c r="H21" s="551">
        <f>'részletező tábla módosíto ei '!M21</f>
        <v>0</v>
      </c>
      <c r="I21" s="551">
        <f>'2m cofog szerinti teljesítés'!M21</f>
        <v>0</v>
      </c>
      <c r="J21" s="552"/>
      <c r="K21" s="550">
        <f>'részletező tábla eredeti ei Bag'!Q21</f>
        <v>0</v>
      </c>
      <c r="L21" s="551">
        <f>'részletező tábla módosíto ei '!Q21</f>
        <v>0</v>
      </c>
      <c r="M21" s="551">
        <f>'2m cofog szerinti teljesítés'!Q21</f>
        <v>0</v>
      </c>
      <c r="N21" s="552"/>
      <c r="O21" s="550">
        <f>'részletező tábla eredeti ei Bag'!AY21</f>
        <v>0</v>
      </c>
      <c r="P21" s="551">
        <f>'részletező tábla módosíto ei '!AY21</f>
        <v>0</v>
      </c>
      <c r="Q21" s="551">
        <f>'2m cofog szerinti teljesítés'!AY21</f>
        <v>0</v>
      </c>
      <c r="R21" s="553"/>
      <c r="S21" s="550">
        <f>'részletező tábla eredeti ei Bag'!AZ21</f>
        <v>0</v>
      </c>
      <c r="T21" s="551">
        <f>'részletező tábla módosíto ei '!AZ21</f>
        <v>0</v>
      </c>
      <c r="U21" s="551">
        <f>'2m cofog szerinti teljesítés'!AZ21</f>
        <v>0</v>
      </c>
      <c r="V21" s="554"/>
      <c r="W21" s="555">
        <f t="shared" si="4"/>
        <v>0</v>
      </c>
      <c r="Y21" s="555">
        <f t="shared" si="5"/>
        <v>0</v>
      </c>
      <c r="Z21" s="555">
        <f t="shared" si="6"/>
        <v>0</v>
      </c>
      <c r="AA21" s="555">
        <f t="shared" si="7"/>
        <v>0</v>
      </c>
      <c r="AB21" s="555">
        <f t="shared" si="8"/>
        <v>0</v>
      </c>
    </row>
    <row r="22" spans="1:28" ht="31.5" x14ac:dyDescent="0.25">
      <c r="A22" s="548" t="s">
        <v>87</v>
      </c>
      <c r="B22" s="549" t="s">
        <v>88</v>
      </c>
      <c r="C22" s="550">
        <f>'részletező tábla eredeti ei Bag'!H22</f>
        <v>0</v>
      </c>
      <c r="D22" s="551">
        <f>'részletező tábla módosíto ei '!H22</f>
        <v>0</v>
      </c>
      <c r="E22" s="551">
        <f>'2m cofog szerinti teljesítés'!H22</f>
        <v>0</v>
      </c>
      <c r="F22" s="552"/>
      <c r="G22" s="550">
        <f>'részletező tábla eredeti ei Bag'!M22</f>
        <v>0</v>
      </c>
      <c r="H22" s="551">
        <f>'részletező tábla módosíto ei '!M22</f>
        <v>0</v>
      </c>
      <c r="I22" s="551">
        <f>'2m cofog szerinti teljesítés'!M22</f>
        <v>0</v>
      </c>
      <c r="J22" s="552"/>
      <c r="K22" s="550">
        <f>'részletező tábla eredeti ei Bag'!Q22</f>
        <v>0</v>
      </c>
      <c r="L22" s="551">
        <f>'részletező tábla módosíto ei '!Q22</f>
        <v>0</v>
      </c>
      <c r="M22" s="551">
        <f>'2m cofog szerinti teljesítés'!Q22</f>
        <v>0</v>
      </c>
      <c r="N22" s="552"/>
      <c r="O22" s="550">
        <f>'részletező tábla eredeti ei Bag'!AY22</f>
        <v>0</v>
      </c>
      <c r="P22" s="551">
        <f>'részletező tábla módosíto ei '!AY22</f>
        <v>0</v>
      </c>
      <c r="Q22" s="551">
        <f>'2m cofog szerinti teljesítés'!AY22</f>
        <v>0</v>
      </c>
      <c r="R22" s="553"/>
      <c r="S22" s="550">
        <f>'részletező tábla eredeti ei Bag'!AZ22</f>
        <v>0</v>
      </c>
      <c r="T22" s="551">
        <f>'részletező tábla módosíto ei '!AZ22</f>
        <v>0</v>
      </c>
      <c r="U22" s="551">
        <f>'2m cofog szerinti teljesítés'!AZ22</f>
        <v>0</v>
      </c>
      <c r="V22" s="554"/>
      <c r="W22" s="555">
        <f t="shared" si="4"/>
        <v>0</v>
      </c>
      <c r="Y22" s="555">
        <f t="shared" si="5"/>
        <v>0</v>
      </c>
      <c r="Z22" s="555">
        <f t="shared" si="6"/>
        <v>0</v>
      </c>
      <c r="AA22" s="555">
        <f t="shared" si="7"/>
        <v>0</v>
      </c>
      <c r="AB22" s="555">
        <f t="shared" si="8"/>
        <v>0</v>
      </c>
    </row>
    <row r="23" spans="1:28" ht="31.5" x14ac:dyDescent="0.25">
      <c r="A23" s="548" t="s">
        <v>89</v>
      </c>
      <c r="B23" s="549" t="s">
        <v>90</v>
      </c>
      <c r="C23" s="550">
        <f>'részletező tábla eredeti ei Bag'!H23</f>
        <v>0</v>
      </c>
      <c r="D23" s="551">
        <f>'részletező tábla módosíto ei '!H23</f>
        <v>0</v>
      </c>
      <c r="E23" s="551">
        <f>'2m cofog szerinti teljesítés'!H23</f>
        <v>0</v>
      </c>
      <c r="F23" s="552"/>
      <c r="G23" s="550">
        <f>'részletező tábla eredeti ei Bag'!M23</f>
        <v>0</v>
      </c>
      <c r="H23" s="551">
        <f>'részletező tábla módosíto ei '!M23</f>
        <v>0</v>
      </c>
      <c r="I23" s="551">
        <f>'2m cofog szerinti teljesítés'!M23</f>
        <v>0</v>
      </c>
      <c r="J23" s="552"/>
      <c r="K23" s="550">
        <f>'részletező tábla eredeti ei Bag'!Q23</f>
        <v>0</v>
      </c>
      <c r="L23" s="551">
        <f>'részletező tábla módosíto ei '!Q23</f>
        <v>0</v>
      </c>
      <c r="M23" s="551">
        <f>'2m cofog szerinti teljesítés'!Q23</f>
        <v>0</v>
      </c>
      <c r="N23" s="552"/>
      <c r="O23" s="550">
        <f>'részletező tábla eredeti ei Bag'!AY23</f>
        <v>0</v>
      </c>
      <c r="P23" s="551">
        <f>'részletező tábla módosíto ei '!AY23</f>
        <v>82195387</v>
      </c>
      <c r="Q23" s="551">
        <f>'2m cofog szerinti teljesítés'!AY23</f>
        <v>82195387</v>
      </c>
      <c r="R23" s="553">
        <f>Q23/P23</f>
        <v>1</v>
      </c>
      <c r="S23" s="550">
        <f>'részletező tábla eredeti ei Bag'!AZ23</f>
        <v>0</v>
      </c>
      <c r="T23" s="551">
        <f>'részletező tábla módosíto ei '!AZ23</f>
        <v>82195387</v>
      </c>
      <c r="U23" s="551">
        <f>'2m cofog szerinti teljesítés'!AZ23</f>
        <v>82195387</v>
      </c>
      <c r="V23" s="554">
        <f>U23/T23</f>
        <v>1</v>
      </c>
      <c r="W23" s="555">
        <f t="shared" si="4"/>
        <v>0</v>
      </c>
      <c r="Y23" s="555">
        <f t="shared" si="5"/>
        <v>0</v>
      </c>
      <c r="Z23" s="555">
        <f t="shared" si="6"/>
        <v>0</v>
      </c>
      <c r="AA23" s="555">
        <f t="shared" si="7"/>
        <v>0</v>
      </c>
      <c r="AB23" s="555">
        <f t="shared" si="8"/>
        <v>0</v>
      </c>
    </row>
    <row r="24" spans="1:28" ht="15.75" x14ac:dyDescent="0.25">
      <c r="A24" s="540" t="s">
        <v>91</v>
      </c>
      <c r="B24" s="541" t="s">
        <v>92</v>
      </c>
      <c r="C24" s="542">
        <f>'részletező tábla eredeti ei Bag'!H24</f>
        <v>0</v>
      </c>
      <c r="D24" s="543">
        <f>'részletező tábla módosíto ei '!H24</f>
        <v>0</v>
      </c>
      <c r="E24" s="543">
        <f>'2m cofog szerinti teljesítés'!H24</f>
        <v>0</v>
      </c>
      <c r="F24" s="544">
        <f t="shared" ref="F24" si="13">F25+F28+F29+F30+F33+F46</f>
        <v>0</v>
      </c>
      <c r="G24" s="542">
        <f>'részletező tábla eredeti ei Bag'!M24</f>
        <v>0</v>
      </c>
      <c r="H24" s="543">
        <f>'részletező tábla módosíto ei '!M24</f>
        <v>0</v>
      </c>
      <c r="I24" s="543">
        <f>'2m cofog szerinti teljesítés'!M24</f>
        <v>0</v>
      </c>
      <c r="J24" s="544">
        <f t="shared" ref="J24" si="14">J25+J28+J29+J30+J33+J46</f>
        <v>0</v>
      </c>
      <c r="K24" s="542">
        <f>'részletező tábla eredeti ei Bag'!Q24</f>
        <v>0</v>
      </c>
      <c r="L24" s="543">
        <f>'részletező tábla módosíto ei '!Q24</f>
        <v>0</v>
      </c>
      <c r="M24" s="543">
        <f>'2m cofog szerinti teljesítés'!Q24</f>
        <v>0</v>
      </c>
      <c r="N24" s="544">
        <f t="shared" ref="N24" si="15">N25+N28+N29+N30+N33+N46</f>
        <v>0</v>
      </c>
      <c r="O24" s="542">
        <f>'részletező tábla eredeti ei Bag'!AY24</f>
        <v>76200000</v>
      </c>
      <c r="P24" s="543">
        <f>'részletező tábla módosíto ei '!AY24</f>
        <v>76200000</v>
      </c>
      <c r="Q24" s="543">
        <f>'2m cofog szerinti teljesítés'!AY24</f>
        <v>74851233</v>
      </c>
      <c r="R24" s="545">
        <f>Q24/P24</f>
        <v>0.98229964566929129</v>
      </c>
      <c r="S24" s="542">
        <f>'részletező tábla eredeti ei Bag'!AZ24</f>
        <v>76200000</v>
      </c>
      <c r="T24" s="543">
        <f>'részletező tábla módosíto ei '!AZ24</f>
        <v>76200000</v>
      </c>
      <c r="U24" s="543">
        <f>'2m cofog szerinti teljesítés'!AZ24</f>
        <v>74851233</v>
      </c>
      <c r="V24" s="546">
        <f>U24/T24</f>
        <v>0.98229964566929129</v>
      </c>
      <c r="W24" s="547">
        <f t="shared" si="4"/>
        <v>1348767</v>
      </c>
      <c r="Y24" s="547">
        <f t="shared" si="5"/>
        <v>0</v>
      </c>
      <c r="Z24" s="547">
        <f t="shared" si="6"/>
        <v>0</v>
      </c>
      <c r="AA24" s="547">
        <f t="shared" si="7"/>
        <v>0</v>
      </c>
      <c r="AB24" s="547">
        <f t="shared" si="8"/>
        <v>1348767</v>
      </c>
    </row>
    <row r="25" spans="1:28" ht="15.75" x14ac:dyDescent="0.25">
      <c r="A25" s="548" t="s">
        <v>93</v>
      </c>
      <c r="B25" s="549" t="s">
        <v>94</v>
      </c>
      <c r="C25" s="550">
        <f>'részletező tábla eredeti ei Bag'!H25</f>
        <v>0</v>
      </c>
      <c r="D25" s="551">
        <f>'részletező tábla módosíto ei '!H25</f>
        <v>0</v>
      </c>
      <c r="E25" s="551">
        <f>'2m cofog szerinti teljesítés'!H25</f>
        <v>0</v>
      </c>
      <c r="F25" s="552">
        <f t="shared" ref="F25" si="16">SUM(F26:F27)</f>
        <v>0</v>
      </c>
      <c r="G25" s="550">
        <f>'részletező tábla eredeti ei Bag'!M25</f>
        <v>0</v>
      </c>
      <c r="H25" s="551">
        <f>'részletező tábla módosíto ei '!M25</f>
        <v>0</v>
      </c>
      <c r="I25" s="551">
        <f>'2m cofog szerinti teljesítés'!M25</f>
        <v>0</v>
      </c>
      <c r="J25" s="552">
        <f t="shared" ref="J25" si="17">SUM(J26:J27)</f>
        <v>0</v>
      </c>
      <c r="K25" s="550">
        <f>'részletező tábla eredeti ei Bag'!Q25</f>
        <v>0</v>
      </c>
      <c r="L25" s="551">
        <f>'részletező tábla módosíto ei '!Q25</f>
        <v>0</v>
      </c>
      <c r="M25" s="551">
        <f>'2m cofog szerinti teljesítés'!Q25</f>
        <v>0</v>
      </c>
      <c r="N25" s="552">
        <f t="shared" ref="N25" si="18">SUM(N26:N27)</f>
        <v>0</v>
      </c>
      <c r="O25" s="550">
        <f>'részletező tábla eredeti ei Bag'!AY25</f>
        <v>0</v>
      </c>
      <c r="P25" s="551">
        <f>'részletező tábla módosíto ei '!AY25</f>
        <v>0</v>
      </c>
      <c r="Q25" s="551">
        <f>'2m cofog szerinti teljesítés'!AY25</f>
        <v>0</v>
      </c>
      <c r="R25" s="553">
        <f t="shared" ref="R25" si="19">SUM(R26:R27)</f>
        <v>0</v>
      </c>
      <c r="S25" s="550">
        <f>'részletező tábla eredeti ei Bag'!AZ25</f>
        <v>0</v>
      </c>
      <c r="T25" s="551">
        <f>'részletező tábla módosíto ei '!AZ25</f>
        <v>0</v>
      </c>
      <c r="U25" s="551">
        <f>'2m cofog szerinti teljesítés'!AZ25</f>
        <v>0</v>
      </c>
      <c r="V25" s="554">
        <f t="shared" ref="V25" si="20">SUM(V26:V27)</f>
        <v>0</v>
      </c>
      <c r="W25" s="555">
        <f t="shared" si="4"/>
        <v>0</v>
      </c>
      <c r="Y25" s="555">
        <f t="shared" si="5"/>
        <v>0</v>
      </c>
      <c r="Z25" s="555">
        <f t="shared" si="6"/>
        <v>0</v>
      </c>
      <c r="AA25" s="555">
        <f t="shared" si="7"/>
        <v>0</v>
      </c>
      <c r="AB25" s="555">
        <f t="shared" si="8"/>
        <v>0</v>
      </c>
    </row>
    <row r="26" spans="1:28" x14ac:dyDescent="0.25">
      <c r="A26" s="556" t="s">
        <v>95</v>
      </c>
      <c r="B26" s="557" t="s">
        <v>96</v>
      </c>
      <c r="C26" s="558">
        <f>'részletező tábla eredeti ei Bag'!H26</f>
        <v>0</v>
      </c>
      <c r="D26" s="559">
        <f>'részletező tábla módosíto ei '!H26</f>
        <v>0</v>
      </c>
      <c r="E26" s="559">
        <f>'2m cofog szerinti teljesítés'!H26</f>
        <v>0</v>
      </c>
      <c r="F26" s="560"/>
      <c r="G26" s="558">
        <f>'részletező tábla eredeti ei Bag'!M26</f>
        <v>0</v>
      </c>
      <c r="H26" s="559">
        <f>'részletező tábla módosíto ei '!M26</f>
        <v>0</v>
      </c>
      <c r="I26" s="559">
        <f>'2m cofog szerinti teljesítés'!M26</f>
        <v>0</v>
      </c>
      <c r="J26" s="560"/>
      <c r="K26" s="558">
        <f>'részletező tábla eredeti ei Bag'!Q26</f>
        <v>0</v>
      </c>
      <c r="L26" s="559">
        <f>'részletező tábla módosíto ei '!Q26</f>
        <v>0</v>
      </c>
      <c r="M26" s="559">
        <f>'2m cofog szerinti teljesítés'!Q26</f>
        <v>0</v>
      </c>
      <c r="N26" s="560"/>
      <c r="O26" s="558">
        <f>'részletező tábla eredeti ei Bag'!AY26</f>
        <v>0</v>
      </c>
      <c r="P26" s="559">
        <f>'részletező tábla módosíto ei '!AY26</f>
        <v>0</v>
      </c>
      <c r="Q26" s="559">
        <f>'2m cofog szerinti teljesítés'!AY26</f>
        <v>0</v>
      </c>
      <c r="R26" s="561"/>
      <c r="S26" s="558">
        <f>'részletező tábla eredeti ei Bag'!AZ26</f>
        <v>0</v>
      </c>
      <c r="T26" s="559">
        <f>'részletező tábla módosíto ei '!AZ26</f>
        <v>0</v>
      </c>
      <c r="U26" s="559">
        <f>'2m cofog szerinti teljesítés'!AZ26</f>
        <v>0</v>
      </c>
      <c r="V26" s="562"/>
      <c r="W26" s="563">
        <f t="shared" si="4"/>
        <v>0</v>
      </c>
      <c r="Y26" s="563">
        <f t="shared" si="5"/>
        <v>0</v>
      </c>
      <c r="Z26" s="563">
        <f t="shared" si="6"/>
        <v>0</v>
      </c>
      <c r="AA26" s="563">
        <f t="shared" si="7"/>
        <v>0</v>
      </c>
      <c r="AB26" s="563">
        <f t="shared" si="8"/>
        <v>0</v>
      </c>
    </row>
    <row r="27" spans="1:28" x14ac:dyDescent="0.25">
      <c r="A27" s="556" t="s">
        <v>97</v>
      </c>
      <c r="B27" s="557" t="s">
        <v>98</v>
      </c>
      <c r="C27" s="558">
        <f>'részletező tábla eredeti ei Bag'!H27</f>
        <v>0</v>
      </c>
      <c r="D27" s="559">
        <f>'részletező tábla módosíto ei '!H27</f>
        <v>0</v>
      </c>
      <c r="E27" s="559">
        <f>'2m cofog szerinti teljesítés'!H27</f>
        <v>0</v>
      </c>
      <c r="F27" s="560"/>
      <c r="G27" s="558">
        <f>'részletező tábla eredeti ei Bag'!M27</f>
        <v>0</v>
      </c>
      <c r="H27" s="559">
        <f>'részletező tábla módosíto ei '!M27</f>
        <v>0</v>
      </c>
      <c r="I27" s="559">
        <f>'2m cofog szerinti teljesítés'!M27</f>
        <v>0</v>
      </c>
      <c r="J27" s="560"/>
      <c r="K27" s="558">
        <f>'részletező tábla eredeti ei Bag'!Q27</f>
        <v>0</v>
      </c>
      <c r="L27" s="559">
        <f>'részletező tábla módosíto ei '!Q27</f>
        <v>0</v>
      </c>
      <c r="M27" s="559">
        <f>'2m cofog szerinti teljesítés'!Q27</f>
        <v>0</v>
      </c>
      <c r="N27" s="560"/>
      <c r="O27" s="558">
        <f>'részletező tábla eredeti ei Bag'!AY27</f>
        <v>0</v>
      </c>
      <c r="P27" s="559">
        <f>'részletező tábla módosíto ei '!AY27</f>
        <v>0</v>
      </c>
      <c r="Q27" s="559">
        <f>'2m cofog szerinti teljesítés'!AY27</f>
        <v>0</v>
      </c>
      <c r="R27" s="561"/>
      <c r="S27" s="558">
        <f>'részletező tábla eredeti ei Bag'!AZ27</f>
        <v>0</v>
      </c>
      <c r="T27" s="559">
        <f>'részletező tábla módosíto ei '!AZ27</f>
        <v>0</v>
      </c>
      <c r="U27" s="559">
        <f>'2m cofog szerinti teljesítés'!AZ27</f>
        <v>0</v>
      </c>
      <c r="V27" s="562"/>
      <c r="W27" s="563">
        <f t="shared" si="4"/>
        <v>0</v>
      </c>
      <c r="Y27" s="563">
        <f t="shared" si="5"/>
        <v>0</v>
      </c>
      <c r="Z27" s="563">
        <f t="shared" si="6"/>
        <v>0</v>
      </c>
      <c r="AA27" s="563">
        <f t="shared" si="7"/>
        <v>0</v>
      </c>
      <c r="AB27" s="563">
        <f t="shared" si="8"/>
        <v>0</v>
      </c>
    </row>
    <row r="28" spans="1:28" ht="15.75" x14ac:dyDescent="0.25">
      <c r="A28" s="548" t="s">
        <v>99</v>
      </c>
      <c r="B28" s="549" t="s">
        <v>100</v>
      </c>
      <c r="C28" s="550">
        <f>'részletező tábla eredeti ei Bag'!H28</f>
        <v>0</v>
      </c>
      <c r="D28" s="551">
        <f>'részletező tábla módosíto ei '!H28</f>
        <v>0</v>
      </c>
      <c r="E28" s="551">
        <f>'2m cofog szerinti teljesítés'!H28</f>
        <v>0</v>
      </c>
      <c r="F28" s="552"/>
      <c r="G28" s="550">
        <f>'részletező tábla eredeti ei Bag'!M28</f>
        <v>0</v>
      </c>
      <c r="H28" s="551">
        <f>'részletező tábla módosíto ei '!M28</f>
        <v>0</v>
      </c>
      <c r="I28" s="551">
        <f>'2m cofog szerinti teljesítés'!M28</f>
        <v>0</v>
      </c>
      <c r="J28" s="552"/>
      <c r="K28" s="550">
        <f>'részletező tábla eredeti ei Bag'!Q28</f>
        <v>0</v>
      </c>
      <c r="L28" s="551">
        <f>'részletező tábla módosíto ei '!Q28</f>
        <v>0</v>
      </c>
      <c r="M28" s="551">
        <f>'2m cofog szerinti teljesítés'!Q28</f>
        <v>0</v>
      </c>
      <c r="N28" s="552"/>
      <c r="O28" s="550">
        <f>'részletező tábla eredeti ei Bag'!AY28</f>
        <v>0</v>
      </c>
      <c r="P28" s="551">
        <f>'részletező tábla módosíto ei '!AY28</f>
        <v>0</v>
      </c>
      <c r="Q28" s="551">
        <f>'2m cofog szerinti teljesítés'!AY28</f>
        <v>0</v>
      </c>
      <c r="R28" s="553"/>
      <c r="S28" s="550">
        <f>'részletező tábla eredeti ei Bag'!AZ28</f>
        <v>0</v>
      </c>
      <c r="T28" s="551">
        <f>'részletező tábla módosíto ei '!AZ28</f>
        <v>0</v>
      </c>
      <c r="U28" s="551">
        <f>'2m cofog szerinti teljesítés'!AZ28</f>
        <v>0</v>
      </c>
      <c r="V28" s="554"/>
      <c r="W28" s="555">
        <f t="shared" si="4"/>
        <v>0</v>
      </c>
      <c r="Y28" s="555">
        <f t="shared" si="5"/>
        <v>0</v>
      </c>
      <c r="Z28" s="555">
        <f t="shared" si="6"/>
        <v>0</v>
      </c>
      <c r="AA28" s="555">
        <f t="shared" si="7"/>
        <v>0</v>
      </c>
      <c r="AB28" s="555">
        <f t="shared" si="8"/>
        <v>0</v>
      </c>
    </row>
    <row r="29" spans="1:28" ht="15.75" x14ac:dyDescent="0.25">
      <c r="A29" s="548" t="s">
        <v>101</v>
      </c>
      <c r="B29" s="549" t="s">
        <v>102</v>
      </c>
      <c r="C29" s="550">
        <f>'részletező tábla eredeti ei Bag'!H29</f>
        <v>0</v>
      </c>
      <c r="D29" s="551">
        <f>'részletező tábla módosíto ei '!H29</f>
        <v>0</v>
      </c>
      <c r="E29" s="551">
        <f>'2m cofog szerinti teljesítés'!H29</f>
        <v>0</v>
      </c>
      <c r="F29" s="552"/>
      <c r="G29" s="550">
        <f>'részletező tábla eredeti ei Bag'!M29</f>
        <v>0</v>
      </c>
      <c r="H29" s="551">
        <f>'részletező tábla módosíto ei '!M29</f>
        <v>0</v>
      </c>
      <c r="I29" s="551">
        <f>'2m cofog szerinti teljesítés'!M29</f>
        <v>0</v>
      </c>
      <c r="J29" s="552"/>
      <c r="K29" s="550">
        <f>'részletező tábla eredeti ei Bag'!Q29</f>
        <v>0</v>
      </c>
      <c r="L29" s="551">
        <f>'részletező tábla módosíto ei '!Q29</f>
        <v>0</v>
      </c>
      <c r="M29" s="551">
        <f>'2m cofog szerinti teljesítés'!Q29</f>
        <v>0</v>
      </c>
      <c r="N29" s="552"/>
      <c r="O29" s="550">
        <f>'részletező tábla eredeti ei Bag'!AY29</f>
        <v>0</v>
      </c>
      <c r="P29" s="551">
        <f>'részletező tábla módosíto ei '!AY29</f>
        <v>0</v>
      </c>
      <c r="Q29" s="551">
        <f>'2m cofog szerinti teljesítés'!AY29</f>
        <v>0</v>
      </c>
      <c r="R29" s="553"/>
      <c r="S29" s="550">
        <f>'részletező tábla eredeti ei Bag'!AZ29</f>
        <v>0</v>
      </c>
      <c r="T29" s="551">
        <f>'részletező tábla módosíto ei '!AZ29</f>
        <v>0</v>
      </c>
      <c r="U29" s="551">
        <f>'2m cofog szerinti teljesítés'!AZ29</f>
        <v>0</v>
      </c>
      <c r="V29" s="554"/>
      <c r="W29" s="555">
        <f t="shared" si="4"/>
        <v>0</v>
      </c>
      <c r="Y29" s="555">
        <f t="shared" si="5"/>
        <v>0</v>
      </c>
      <c r="Z29" s="555">
        <f t="shared" si="6"/>
        <v>0</v>
      </c>
      <c r="AA29" s="555">
        <f t="shared" si="7"/>
        <v>0</v>
      </c>
      <c r="AB29" s="555">
        <f t="shared" si="8"/>
        <v>0</v>
      </c>
    </row>
    <row r="30" spans="1:28" ht="15.75" x14ac:dyDescent="0.25">
      <c r="A30" s="548" t="s">
        <v>103</v>
      </c>
      <c r="B30" s="549" t="s">
        <v>104</v>
      </c>
      <c r="C30" s="550">
        <f>'részletező tábla eredeti ei Bag'!H30</f>
        <v>0</v>
      </c>
      <c r="D30" s="551">
        <f>'részletező tábla módosíto ei '!H30</f>
        <v>0</v>
      </c>
      <c r="E30" s="551">
        <f>'2m cofog szerinti teljesítés'!H30</f>
        <v>0</v>
      </c>
      <c r="F30" s="552">
        <f t="shared" ref="F30" si="21">SUM(F31:F32)</f>
        <v>0</v>
      </c>
      <c r="G30" s="550">
        <f>'részletező tábla eredeti ei Bag'!M30</f>
        <v>0</v>
      </c>
      <c r="H30" s="551">
        <f>'részletező tábla módosíto ei '!M30</f>
        <v>0</v>
      </c>
      <c r="I30" s="551">
        <f>'2m cofog szerinti teljesítés'!M30</f>
        <v>0</v>
      </c>
      <c r="J30" s="552">
        <f t="shared" ref="J30" si="22">SUM(J31:J32)</f>
        <v>0</v>
      </c>
      <c r="K30" s="550">
        <f>'részletező tábla eredeti ei Bag'!Q30</f>
        <v>0</v>
      </c>
      <c r="L30" s="551">
        <f>'részletező tábla módosíto ei '!Q30</f>
        <v>0</v>
      </c>
      <c r="M30" s="551">
        <f>'2m cofog szerinti teljesítés'!Q30</f>
        <v>0</v>
      </c>
      <c r="N30" s="552">
        <f t="shared" ref="N30" si="23">SUM(N31:N32)</f>
        <v>0</v>
      </c>
      <c r="O30" s="550">
        <f>'részletező tábla eredeti ei Bag'!AY30</f>
        <v>0</v>
      </c>
      <c r="P30" s="551">
        <f>'részletező tábla módosíto ei '!AY30</f>
        <v>0</v>
      </c>
      <c r="Q30" s="551">
        <f>'2m cofog szerinti teljesítés'!AY30</f>
        <v>0</v>
      </c>
      <c r="R30" s="553">
        <f t="shared" ref="R30" si="24">SUM(R31:R32)</f>
        <v>0</v>
      </c>
      <c r="S30" s="550">
        <f>'részletező tábla eredeti ei Bag'!AZ30</f>
        <v>0</v>
      </c>
      <c r="T30" s="551">
        <f>'részletező tábla módosíto ei '!AZ30</f>
        <v>0</v>
      </c>
      <c r="U30" s="551">
        <f>'2m cofog szerinti teljesítés'!AZ30</f>
        <v>0</v>
      </c>
      <c r="V30" s="554">
        <f t="shared" ref="V30" si="25">SUM(V31:V32)</f>
        <v>0</v>
      </c>
      <c r="W30" s="555">
        <f t="shared" si="4"/>
        <v>0</v>
      </c>
      <c r="Y30" s="555">
        <f t="shared" si="5"/>
        <v>0</v>
      </c>
      <c r="Z30" s="555">
        <f t="shared" si="6"/>
        <v>0</v>
      </c>
      <c r="AA30" s="555">
        <f t="shared" si="7"/>
        <v>0</v>
      </c>
      <c r="AB30" s="555">
        <f t="shared" si="8"/>
        <v>0</v>
      </c>
    </row>
    <row r="31" spans="1:28" x14ac:dyDescent="0.25">
      <c r="A31" s="564"/>
      <c r="B31" s="565" t="s">
        <v>105</v>
      </c>
      <c r="C31" s="558">
        <f>'részletező tábla eredeti ei Bag'!H31</f>
        <v>0</v>
      </c>
      <c r="D31" s="559">
        <f>'részletező tábla módosíto ei '!H31</f>
        <v>0</v>
      </c>
      <c r="E31" s="559">
        <f>'2m cofog szerinti teljesítés'!H31</f>
        <v>0</v>
      </c>
      <c r="F31" s="560"/>
      <c r="G31" s="558">
        <f>'részletező tábla eredeti ei Bag'!M31</f>
        <v>0</v>
      </c>
      <c r="H31" s="559">
        <f>'részletező tábla módosíto ei '!M31</f>
        <v>0</v>
      </c>
      <c r="I31" s="559">
        <f>'2m cofog szerinti teljesítés'!M31</f>
        <v>0</v>
      </c>
      <c r="J31" s="560"/>
      <c r="K31" s="558">
        <f>'részletező tábla eredeti ei Bag'!Q31</f>
        <v>0</v>
      </c>
      <c r="L31" s="559">
        <f>'részletező tábla módosíto ei '!Q31</f>
        <v>0</v>
      </c>
      <c r="M31" s="559">
        <f>'2m cofog szerinti teljesítés'!Q31</f>
        <v>0</v>
      </c>
      <c r="N31" s="560"/>
      <c r="O31" s="558">
        <f>'részletező tábla eredeti ei Bag'!AY31</f>
        <v>0</v>
      </c>
      <c r="P31" s="559">
        <f>'részletező tábla módosíto ei '!AY31</f>
        <v>0</v>
      </c>
      <c r="Q31" s="559">
        <f>'2m cofog szerinti teljesítés'!AY31</f>
        <v>0</v>
      </c>
      <c r="R31" s="561"/>
      <c r="S31" s="558">
        <f>'részletező tábla eredeti ei Bag'!AZ31</f>
        <v>0</v>
      </c>
      <c r="T31" s="559">
        <f>'részletező tábla módosíto ei '!AZ31</f>
        <v>0</v>
      </c>
      <c r="U31" s="559">
        <f>'2m cofog szerinti teljesítés'!AZ31</f>
        <v>0</v>
      </c>
      <c r="V31" s="562"/>
      <c r="W31" s="563">
        <f t="shared" si="4"/>
        <v>0</v>
      </c>
      <c r="Y31" s="563">
        <f t="shared" si="5"/>
        <v>0</v>
      </c>
      <c r="Z31" s="563">
        <f t="shared" si="6"/>
        <v>0</v>
      </c>
      <c r="AA31" s="563">
        <f t="shared" si="7"/>
        <v>0</v>
      </c>
      <c r="AB31" s="563">
        <f t="shared" si="8"/>
        <v>0</v>
      </c>
    </row>
    <row r="32" spans="1:28" x14ac:dyDescent="0.25">
      <c r="A32" s="564"/>
      <c r="B32" s="565" t="s">
        <v>106</v>
      </c>
      <c r="C32" s="558">
        <f>'részletező tábla eredeti ei Bag'!H32</f>
        <v>0</v>
      </c>
      <c r="D32" s="559">
        <f>'részletező tábla módosíto ei '!H32</f>
        <v>0</v>
      </c>
      <c r="E32" s="559">
        <f>'2m cofog szerinti teljesítés'!H32</f>
        <v>0</v>
      </c>
      <c r="F32" s="560"/>
      <c r="G32" s="558">
        <f>'részletező tábla eredeti ei Bag'!M32</f>
        <v>0</v>
      </c>
      <c r="H32" s="559">
        <f>'részletező tábla módosíto ei '!M32</f>
        <v>0</v>
      </c>
      <c r="I32" s="559">
        <f>'2m cofog szerinti teljesítés'!M32</f>
        <v>0</v>
      </c>
      <c r="J32" s="560"/>
      <c r="K32" s="558">
        <f>'részletező tábla eredeti ei Bag'!Q32</f>
        <v>0</v>
      </c>
      <c r="L32" s="559">
        <f>'részletező tábla módosíto ei '!Q32</f>
        <v>0</v>
      </c>
      <c r="M32" s="559">
        <f>'2m cofog szerinti teljesítés'!Q32</f>
        <v>0</v>
      </c>
      <c r="N32" s="560"/>
      <c r="O32" s="558">
        <f>'részletező tábla eredeti ei Bag'!AY32</f>
        <v>0</v>
      </c>
      <c r="P32" s="559">
        <f>'részletező tábla módosíto ei '!AY32</f>
        <v>0</v>
      </c>
      <c r="Q32" s="559">
        <f>'2m cofog szerinti teljesítés'!AY32</f>
        <v>0</v>
      </c>
      <c r="R32" s="561"/>
      <c r="S32" s="558">
        <f>'részletező tábla eredeti ei Bag'!AZ32</f>
        <v>0</v>
      </c>
      <c r="T32" s="559">
        <f>'részletező tábla módosíto ei '!AZ32</f>
        <v>0</v>
      </c>
      <c r="U32" s="559">
        <f>'2m cofog szerinti teljesítés'!AZ32</f>
        <v>0</v>
      </c>
      <c r="V32" s="562"/>
      <c r="W32" s="563">
        <f t="shared" si="4"/>
        <v>0</v>
      </c>
      <c r="Y32" s="563">
        <f t="shared" si="5"/>
        <v>0</v>
      </c>
      <c r="Z32" s="563">
        <f t="shared" si="6"/>
        <v>0</v>
      </c>
      <c r="AA32" s="563">
        <f t="shared" si="7"/>
        <v>0</v>
      </c>
      <c r="AB32" s="563">
        <f t="shared" si="8"/>
        <v>0</v>
      </c>
    </row>
    <row r="33" spans="1:28" ht="15.75" x14ac:dyDescent="0.25">
      <c r="A33" s="548" t="s">
        <v>107</v>
      </c>
      <c r="B33" s="549" t="s">
        <v>108</v>
      </c>
      <c r="C33" s="550">
        <f>'részletező tábla eredeti ei Bag'!H33</f>
        <v>0</v>
      </c>
      <c r="D33" s="551">
        <f>'részletező tábla módosíto ei '!H33</f>
        <v>0</v>
      </c>
      <c r="E33" s="551">
        <f>'2m cofog szerinti teljesítés'!H33</f>
        <v>0</v>
      </c>
      <c r="F33" s="552">
        <f t="shared" ref="F33" si="26">F34+F37+F38+F39+F43</f>
        <v>0</v>
      </c>
      <c r="G33" s="550">
        <f>'részletező tábla eredeti ei Bag'!M33</f>
        <v>0</v>
      </c>
      <c r="H33" s="551">
        <f>'részletező tábla módosíto ei '!M33</f>
        <v>0</v>
      </c>
      <c r="I33" s="551">
        <f>'2m cofog szerinti teljesítés'!M33</f>
        <v>0</v>
      </c>
      <c r="J33" s="552">
        <f t="shared" ref="J33" si="27">J34+J37+J38+J39+J43</f>
        <v>0</v>
      </c>
      <c r="K33" s="550">
        <f>'részletező tábla eredeti ei Bag'!Q33</f>
        <v>0</v>
      </c>
      <c r="L33" s="551">
        <f>'részletező tábla módosíto ei '!Q33</f>
        <v>0</v>
      </c>
      <c r="M33" s="551">
        <f>'2m cofog szerinti teljesítés'!Q33</f>
        <v>0</v>
      </c>
      <c r="N33" s="552">
        <f t="shared" ref="N33" si="28">N34+N37+N38+N39+N43</f>
        <v>0</v>
      </c>
      <c r="O33" s="550">
        <f>'részletező tábla eredeti ei Bag'!AY33</f>
        <v>73900000</v>
      </c>
      <c r="P33" s="551">
        <f>'részletező tábla módosíto ei '!AY33</f>
        <v>73900000</v>
      </c>
      <c r="Q33" s="551">
        <f>'2m cofog szerinti teljesítés'!AY33</f>
        <v>73801186</v>
      </c>
      <c r="R33" s="553">
        <f>Q33/P33</f>
        <v>0.99866286874154264</v>
      </c>
      <c r="S33" s="550">
        <f>'részletező tábla eredeti ei Bag'!AZ33</f>
        <v>73900000</v>
      </c>
      <c r="T33" s="551">
        <f>'részletező tábla módosíto ei '!AZ33</f>
        <v>73900000</v>
      </c>
      <c r="U33" s="551">
        <f>'2m cofog szerinti teljesítés'!AZ33</f>
        <v>73801186</v>
      </c>
      <c r="V33" s="554">
        <f>U33/T33</f>
        <v>0.99866286874154264</v>
      </c>
      <c r="W33" s="555">
        <f t="shared" si="4"/>
        <v>98814</v>
      </c>
      <c r="Y33" s="555">
        <f t="shared" si="5"/>
        <v>0</v>
      </c>
      <c r="Z33" s="555">
        <f t="shared" si="6"/>
        <v>0</v>
      </c>
      <c r="AA33" s="555">
        <f t="shared" si="7"/>
        <v>0</v>
      </c>
      <c r="AB33" s="555">
        <f t="shared" si="8"/>
        <v>98814</v>
      </c>
    </row>
    <row r="34" spans="1:28" x14ac:dyDescent="0.25">
      <c r="A34" s="556" t="s">
        <v>109</v>
      </c>
      <c r="B34" s="557" t="s">
        <v>110</v>
      </c>
      <c r="C34" s="558">
        <f>'részletező tábla eredeti ei Bag'!H34</f>
        <v>0</v>
      </c>
      <c r="D34" s="559">
        <f>'részletező tábla módosíto ei '!H34</f>
        <v>0</v>
      </c>
      <c r="E34" s="559">
        <f>'2m cofog szerinti teljesítés'!H34</f>
        <v>0</v>
      </c>
      <c r="F34" s="560">
        <f t="shared" ref="F34" si="29">SUM(F35:F36)</f>
        <v>0</v>
      </c>
      <c r="G34" s="558">
        <f>'részletező tábla eredeti ei Bag'!M34</f>
        <v>0</v>
      </c>
      <c r="H34" s="559">
        <f>'részletező tábla módosíto ei '!M34</f>
        <v>0</v>
      </c>
      <c r="I34" s="559">
        <f>'2m cofog szerinti teljesítés'!M34</f>
        <v>0</v>
      </c>
      <c r="J34" s="560">
        <f t="shared" ref="J34" si="30">SUM(J35:J36)</f>
        <v>0</v>
      </c>
      <c r="K34" s="558">
        <f>'részletező tábla eredeti ei Bag'!Q34</f>
        <v>0</v>
      </c>
      <c r="L34" s="559">
        <f>'részletező tábla módosíto ei '!Q34</f>
        <v>0</v>
      </c>
      <c r="M34" s="559">
        <f>'2m cofog szerinti teljesítés'!Q34</f>
        <v>0</v>
      </c>
      <c r="N34" s="560">
        <f t="shared" ref="N34" si="31">SUM(N35:N36)</f>
        <v>0</v>
      </c>
      <c r="O34" s="558">
        <f>'részletező tábla eredeti ei Bag'!AY34</f>
        <v>55000000</v>
      </c>
      <c r="P34" s="559">
        <f>'részletező tábla módosíto ei '!AY34</f>
        <v>55000000</v>
      </c>
      <c r="Q34" s="559">
        <f>'2m cofog szerinti teljesítés'!AY34</f>
        <v>56836975</v>
      </c>
      <c r="R34" s="561">
        <f>Q34/P34</f>
        <v>1.0333995454545455</v>
      </c>
      <c r="S34" s="558">
        <f>'részletező tábla eredeti ei Bag'!AZ34</f>
        <v>55000000</v>
      </c>
      <c r="T34" s="559">
        <f>'részletező tábla módosíto ei '!AZ34</f>
        <v>55000000</v>
      </c>
      <c r="U34" s="559">
        <f>'2m cofog szerinti teljesítés'!AZ34</f>
        <v>56836975</v>
      </c>
      <c r="V34" s="562">
        <f>U34/T34</f>
        <v>1.0333995454545455</v>
      </c>
      <c r="W34" s="563">
        <f t="shared" si="4"/>
        <v>-1836975</v>
      </c>
      <c r="Y34" s="563">
        <f t="shared" si="5"/>
        <v>0</v>
      </c>
      <c r="Z34" s="563">
        <f t="shared" si="6"/>
        <v>0</v>
      </c>
      <c r="AA34" s="563">
        <f t="shared" si="7"/>
        <v>0</v>
      </c>
      <c r="AB34" s="563">
        <f t="shared" si="8"/>
        <v>-1836975</v>
      </c>
    </row>
    <row r="35" spans="1:28" ht="30" x14ac:dyDescent="0.25">
      <c r="A35" s="556"/>
      <c r="B35" s="565" t="s">
        <v>111</v>
      </c>
      <c r="C35" s="558">
        <f>'részletező tábla eredeti ei Bag'!H35</f>
        <v>0</v>
      </c>
      <c r="D35" s="559">
        <f>'részletező tábla módosíto ei '!H35</f>
        <v>0</v>
      </c>
      <c r="E35" s="559">
        <f>'2m cofog szerinti teljesítés'!H35</f>
        <v>0</v>
      </c>
      <c r="F35" s="560"/>
      <c r="G35" s="558">
        <f>'részletező tábla eredeti ei Bag'!M35</f>
        <v>0</v>
      </c>
      <c r="H35" s="559">
        <f>'részletező tábla módosíto ei '!M35</f>
        <v>0</v>
      </c>
      <c r="I35" s="559">
        <f>'2m cofog szerinti teljesítés'!M35</f>
        <v>0</v>
      </c>
      <c r="J35" s="560"/>
      <c r="K35" s="558">
        <f>'részletező tábla eredeti ei Bag'!Q35</f>
        <v>0</v>
      </c>
      <c r="L35" s="559">
        <f>'részletező tábla módosíto ei '!Q35</f>
        <v>0</v>
      </c>
      <c r="M35" s="559">
        <f>'2m cofog szerinti teljesítés'!Q35</f>
        <v>0</v>
      </c>
      <c r="N35" s="560"/>
      <c r="O35" s="558">
        <f>'részletező tábla eredeti ei Bag'!AY35</f>
        <v>55000000</v>
      </c>
      <c r="P35" s="559">
        <f>'részletező tábla módosíto ei '!AY35</f>
        <v>55000000</v>
      </c>
      <c r="Q35" s="559">
        <f>'2m cofog szerinti teljesítés'!AY35</f>
        <v>56836975</v>
      </c>
      <c r="R35" s="561">
        <f>Q35/P35</f>
        <v>1.0333995454545455</v>
      </c>
      <c r="S35" s="558">
        <f>'részletező tábla eredeti ei Bag'!AZ35</f>
        <v>55000000</v>
      </c>
      <c r="T35" s="559">
        <f>'részletező tábla módosíto ei '!AZ35</f>
        <v>55000000</v>
      </c>
      <c r="U35" s="559">
        <f>'2m cofog szerinti teljesítés'!AZ35</f>
        <v>56836975</v>
      </c>
      <c r="V35" s="562">
        <f>U35/T35</f>
        <v>1.0333995454545455</v>
      </c>
      <c r="W35" s="563">
        <f t="shared" si="4"/>
        <v>-1836975</v>
      </c>
      <c r="Y35" s="563">
        <f t="shared" si="5"/>
        <v>0</v>
      </c>
      <c r="Z35" s="563">
        <f t="shared" si="6"/>
        <v>0</v>
      </c>
      <c r="AA35" s="563">
        <f t="shared" si="7"/>
        <v>0</v>
      </c>
      <c r="AB35" s="563">
        <f t="shared" si="8"/>
        <v>-1836975</v>
      </c>
    </row>
    <row r="36" spans="1:28" ht="30" x14ac:dyDescent="0.25">
      <c r="A36" s="556"/>
      <c r="B36" s="565" t="s">
        <v>112</v>
      </c>
      <c r="C36" s="558">
        <f>'részletező tábla eredeti ei Bag'!H36</f>
        <v>0</v>
      </c>
      <c r="D36" s="559">
        <f>'részletező tábla módosíto ei '!H36</f>
        <v>0</v>
      </c>
      <c r="E36" s="559">
        <f>'2m cofog szerinti teljesítés'!H36</f>
        <v>0</v>
      </c>
      <c r="F36" s="560"/>
      <c r="G36" s="558">
        <f>'részletező tábla eredeti ei Bag'!M36</f>
        <v>0</v>
      </c>
      <c r="H36" s="559">
        <f>'részletező tábla módosíto ei '!M36</f>
        <v>0</v>
      </c>
      <c r="I36" s="559">
        <f>'2m cofog szerinti teljesítés'!M36</f>
        <v>0</v>
      </c>
      <c r="J36" s="560"/>
      <c r="K36" s="558">
        <f>'részletező tábla eredeti ei Bag'!Q36</f>
        <v>0</v>
      </c>
      <c r="L36" s="559">
        <f>'részletező tábla módosíto ei '!Q36</f>
        <v>0</v>
      </c>
      <c r="M36" s="559">
        <f>'2m cofog szerinti teljesítés'!Q36</f>
        <v>0</v>
      </c>
      <c r="N36" s="560"/>
      <c r="O36" s="558">
        <f>'részletező tábla eredeti ei Bag'!AY36</f>
        <v>0</v>
      </c>
      <c r="P36" s="559">
        <f>'részletező tábla módosíto ei '!AY36</f>
        <v>0</v>
      </c>
      <c r="Q36" s="559">
        <f>'2m cofog szerinti teljesítés'!AY36</f>
        <v>0</v>
      </c>
      <c r="R36" s="561"/>
      <c r="S36" s="558">
        <f>'részletező tábla eredeti ei Bag'!AZ36</f>
        <v>0</v>
      </c>
      <c r="T36" s="559">
        <f>'részletező tábla módosíto ei '!AZ36</f>
        <v>0</v>
      </c>
      <c r="U36" s="559">
        <f>'2m cofog szerinti teljesítés'!AZ36</f>
        <v>0</v>
      </c>
      <c r="V36" s="562"/>
      <c r="W36" s="563">
        <f t="shared" si="4"/>
        <v>0</v>
      </c>
      <c r="Y36" s="563">
        <f t="shared" si="5"/>
        <v>0</v>
      </c>
      <c r="Z36" s="563">
        <f t="shared" si="6"/>
        <v>0</v>
      </c>
      <c r="AA36" s="563">
        <f t="shared" si="7"/>
        <v>0</v>
      </c>
      <c r="AB36" s="563">
        <f t="shared" si="8"/>
        <v>0</v>
      </c>
    </row>
    <row r="37" spans="1:28" x14ac:dyDescent="0.25">
      <c r="A37" s="556" t="s">
        <v>113</v>
      </c>
      <c r="B37" s="557" t="s">
        <v>114</v>
      </c>
      <c r="C37" s="558">
        <f>'részletező tábla eredeti ei Bag'!H37</f>
        <v>0</v>
      </c>
      <c r="D37" s="559">
        <f>'részletező tábla módosíto ei '!H37</f>
        <v>0</v>
      </c>
      <c r="E37" s="559">
        <f>'2m cofog szerinti teljesítés'!H37</f>
        <v>0</v>
      </c>
      <c r="F37" s="560"/>
      <c r="G37" s="558">
        <f>'részletező tábla eredeti ei Bag'!M37</f>
        <v>0</v>
      </c>
      <c r="H37" s="559">
        <f>'részletező tábla módosíto ei '!M37</f>
        <v>0</v>
      </c>
      <c r="I37" s="559">
        <f>'2m cofog szerinti teljesítés'!M37</f>
        <v>0</v>
      </c>
      <c r="J37" s="560"/>
      <c r="K37" s="558">
        <f>'részletező tábla eredeti ei Bag'!Q37</f>
        <v>0</v>
      </c>
      <c r="L37" s="559">
        <f>'részletező tábla módosíto ei '!Q37</f>
        <v>0</v>
      </c>
      <c r="M37" s="559">
        <f>'2m cofog szerinti teljesítés'!Q37</f>
        <v>0</v>
      </c>
      <c r="N37" s="560"/>
      <c r="O37" s="558">
        <f>'részletező tábla eredeti ei Bag'!AY37</f>
        <v>0</v>
      </c>
      <c r="P37" s="559">
        <f>'részletező tábla módosíto ei '!AY37</f>
        <v>0</v>
      </c>
      <c r="Q37" s="559">
        <f>'2m cofog szerinti teljesítés'!AY37</f>
        <v>0</v>
      </c>
      <c r="R37" s="561"/>
      <c r="S37" s="558">
        <f>'részletező tábla eredeti ei Bag'!AZ37</f>
        <v>0</v>
      </c>
      <c r="T37" s="559">
        <f>'részletező tábla módosíto ei '!AZ37</f>
        <v>0</v>
      </c>
      <c r="U37" s="559">
        <f>'2m cofog szerinti teljesítés'!AZ37</f>
        <v>0</v>
      </c>
      <c r="V37" s="562"/>
      <c r="W37" s="563">
        <f t="shared" si="4"/>
        <v>0</v>
      </c>
      <c r="Y37" s="563">
        <f t="shared" si="5"/>
        <v>0</v>
      </c>
      <c r="Z37" s="563">
        <f t="shared" si="6"/>
        <v>0</v>
      </c>
      <c r="AA37" s="563">
        <f t="shared" si="7"/>
        <v>0</v>
      </c>
      <c r="AB37" s="563">
        <f t="shared" si="8"/>
        <v>0</v>
      </c>
    </row>
    <row r="38" spans="1:28" x14ac:dyDescent="0.25">
      <c r="A38" s="556" t="s">
        <v>115</v>
      </c>
      <c r="B38" s="557" t="s">
        <v>116</v>
      </c>
      <c r="C38" s="558">
        <f>'részletező tábla eredeti ei Bag'!H38</f>
        <v>0</v>
      </c>
      <c r="D38" s="559">
        <f>'részletező tábla módosíto ei '!H38</f>
        <v>0</v>
      </c>
      <c r="E38" s="559">
        <f>'2m cofog szerinti teljesítés'!H38</f>
        <v>0</v>
      </c>
      <c r="F38" s="560"/>
      <c r="G38" s="558">
        <f>'részletező tábla eredeti ei Bag'!M38</f>
        <v>0</v>
      </c>
      <c r="H38" s="559">
        <f>'részletező tábla módosíto ei '!M38</f>
        <v>0</v>
      </c>
      <c r="I38" s="559">
        <f>'2m cofog szerinti teljesítés'!M38</f>
        <v>0</v>
      </c>
      <c r="J38" s="560"/>
      <c r="K38" s="558">
        <f>'részletező tábla eredeti ei Bag'!Q38</f>
        <v>0</v>
      </c>
      <c r="L38" s="559">
        <f>'részletező tábla módosíto ei '!Q38</f>
        <v>0</v>
      </c>
      <c r="M38" s="559">
        <f>'2m cofog szerinti teljesítés'!Q38</f>
        <v>0</v>
      </c>
      <c r="N38" s="560"/>
      <c r="O38" s="558">
        <f>'részletező tábla eredeti ei Bag'!AY38</f>
        <v>0</v>
      </c>
      <c r="P38" s="559">
        <f>'részletező tábla módosíto ei '!AY38</f>
        <v>0</v>
      </c>
      <c r="Q38" s="559">
        <f>'2m cofog szerinti teljesítés'!AY38</f>
        <v>0</v>
      </c>
      <c r="R38" s="561"/>
      <c r="S38" s="558">
        <f>'részletező tábla eredeti ei Bag'!AZ38</f>
        <v>0</v>
      </c>
      <c r="T38" s="559">
        <f>'részletező tábla módosíto ei '!AZ38</f>
        <v>0</v>
      </c>
      <c r="U38" s="559">
        <f>'2m cofog szerinti teljesítés'!AZ38</f>
        <v>0</v>
      </c>
      <c r="V38" s="562"/>
      <c r="W38" s="563">
        <f t="shared" si="4"/>
        <v>0</v>
      </c>
      <c r="Y38" s="563">
        <f t="shared" si="5"/>
        <v>0</v>
      </c>
      <c r="Z38" s="563">
        <f t="shared" si="6"/>
        <v>0</v>
      </c>
      <c r="AA38" s="563">
        <f t="shared" si="7"/>
        <v>0</v>
      </c>
      <c r="AB38" s="563">
        <f t="shared" si="8"/>
        <v>0</v>
      </c>
    </row>
    <row r="39" spans="1:28" x14ac:dyDescent="0.25">
      <c r="A39" s="556" t="s">
        <v>117</v>
      </c>
      <c r="B39" s="557" t="s">
        <v>118</v>
      </c>
      <c r="C39" s="558">
        <f>'részletező tábla eredeti ei Bag'!H39</f>
        <v>0</v>
      </c>
      <c r="D39" s="559">
        <f>'részletező tábla módosíto ei '!H39</f>
        <v>0</v>
      </c>
      <c r="E39" s="559">
        <f>'2m cofog szerinti teljesítés'!H39</f>
        <v>0</v>
      </c>
      <c r="F39" s="560">
        <f t="shared" ref="F39" si="32">SUM(F40:F42)</f>
        <v>0</v>
      </c>
      <c r="G39" s="558">
        <f>'részletező tábla eredeti ei Bag'!M39</f>
        <v>0</v>
      </c>
      <c r="H39" s="559">
        <f>'részletező tábla módosíto ei '!M39</f>
        <v>0</v>
      </c>
      <c r="I39" s="559">
        <f>'2m cofog szerinti teljesítés'!M39</f>
        <v>0</v>
      </c>
      <c r="J39" s="560">
        <f t="shared" ref="J39" si="33">SUM(J40:J42)</f>
        <v>0</v>
      </c>
      <c r="K39" s="558">
        <f>'részletező tábla eredeti ei Bag'!Q39</f>
        <v>0</v>
      </c>
      <c r="L39" s="559">
        <f>'részletező tábla módosíto ei '!Q39</f>
        <v>0</v>
      </c>
      <c r="M39" s="559">
        <f>'2m cofog szerinti teljesítés'!Q39</f>
        <v>0</v>
      </c>
      <c r="N39" s="560">
        <f t="shared" ref="N39" si="34">SUM(N40:N42)</f>
        <v>0</v>
      </c>
      <c r="O39" s="558">
        <f>'részletező tábla eredeti ei Bag'!AY39</f>
        <v>10900000</v>
      </c>
      <c r="P39" s="559">
        <f>'részletező tábla módosíto ei '!AY39</f>
        <v>10900000</v>
      </c>
      <c r="Q39" s="559">
        <f>'2m cofog szerinti teljesítés'!AY39</f>
        <v>10899282</v>
      </c>
      <c r="R39" s="561">
        <f>Q39/P39</f>
        <v>0.999934128440367</v>
      </c>
      <c r="S39" s="558">
        <f>'részletező tábla eredeti ei Bag'!AZ39</f>
        <v>10900000</v>
      </c>
      <c r="T39" s="559">
        <f>'részletező tábla módosíto ei '!AZ39</f>
        <v>10900000</v>
      </c>
      <c r="U39" s="559">
        <f>'2m cofog szerinti teljesítés'!AZ39</f>
        <v>10899282</v>
      </c>
      <c r="V39" s="562">
        <f>U39/T39</f>
        <v>0.999934128440367</v>
      </c>
      <c r="W39" s="563">
        <f>W41</f>
        <v>718</v>
      </c>
      <c r="Y39" s="563">
        <f t="shared" si="5"/>
        <v>0</v>
      </c>
      <c r="Z39" s="563">
        <f t="shared" si="6"/>
        <v>0</v>
      </c>
      <c r="AA39" s="563">
        <f t="shared" si="7"/>
        <v>0</v>
      </c>
      <c r="AB39" s="563">
        <f t="shared" si="8"/>
        <v>718</v>
      </c>
    </row>
    <row r="40" spans="1:28" ht="30" x14ac:dyDescent="0.25">
      <c r="A40" s="566"/>
      <c r="B40" s="565" t="s">
        <v>119</v>
      </c>
      <c r="C40" s="558">
        <f>'részletező tábla eredeti ei Bag'!H40</f>
        <v>0</v>
      </c>
      <c r="D40" s="559">
        <f>'részletező tábla módosíto ei '!H40</f>
        <v>0</v>
      </c>
      <c r="E40" s="559">
        <f>'2m cofog szerinti teljesítés'!H40</f>
        <v>0</v>
      </c>
      <c r="F40" s="560"/>
      <c r="G40" s="558">
        <f>'részletező tábla eredeti ei Bag'!M40</f>
        <v>0</v>
      </c>
      <c r="H40" s="559">
        <f>'részletező tábla módosíto ei '!M40</f>
        <v>0</v>
      </c>
      <c r="I40" s="559">
        <f>'2m cofog szerinti teljesítés'!M40</f>
        <v>0</v>
      </c>
      <c r="J40" s="560"/>
      <c r="K40" s="558">
        <f>'részletező tábla eredeti ei Bag'!Q40</f>
        <v>0</v>
      </c>
      <c r="L40" s="559">
        <f>'részletező tábla módosíto ei '!Q40</f>
        <v>0</v>
      </c>
      <c r="M40" s="559">
        <f>'2m cofog szerinti teljesítés'!Q40</f>
        <v>0</v>
      </c>
      <c r="N40" s="560"/>
      <c r="O40" s="558">
        <f>'részletező tábla eredeti ei Bag'!AY40</f>
        <v>0</v>
      </c>
      <c r="P40" s="559">
        <f>'részletező tábla módosíto ei '!AY40</f>
        <v>0</v>
      </c>
      <c r="Q40" s="559">
        <f>'2m cofog szerinti teljesítés'!AY40</f>
        <v>0</v>
      </c>
      <c r="R40" s="561"/>
      <c r="S40" s="558">
        <f>'részletező tábla eredeti ei Bag'!AZ40</f>
        <v>0</v>
      </c>
      <c r="T40" s="559">
        <f>'részletező tábla módosíto ei '!AZ40</f>
        <v>0</v>
      </c>
      <c r="U40" s="559">
        <f>'2m cofog szerinti teljesítés'!AZ40</f>
        <v>0</v>
      </c>
      <c r="V40" s="562"/>
      <c r="W40" s="563">
        <v>0</v>
      </c>
      <c r="Y40" s="563">
        <f t="shared" si="5"/>
        <v>0</v>
      </c>
      <c r="Z40" s="563">
        <f t="shared" si="6"/>
        <v>0</v>
      </c>
      <c r="AA40" s="563">
        <f t="shared" si="7"/>
        <v>0</v>
      </c>
      <c r="AB40" s="563">
        <f t="shared" si="8"/>
        <v>0</v>
      </c>
    </row>
    <row r="41" spans="1:28" ht="30" x14ac:dyDescent="0.25">
      <c r="A41" s="566"/>
      <c r="B41" s="565" t="s">
        <v>120</v>
      </c>
      <c r="C41" s="558">
        <f>'részletező tábla eredeti ei Bag'!H41</f>
        <v>0</v>
      </c>
      <c r="D41" s="559">
        <f>'részletező tábla módosíto ei '!H41</f>
        <v>0</v>
      </c>
      <c r="E41" s="559">
        <f>'2m cofog szerinti teljesítés'!H41</f>
        <v>0</v>
      </c>
      <c r="F41" s="560"/>
      <c r="G41" s="558">
        <f>'részletező tábla eredeti ei Bag'!M41</f>
        <v>0</v>
      </c>
      <c r="H41" s="559">
        <f>'részletező tábla módosíto ei '!M41</f>
        <v>0</v>
      </c>
      <c r="I41" s="559">
        <f>'2m cofog szerinti teljesítés'!M41</f>
        <v>0</v>
      </c>
      <c r="J41" s="560"/>
      <c r="K41" s="558">
        <f>'részletező tábla eredeti ei Bag'!Q41</f>
        <v>0</v>
      </c>
      <c r="L41" s="559">
        <f>'részletező tábla módosíto ei '!Q41</f>
        <v>0</v>
      </c>
      <c r="M41" s="559">
        <f>'2m cofog szerinti teljesítés'!Q41</f>
        <v>0</v>
      </c>
      <c r="N41" s="560"/>
      <c r="O41" s="558">
        <f>'részletező tábla eredeti ei Bag'!AY41</f>
        <v>10900000</v>
      </c>
      <c r="P41" s="559">
        <f>'részletező tábla módosíto ei '!AY41</f>
        <v>10900000</v>
      </c>
      <c r="Q41" s="559">
        <f>'2m cofog szerinti teljesítés'!AY41</f>
        <v>10899282</v>
      </c>
      <c r="R41" s="561">
        <f>Q41/P41</f>
        <v>0.999934128440367</v>
      </c>
      <c r="S41" s="558">
        <f>'részletező tábla eredeti ei Bag'!AZ41</f>
        <v>10900000</v>
      </c>
      <c r="T41" s="559">
        <f>'részletező tábla módosíto ei '!AZ41</f>
        <v>10900000</v>
      </c>
      <c r="U41" s="559">
        <f>'2m cofog szerinti teljesítés'!AZ41</f>
        <v>10899282</v>
      </c>
      <c r="V41" s="562">
        <f>U41/T41</f>
        <v>0.999934128440367</v>
      </c>
      <c r="W41" s="563">
        <f t="shared" si="4"/>
        <v>718</v>
      </c>
      <c r="Y41" s="563">
        <f t="shared" si="5"/>
        <v>0</v>
      </c>
      <c r="Z41" s="563">
        <f t="shared" si="6"/>
        <v>0</v>
      </c>
      <c r="AA41" s="563">
        <f t="shared" si="7"/>
        <v>0</v>
      </c>
      <c r="AB41" s="563">
        <f t="shared" si="8"/>
        <v>718</v>
      </c>
    </row>
    <row r="42" spans="1:28" x14ac:dyDescent="0.25">
      <c r="A42" s="566"/>
      <c r="B42" s="565" t="s">
        <v>121</v>
      </c>
      <c r="C42" s="558">
        <f>'részletező tábla eredeti ei Bag'!H42</f>
        <v>0</v>
      </c>
      <c r="D42" s="559">
        <f>'részletező tábla módosíto ei '!H42</f>
        <v>0</v>
      </c>
      <c r="E42" s="559">
        <f>'2m cofog szerinti teljesítés'!H42</f>
        <v>0</v>
      </c>
      <c r="F42" s="560"/>
      <c r="G42" s="558">
        <f>'részletező tábla eredeti ei Bag'!M42</f>
        <v>0</v>
      </c>
      <c r="H42" s="559">
        <f>'részletező tábla módosíto ei '!M42</f>
        <v>0</v>
      </c>
      <c r="I42" s="559">
        <f>'2m cofog szerinti teljesítés'!M42</f>
        <v>0</v>
      </c>
      <c r="J42" s="560"/>
      <c r="K42" s="558">
        <f>'részletező tábla eredeti ei Bag'!Q42</f>
        <v>0</v>
      </c>
      <c r="L42" s="559">
        <f>'részletező tábla módosíto ei '!Q42</f>
        <v>0</v>
      </c>
      <c r="M42" s="559">
        <f>'2m cofog szerinti teljesítés'!Q42</f>
        <v>0</v>
      </c>
      <c r="N42" s="560"/>
      <c r="O42" s="558">
        <f>'részletező tábla eredeti ei Bag'!AY42</f>
        <v>0</v>
      </c>
      <c r="P42" s="559">
        <f>'részletező tábla módosíto ei '!AY42</f>
        <v>0</v>
      </c>
      <c r="Q42" s="559">
        <f>'2m cofog szerinti teljesítés'!AY42</f>
        <v>0</v>
      </c>
      <c r="R42" s="561"/>
      <c r="S42" s="558">
        <f>'részletező tábla eredeti ei Bag'!AZ42</f>
        <v>0</v>
      </c>
      <c r="T42" s="559">
        <f>'részletező tábla módosíto ei '!AZ42</f>
        <v>0</v>
      </c>
      <c r="U42" s="559">
        <f>'2m cofog szerinti teljesítés'!AZ42</f>
        <v>0</v>
      </c>
      <c r="V42" s="562"/>
      <c r="W42" s="563">
        <f t="shared" si="4"/>
        <v>0</v>
      </c>
      <c r="Y42" s="563">
        <f t="shared" si="5"/>
        <v>0</v>
      </c>
      <c r="Z42" s="563">
        <f t="shared" si="6"/>
        <v>0</v>
      </c>
      <c r="AA42" s="563">
        <f t="shared" si="7"/>
        <v>0</v>
      </c>
      <c r="AB42" s="563">
        <f t="shared" si="8"/>
        <v>0</v>
      </c>
    </row>
    <row r="43" spans="1:28" x14ac:dyDescent="0.25">
      <c r="A43" s="556" t="s">
        <v>122</v>
      </c>
      <c r="B43" s="557" t="s">
        <v>123</v>
      </c>
      <c r="C43" s="558">
        <f>'részletező tábla eredeti ei Bag'!H43</f>
        <v>0</v>
      </c>
      <c r="D43" s="559">
        <f>'részletező tábla módosíto ei '!H43</f>
        <v>0</v>
      </c>
      <c r="E43" s="559">
        <f>'2m cofog szerinti teljesítés'!H43</f>
        <v>0</v>
      </c>
      <c r="F43" s="560">
        <f t="shared" ref="F43" si="35">SUM(F44:F45)</f>
        <v>0</v>
      </c>
      <c r="G43" s="558">
        <f>'részletező tábla eredeti ei Bag'!M43</f>
        <v>0</v>
      </c>
      <c r="H43" s="559">
        <f>'részletező tábla módosíto ei '!M43</f>
        <v>0</v>
      </c>
      <c r="I43" s="559">
        <f>'2m cofog szerinti teljesítés'!M43</f>
        <v>0</v>
      </c>
      <c r="J43" s="560">
        <f t="shared" ref="J43" si="36">SUM(J44:J45)</f>
        <v>0</v>
      </c>
      <c r="K43" s="558">
        <f>'részletező tábla eredeti ei Bag'!Q43</f>
        <v>0</v>
      </c>
      <c r="L43" s="559">
        <f>'részletező tábla módosíto ei '!Q43</f>
        <v>0</v>
      </c>
      <c r="M43" s="559">
        <f>'2m cofog szerinti teljesítés'!Q43</f>
        <v>0</v>
      </c>
      <c r="N43" s="560">
        <f t="shared" ref="N43" si="37">SUM(N44:N45)</f>
        <v>0</v>
      </c>
      <c r="O43" s="558">
        <f>'részletező tábla eredeti ei Bag'!AY43</f>
        <v>8000000</v>
      </c>
      <c r="P43" s="559">
        <f>'részletező tábla módosíto ei '!AY43</f>
        <v>8000000</v>
      </c>
      <c r="Q43" s="559">
        <f>'2m cofog szerinti teljesítés'!AY43</f>
        <v>6064929</v>
      </c>
      <c r="R43" s="561">
        <f>Q43/P43</f>
        <v>0.75811612500000003</v>
      </c>
      <c r="S43" s="558">
        <f>'részletező tábla eredeti ei Bag'!AZ43</f>
        <v>8000000</v>
      </c>
      <c r="T43" s="559">
        <f>'részletező tábla módosíto ei '!AZ43</f>
        <v>8000000</v>
      </c>
      <c r="U43" s="559">
        <f>'2m cofog szerinti teljesítés'!AZ43</f>
        <v>6064929</v>
      </c>
      <c r="V43" s="562">
        <f>U43/T43</f>
        <v>0.75811612500000003</v>
      </c>
      <c r="W43" s="563">
        <f t="shared" si="4"/>
        <v>1935071</v>
      </c>
      <c r="Y43" s="563">
        <f t="shared" si="5"/>
        <v>0</v>
      </c>
      <c r="Z43" s="563">
        <f t="shared" si="6"/>
        <v>0</v>
      </c>
      <c r="AA43" s="563">
        <f t="shared" si="7"/>
        <v>0</v>
      </c>
      <c r="AB43" s="563">
        <f t="shared" si="8"/>
        <v>1935071</v>
      </c>
    </row>
    <row r="44" spans="1:28" x14ac:dyDescent="0.25">
      <c r="A44" s="566"/>
      <c r="B44" s="565" t="s">
        <v>124</v>
      </c>
      <c r="C44" s="558">
        <f>'részletező tábla eredeti ei Bag'!H44</f>
        <v>0</v>
      </c>
      <c r="D44" s="559">
        <f>'részletező tábla módosíto ei '!H44</f>
        <v>0</v>
      </c>
      <c r="E44" s="559">
        <f>'2m cofog szerinti teljesítés'!H44</f>
        <v>0</v>
      </c>
      <c r="F44" s="560"/>
      <c r="G44" s="558">
        <f>'részletező tábla eredeti ei Bag'!M44</f>
        <v>0</v>
      </c>
      <c r="H44" s="559">
        <f>'részletező tábla módosíto ei '!M44</f>
        <v>0</v>
      </c>
      <c r="I44" s="559">
        <f>'2m cofog szerinti teljesítés'!M44</f>
        <v>0</v>
      </c>
      <c r="J44" s="560"/>
      <c r="K44" s="558">
        <f>'részletező tábla eredeti ei Bag'!Q44</f>
        <v>0</v>
      </c>
      <c r="L44" s="559">
        <f>'részletező tábla módosíto ei '!Q44</f>
        <v>0</v>
      </c>
      <c r="M44" s="559">
        <f>'2m cofog szerinti teljesítés'!Q44</f>
        <v>0</v>
      </c>
      <c r="N44" s="560"/>
      <c r="O44" s="558">
        <f>'részletező tábla eredeti ei Bag'!AY44</f>
        <v>8000000</v>
      </c>
      <c r="P44" s="559">
        <f>'részletező tábla módosíto ei '!AY44</f>
        <v>8000000</v>
      </c>
      <c r="Q44" s="559">
        <f>'2m cofog szerinti teljesítés'!AY44</f>
        <v>6064929</v>
      </c>
      <c r="R44" s="561">
        <f>Q44/P44</f>
        <v>0.75811612500000003</v>
      </c>
      <c r="S44" s="558">
        <f>'részletező tábla eredeti ei Bag'!AZ44</f>
        <v>8000000</v>
      </c>
      <c r="T44" s="559">
        <f>'részletező tábla módosíto ei '!AZ44</f>
        <v>8000000</v>
      </c>
      <c r="U44" s="559">
        <f>'2m cofog szerinti teljesítés'!AZ44</f>
        <v>6064929</v>
      </c>
      <c r="V44" s="562">
        <f>U44/T44</f>
        <v>0.75811612500000003</v>
      </c>
      <c r="W44" s="563">
        <f t="shared" si="4"/>
        <v>1935071</v>
      </c>
      <c r="Y44" s="563">
        <f t="shared" si="5"/>
        <v>0</v>
      </c>
      <c r="Z44" s="563">
        <f t="shared" si="6"/>
        <v>0</v>
      </c>
      <c r="AA44" s="563">
        <f t="shared" si="7"/>
        <v>0</v>
      </c>
      <c r="AB44" s="563">
        <f t="shared" si="8"/>
        <v>1935071</v>
      </c>
    </row>
    <row r="45" spans="1:28" ht="45" x14ac:dyDescent="0.25">
      <c r="A45" s="566"/>
      <c r="B45" s="565" t="s">
        <v>125</v>
      </c>
      <c r="C45" s="558">
        <f>'részletező tábla eredeti ei Bag'!H45</f>
        <v>0</v>
      </c>
      <c r="D45" s="559">
        <f>'részletező tábla módosíto ei '!H45</f>
        <v>0</v>
      </c>
      <c r="E45" s="559">
        <f>'2m cofog szerinti teljesítés'!H45</f>
        <v>0</v>
      </c>
      <c r="F45" s="560"/>
      <c r="G45" s="558">
        <f>'részletező tábla eredeti ei Bag'!M45</f>
        <v>0</v>
      </c>
      <c r="H45" s="559">
        <f>'részletező tábla módosíto ei '!M45</f>
        <v>0</v>
      </c>
      <c r="I45" s="559">
        <f>'2m cofog szerinti teljesítés'!M45</f>
        <v>0</v>
      </c>
      <c r="J45" s="560"/>
      <c r="K45" s="558">
        <f>'részletező tábla eredeti ei Bag'!Q45</f>
        <v>0</v>
      </c>
      <c r="L45" s="559">
        <f>'részletező tábla módosíto ei '!Q45</f>
        <v>0</v>
      </c>
      <c r="M45" s="559">
        <f>'2m cofog szerinti teljesítés'!Q45</f>
        <v>0</v>
      </c>
      <c r="N45" s="560"/>
      <c r="O45" s="558">
        <f>'részletező tábla eredeti ei Bag'!AY45</f>
        <v>0</v>
      </c>
      <c r="P45" s="559">
        <f>'részletező tábla módosíto ei '!AY45</f>
        <v>0</v>
      </c>
      <c r="Q45" s="559">
        <f>'2m cofog szerinti teljesítés'!AY45</f>
        <v>0</v>
      </c>
      <c r="R45" s="561"/>
      <c r="S45" s="558">
        <f>'részletező tábla eredeti ei Bag'!AZ45</f>
        <v>0</v>
      </c>
      <c r="T45" s="559">
        <f>'részletező tábla módosíto ei '!AZ45</f>
        <v>0</v>
      </c>
      <c r="U45" s="559">
        <f>'2m cofog szerinti teljesítés'!AZ45</f>
        <v>0</v>
      </c>
      <c r="V45" s="562"/>
      <c r="W45" s="563">
        <f t="shared" si="4"/>
        <v>0</v>
      </c>
      <c r="Y45" s="563">
        <f t="shared" si="5"/>
        <v>0</v>
      </c>
      <c r="Z45" s="563">
        <f t="shared" si="6"/>
        <v>0</v>
      </c>
      <c r="AA45" s="563">
        <f t="shared" si="7"/>
        <v>0</v>
      </c>
      <c r="AB45" s="563">
        <f t="shared" si="8"/>
        <v>0</v>
      </c>
    </row>
    <row r="46" spans="1:28" ht="15.75" x14ac:dyDescent="0.25">
      <c r="A46" s="548" t="s">
        <v>126</v>
      </c>
      <c r="B46" s="549" t="s">
        <v>127</v>
      </c>
      <c r="C46" s="550">
        <f>'részletező tábla eredeti ei Bag'!H46</f>
        <v>0</v>
      </c>
      <c r="D46" s="551">
        <f>'részletező tábla módosíto ei '!H46</f>
        <v>0</v>
      </c>
      <c r="E46" s="551">
        <f>'2m cofog szerinti teljesítés'!H46</f>
        <v>0</v>
      </c>
      <c r="F46" s="552">
        <f t="shared" ref="F46" si="38">SUM(F47:F50)</f>
        <v>0</v>
      </c>
      <c r="G46" s="550">
        <f>'részletező tábla eredeti ei Bag'!M46</f>
        <v>0</v>
      </c>
      <c r="H46" s="551">
        <f>'részletező tábla módosíto ei '!M46</f>
        <v>0</v>
      </c>
      <c r="I46" s="551">
        <f>'2m cofog szerinti teljesítés'!M46</f>
        <v>0</v>
      </c>
      <c r="J46" s="552">
        <f t="shared" ref="J46" si="39">SUM(J47:J50)</f>
        <v>0</v>
      </c>
      <c r="K46" s="550">
        <f>'részletező tábla eredeti ei Bag'!Q46</f>
        <v>0</v>
      </c>
      <c r="L46" s="551">
        <f>'részletező tábla módosíto ei '!Q46</f>
        <v>0</v>
      </c>
      <c r="M46" s="551">
        <f>'2m cofog szerinti teljesítés'!Q46</f>
        <v>0</v>
      </c>
      <c r="N46" s="552">
        <f t="shared" ref="N46" si="40">SUM(N47:N50)</f>
        <v>0</v>
      </c>
      <c r="O46" s="550">
        <f>'részletező tábla eredeti ei Bag'!AY46</f>
        <v>2300000</v>
      </c>
      <c r="P46" s="551">
        <f>'részletező tábla módosíto ei '!AY46</f>
        <v>2300000</v>
      </c>
      <c r="Q46" s="551">
        <f>'2m cofog szerinti teljesítés'!AY46</f>
        <v>1050047</v>
      </c>
      <c r="R46" s="553">
        <f>Q46/P46</f>
        <v>0.45654217391304347</v>
      </c>
      <c r="S46" s="550">
        <f>'részletező tábla eredeti ei Bag'!AZ46</f>
        <v>2300000</v>
      </c>
      <c r="T46" s="551">
        <f>'részletező tábla módosíto ei '!AZ46</f>
        <v>2300000</v>
      </c>
      <c r="U46" s="551">
        <f>'2m cofog szerinti teljesítés'!AZ46</f>
        <v>1050047</v>
      </c>
      <c r="V46" s="554">
        <f>U46/T46</f>
        <v>0.45654217391304347</v>
      </c>
      <c r="W46" s="555">
        <f t="shared" si="4"/>
        <v>1249953</v>
      </c>
      <c r="Y46" s="555">
        <f t="shared" si="5"/>
        <v>0</v>
      </c>
      <c r="Z46" s="555">
        <f t="shared" si="6"/>
        <v>0</v>
      </c>
      <c r="AA46" s="555">
        <f t="shared" si="7"/>
        <v>0</v>
      </c>
      <c r="AB46" s="555">
        <f t="shared" si="8"/>
        <v>1249953</v>
      </c>
    </row>
    <row r="47" spans="1:28" x14ac:dyDescent="0.25">
      <c r="A47" s="566"/>
      <c r="B47" s="565" t="s">
        <v>128</v>
      </c>
      <c r="C47" s="558">
        <f>'részletező tábla eredeti ei Bag'!H47</f>
        <v>0</v>
      </c>
      <c r="D47" s="559">
        <f>'részletező tábla módosíto ei '!H47</f>
        <v>0</v>
      </c>
      <c r="E47" s="559">
        <f>'2m cofog szerinti teljesítés'!H47</f>
        <v>0</v>
      </c>
      <c r="F47" s="560"/>
      <c r="G47" s="558">
        <f>'részletező tábla eredeti ei Bag'!M47</f>
        <v>0</v>
      </c>
      <c r="H47" s="559">
        <f>'részletező tábla módosíto ei '!M47</f>
        <v>0</v>
      </c>
      <c r="I47" s="559">
        <f>'2m cofog szerinti teljesítés'!M47</f>
        <v>0</v>
      </c>
      <c r="J47" s="560"/>
      <c r="K47" s="558">
        <f>'részletező tábla eredeti ei Bag'!Q47</f>
        <v>0</v>
      </c>
      <c r="L47" s="559">
        <f>'részletező tábla módosíto ei '!Q47</f>
        <v>0</v>
      </c>
      <c r="M47" s="559">
        <f>'2m cofog szerinti teljesítés'!Q47</f>
        <v>0</v>
      </c>
      <c r="N47" s="560"/>
      <c r="O47" s="558">
        <f>'részletező tábla eredeti ei Bag'!AY47</f>
        <v>0</v>
      </c>
      <c r="P47" s="559">
        <f>'részletező tábla módosíto ei '!AY47</f>
        <v>0</v>
      </c>
      <c r="Q47" s="559">
        <f>'2m cofog szerinti teljesítés'!AY47</f>
        <v>0</v>
      </c>
      <c r="R47" s="561">
        <v>0</v>
      </c>
      <c r="S47" s="558">
        <f>'részletező tábla eredeti ei Bag'!AZ47</f>
        <v>0</v>
      </c>
      <c r="T47" s="559">
        <f>'részletező tábla módosíto ei '!AZ47</f>
        <v>0</v>
      </c>
      <c r="U47" s="559">
        <f>'2m cofog szerinti teljesítés'!AZ47</f>
        <v>0</v>
      </c>
      <c r="V47" s="562">
        <v>0</v>
      </c>
      <c r="W47" s="563">
        <f t="shared" si="4"/>
        <v>0</v>
      </c>
      <c r="Y47" s="563">
        <f t="shared" si="5"/>
        <v>0</v>
      </c>
      <c r="Z47" s="563">
        <f t="shared" si="6"/>
        <v>0</v>
      </c>
      <c r="AA47" s="563">
        <f t="shared" si="7"/>
        <v>0</v>
      </c>
      <c r="AB47" s="563">
        <f t="shared" si="8"/>
        <v>0</v>
      </c>
    </row>
    <row r="48" spans="1:28" ht="60" x14ac:dyDescent="0.25">
      <c r="A48" s="566"/>
      <c r="B48" s="565" t="s">
        <v>129</v>
      </c>
      <c r="C48" s="558">
        <f>'részletező tábla eredeti ei Bag'!H48</f>
        <v>0</v>
      </c>
      <c r="D48" s="559">
        <f>'részletező tábla módosíto ei '!H48</f>
        <v>0</v>
      </c>
      <c r="E48" s="559">
        <f>'2m cofog szerinti teljesítés'!H48</f>
        <v>0</v>
      </c>
      <c r="F48" s="560"/>
      <c r="G48" s="558">
        <f>'részletező tábla eredeti ei Bag'!M48</f>
        <v>0</v>
      </c>
      <c r="H48" s="559">
        <f>'részletező tábla módosíto ei '!M48</f>
        <v>0</v>
      </c>
      <c r="I48" s="559">
        <f>'2m cofog szerinti teljesítés'!M48</f>
        <v>0</v>
      </c>
      <c r="J48" s="560"/>
      <c r="K48" s="558">
        <f>'részletező tábla eredeti ei Bag'!Q48</f>
        <v>0</v>
      </c>
      <c r="L48" s="559">
        <f>'részletező tábla módosíto ei '!Q48</f>
        <v>0</v>
      </c>
      <c r="M48" s="559">
        <f>'2m cofog szerinti teljesítés'!Q48</f>
        <v>0</v>
      </c>
      <c r="N48" s="560"/>
      <c r="O48" s="558">
        <f>'részletező tábla eredeti ei Bag'!AY48</f>
        <v>2300000</v>
      </c>
      <c r="P48" s="559">
        <f>'részletező tábla módosíto ei '!AY48</f>
        <v>2300000</v>
      </c>
      <c r="Q48" s="559">
        <f>'2m cofog szerinti teljesítés'!AY48</f>
        <v>155000</v>
      </c>
      <c r="R48" s="561">
        <v>0</v>
      </c>
      <c r="S48" s="558">
        <f>'részletező tábla eredeti ei Bag'!AZ48</f>
        <v>2300000</v>
      </c>
      <c r="T48" s="559">
        <f>'részletező tábla módosíto ei '!AZ48</f>
        <v>2300000</v>
      </c>
      <c r="U48" s="559">
        <f>'2m cofog szerinti teljesítés'!AZ48</f>
        <v>155000</v>
      </c>
      <c r="V48" s="562">
        <v>0</v>
      </c>
      <c r="W48" s="563">
        <f>T48-U48-U49-U50</f>
        <v>1249953</v>
      </c>
      <c r="Y48" s="563">
        <f t="shared" si="5"/>
        <v>0</v>
      </c>
      <c r="Z48" s="563">
        <f t="shared" si="6"/>
        <v>0</v>
      </c>
      <c r="AA48" s="563">
        <f t="shared" si="7"/>
        <v>0</v>
      </c>
      <c r="AB48" s="563">
        <f t="shared" si="8"/>
        <v>2145000</v>
      </c>
    </row>
    <row r="49" spans="1:28" x14ac:dyDescent="0.25">
      <c r="A49" s="566"/>
      <c r="B49" s="565" t="s">
        <v>130</v>
      </c>
      <c r="C49" s="558">
        <f>'részletező tábla eredeti ei Bag'!H49</f>
        <v>0</v>
      </c>
      <c r="D49" s="559">
        <f>'részletező tábla módosíto ei '!H49</f>
        <v>0</v>
      </c>
      <c r="E49" s="559">
        <f>'2m cofog szerinti teljesítés'!H49</f>
        <v>0</v>
      </c>
      <c r="F49" s="560"/>
      <c r="G49" s="558">
        <f>'részletező tábla eredeti ei Bag'!M49</f>
        <v>0</v>
      </c>
      <c r="H49" s="559">
        <f>'részletező tábla módosíto ei '!M49</f>
        <v>0</v>
      </c>
      <c r="I49" s="559">
        <f>'2m cofog szerinti teljesítés'!M49</f>
        <v>0</v>
      </c>
      <c r="J49" s="560"/>
      <c r="K49" s="558">
        <f>'részletező tábla eredeti ei Bag'!Q49</f>
        <v>0</v>
      </c>
      <c r="L49" s="559">
        <f>'részletező tábla módosíto ei '!Q49</f>
        <v>0</v>
      </c>
      <c r="M49" s="559">
        <f>'2m cofog szerinti teljesítés'!Q49</f>
        <v>0</v>
      </c>
      <c r="N49" s="560"/>
      <c r="O49" s="558">
        <f>'részletező tábla eredeti ei Bag'!AY49</f>
        <v>0</v>
      </c>
      <c r="P49" s="559">
        <f>'részletező tábla módosíto ei '!AY49</f>
        <v>0</v>
      </c>
      <c r="Q49" s="559">
        <f>'2m cofog szerinti teljesítés'!AY49</f>
        <v>425080</v>
      </c>
      <c r="R49" s="561">
        <v>0</v>
      </c>
      <c r="S49" s="558">
        <f>'részletező tábla eredeti ei Bag'!AZ49</f>
        <v>0</v>
      </c>
      <c r="T49" s="559">
        <f>'részletező tábla módosíto ei '!AZ49</f>
        <v>0</v>
      </c>
      <c r="U49" s="559">
        <f>'2m cofog szerinti teljesítés'!AZ49</f>
        <v>425080</v>
      </c>
      <c r="V49" s="562"/>
      <c r="W49" s="563">
        <v>0</v>
      </c>
      <c r="Y49" s="563">
        <f t="shared" si="5"/>
        <v>0</v>
      </c>
      <c r="Z49" s="563">
        <f t="shared" si="6"/>
        <v>0</v>
      </c>
      <c r="AA49" s="563">
        <f t="shared" si="7"/>
        <v>0</v>
      </c>
      <c r="AB49" s="563">
        <f t="shared" si="8"/>
        <v>-425080</v>
      </c>
    </row>
    <row r="50" spans="1:28" x14ac:dyDescent="0.25">
      <c r="A50" s="566"/>
      <c r="B50" s="565" t="s">
        <v>131</v>
      </c>
      <c r="C50" s="558">
        <f>'részletező tábla eredeti ei Bag'!H50</f>
        <v>0</v>
      </c>
      <c r="D50" s="559">
        <f>'részletező tábla módosíto ei '!H50</f>
        <v>0</v>
      </c>
      <c r="E50" s="559">
        <f>'2m cofog szerinti teljesítés'!H50</f>
        <v>0</v>
      </c>
      <c r="F50" s="560"/>
      <c r="G50" s="558">
        <f>'részletező tábla eredeti ei Bag'!M50</f>
        <v>0</v>
      </c>
      <c r="H50" s="559">
        <f>'részletező tábla módosíto ei '!M50</f>
        <v>0</v>
      </c>
      <c r="I50" s="559">
        <f>'2m cofog szerinti teljesítés'!M50</f>
        <v>0</v>
      </c>
      <c r="J50" s="560"/>
      <c r="K50" s="558">
        <f>'részletező tábla eredeti ei Bag'!Q50</f>
        <v>0</v>
      </c>
      <c r="L50" s="559">
        <f>'részletező tábla módosíto ei '!Q50</f>
        <v>0</v>
      </c>
      <c r="M50" s="559">
        <f>'2m cofog szerinti teljesítés'!Q50</f>
        <v>0</v>
      </c>
      <c r="N50" s="560"/>
      <c r="O50" s="558">
        <f>'részletező tábla eredeti ei Bag'!AY50</f>
        <v>0</v>
      </c>
      <c r="P50" s="559">
        <f>'részletező tábla módosíto ei '!AY50</f>
        <v>0</v>
      </c>
      <c r="Q50" s="559">
        <f>'2m cofog szerinti teljesítés'!AY50</f>
        <v>469967</v>
      </c>
      <c r="R50" s="561">
        <v>0</v>
      </c>
      <c r="S50" s="558">
        <f>'részletező tábla eredeti ei Bag'!AZ50</f>
        <v>0</v>
      </c>
      <c r="T50" s="559">
        <f>'részletező tábla módosíto ei '!AZ50</f>
        <v>0</v>
      </c>
      <c r="U50" s="559">
        <f>'2m cofog szerinti teljesítés'!AZ50</f>
        <v>469967</v>
      </c>
      <c r="V50" s="562"/>
      <c r="W50" s="563">
        <v>0</v>
      </c>
      <c r="Y50" s="563">
        <f t="shared" si="5"/>
        <v>0</v>
      </c>
      <c r="Z50" s="563">
        <f t="shared" si="6"/>
        <v>0</v>
      </c>
      <c r="AA50" s="563">
        <f t="shared" si="7"/>
        <v>0</v>
      </c>
      <c r="AB50" s="563">
        <f t="shared" si="8"/>
        <v>-469967</v>
      </c>
    </row>
    <row r="51" spans="1:28" ht="15.75" x14ac:dyDescent="0.25">
      <c r="A51" s="540" t="s">
        <v>132</v>
      </c>
      <c r="B51" s="541" t="s">
        <v>133</v>
      </c>
      <c r="C51" s="542">
        <f>'részletező tábla eredeti ei Bag'!H51</f>
        <v>1769050</v>
      </c>
      <c r="D51" s="543">
        <f>'részletező tábla módosíto ei '!H51</f>
        <v>1769050</v>
      </c>
      <c r="E51" s="543">
        <f>'2m cofog szerinti teljesítés'!H51</f>
        <v>1537241</v>
      </c>
      <c r="F51" s="544">
        <f>E51/D51</f>
        <v>0.86896413329187983</v>
      </c>
      <c r="G51" s="542">
        <f>'részletező tábla eredeti ei Bag'!M51</f>
        <v>0</v>
      </c>
      <c r="H51" s="543">
        <f>'részletező tábla módosíto ei '!M51</f>
        <v>0</v>
      </c>
      <c r="I51" s="543">
        <f>'2m cofog szerinti teljesítés'!M51</f>
        <v>13108</v>
      </c>
      <c r="J51" s="544">
        <f t="shared" ref="J51" si="41">SUM(J52:J61)</f>
        <v>0</v>
      </c>
      <c r="K51" s="542">
        <f>'részletező tábla eredeti ei Bag'!Q51</f>
        <v>190000</v>
      </c>
      <c r="L51" s="543">
        <f>'részletező tábla módosíto ei '!Q51</f>
        <v>190000</v>
      </c>
      <c r="M51" s="543">
        <f>'2m cofog szerinti teljesítés'!Q51</f>
        <v>518960</v>
      </c>
      <c r="N51" s="544">
        <f>M51/L51</f>
        <v>2.7313684210526317</v>
      </c>
      <c r="O51" s="542">
        <f>'részletező tábla eredeti ei Bag'!AY51</f>
        <v>13871000</v>
      </c>
      <c r="P51" s="543">
        <f>'részletező tábla módosíto ei '!AY51</f>
        <v>13871000</v>
      </c>
      <c r="Q51" s="543">
        <f>'2m cofog szerinti teljesítés'!AY51</f>
        <v>16174938</v>
      </c>
      <c r="R51" s="545">
        <f>Q51/P51</f>
        <v>1.1660974695407684</v>
      </c>
      <c r="S51" s="542">
        <f>'részletező tábla eredeti ei Bag'!AZ51</f>
        <v>15830050</v>
      </c>
      <c r="T51" s="543">
        <f>'részletező tábla módosíto ei '!AZ51</f>
        <v>15830050</v>
      </c>
      <c r="U51" s="543">
        <f>'2m cofog szerinti teljesítés'!AZ51</f>
        <v>18244247</v>
      </c>
      <c r="V51" s="546">
        <f>U51/T51</f>
        <v>1.1525072251824853</v>
      </c>
      <c r="W51" s="547">
        <f t="shared" si="4"/>
        <v>-2414197</v>
      </c>
      <c r="Y51" s="547">
        <f t="shared" si="5"/>
        <v>231809</v>
      </c>
      <c r="Z51" s="547">
        <f t="shared" si="6"/>
        <v>-13108</v>
      </c>
      <c r="AA51" s="547">
        <f t="shared" si="7"/>
        <v>-328960</v>
      </c>
      <c r="AB51" s="547">
        <f t="shared" si="8"/>
        <v>-2303938</v>
      </c>
    </row>
    <row r="52" spans="1:28" x14ac:dyDescent="0.25">
      <c r="A52" s="556" t="s">
        <v>134</v>
      </c>
      <c r="B52" s="557" t="s">
        <v>135</v>
      </c>
      <c r="C52" s="558">
        <f>'részletező tábla eredeti ei Bag'!H52</f>
        <v>0</v>
      </c>
      <c r="D52" s="559">
        <f>'részletező tábla módosíto ei '!H52</f>
        <v>0</v>
      </c>
      <c r="E52" s="559">
        <f>'2m cofog szerinti teljesítés'!H52</f>
        <v>0</v>
      </c>
      <c r="F52" s="560"/>
      <c r="G52" s="558">
        <f>'részletező tábla eredeti ei Bag'!M52</f>
        <v>0</v>
      </c>
      <c r="H52" s="559">
        <f>'részletező tábla módosíto ei '!M52</f>
        <v>0</v>
      </c>
      <c r="I52" s="559">
        <f>'2m cofog szerinti teljesítés'!M52</f>
        <v>0</v>
      </c>
      <c r="J52" s="560"/>
      <c r="K52" s="558">
        <f>'részletező tábla eredeti ei Bag'!Q52</f>
        <v>0</v>
      </c>
      <c r="L52" s="559">
        <f>'részletező tábla módosíto ei '!Q52</f>
        <v>0</v>
      </c>
      <c r="M52" s="559">
        <f>'2m cofog szerinti teljesítés'!Q52</f>
        <v>0</v>
      </c>
      <c r="N52" s="560"/>
      <c r="O52" s="558">
        <f>'részletező tábla eredeti ei Bag'!AY52</f>
        <v>0</v>
      </c>
      <c r="P52" s="559">
        <f>'részletező tábla módosíto ei '!AY52</f>
        <v>0</v>
      </c>
      <c r="Q52" s="559">
        <f>'2m cofog szerinti teljesítés'!AY52</f>
        <v>0</v>
      </c>
      <c r="R52" s="561"/>
      <c r="S52" s="558">
        <f>'részletező tábla eredeti ei Bag'!AZ52</f>
        <v>0</v>
      </c>
      <c r="T52" s="559">
        <f>'részletező tábla módosíto ei '!AZ52</f>
        <v>0</v>
      </c>
      <c r="U52" s="559">
        <f>'2m cofog szerinti teljesítés'!AZ52</f>
        <v>0</v>
      </c>
      <c r="V52" s="562"/>
      <c r="W52" s="563">
        <f t="shared" si="4"/>
        <v>0</v>
      </c>
      <c r="Y52" s="563">
        <f t="shared" si="5"/>
        <v>0</v>
      </c>
      <c r="Z52" s="563">
        <f t="shared" si="6"/>
        <v>0</v>
      </c>
      <c r="AA52" s="563">
        <f t="shared" si="7"/>
        <v>0</v>
      </c>
      <c r="AB52" s="563">
        <f t="shared" si="8"/>
        <v>0</v>
      </c>
    </row>
    <row r="53" spans="1:28" x14ac:dyDescent="0.25">
      <c r="A53" s="556" t="s">
        <v>136</v>
      </c>
      <c r="B53" s="557" t="s">
        <v>137</v>
      </c>
      <c r="C53" s="558">
        <f>'részletező tábla eredeti ei Bag'!H53</f>
        <v>1515000</v>
      </c>
      <c r="D53" s="559">
        <f>'részletező tábla módosíto ei '!H53</f>
        <v>1515000</v>
      </c>
      <c r="E53" s="559">
        <f>'2m cofog szerinti teljesítés'!H53</f>
        <v>1342055</v>
      </c>
      <c r="F53" s="560">
        <f>E53/D53</f>
        <v>0.88584488448844889</v>
      </c>
      <c r="G53" s="558">
        <f>'részletező tábla eredeti ei Bag'!M53</f>
        <v>0</v>
      </c>
      <c r="H53" s="559">
        <f>'részletező tábla módosíto ei '!M53</f>
        <v>0</v>
      </c>
      <c r="I53" s="559">
        <f>'2m cofog szerinti teljesítés'!M53</f>
        <v>0</v>
      </c>
      <c r="J53" s="560"/>
      <c r="K53" s="558">
        <f>'részletező tábla eredeti ei Bag'!Q53</f>
        <v>150000</v>
      </c>
      <c r="L53" s="559">
        <f>'részletező tábla módosíto ei '!Q53</f>
        <v>150000</v>
      </c>
      <c r="M53" s="559">
        <f>'2m cofog szerinti teljesítés'!Q53</f>
        <v>147507</v>
      </c>
      <c r="N53" s="560">
        <f>M53/L53</f>
        <v>0.98338000000000003</v>
      </c>
      <c r="O53" s="558">
        <f>'részletező tábla eredeti ei Bag'!AY53</f>
        <v>6800000</v>
      </c>
      <c r="P53" s="559">
        <f>'részletező tábla módosíto ei '!AY53</f>
        <v>6800000</v>
      </c>
      <c r="Q53" s="559">
        <f>'2m cofog szerinti teljesítés'!AY53</f>
        <v>7828553</v>
      </c>
      <c r="R53" s="561">
        <f>Q53/P53</f>
        <v>1.1512577941176469</v>
      </c>
      <c r="S53" s="558">
        <f>'részletező tábla eredeti ei Bag'!AZ53</f>
        <v>8465000</v>
      </c>
      <c r="T53" s="559">
        <f>'részletező tábla módosíto ei '!AZ53</f>
        <v>8465000</v>
      </c>
      <c r="U53" s="559">
        <f>'2m cofog szerinti teljesítés'!AZ53</f>
        <v>9318115</v>
      </c>
      <c r="V53" s="562">
        <f>U53/T53</f>
        <v>1.1007814530419373</v>
      </c>
      <c r="W53" s="563">
        <f t="shared" si="4"/>
        <v>-853115</v>
      </c>
      <c r="Y53" s="563">
        <f t="shared" si="5"/>
        <v>172945</v>
      </c>
      <c r="Z53" s="563">
        <f t="shared" si="6"/>
        <v>0</v>
      </c>
      <c r="AA53" s="563">
        <f t="shared" si="7"/>
        <v>2493</v>
      </c>
      <c r="AB53" s="563">
        <f t="shared" si="8"/>
        <v>-1028553</v>
      </c>
    </row>
    <row r="54" spans="1:28" x14ac:dyDescent="0.25">
      <c r="A54" s="556" t="s">
        <v>138</v>
      </c>
      <c r="B54" s="557" t="s">
        <v>139</v>
      </c>
      <c r="C54" s="558">
        <f>'részletező tábla eredeti ei Bag'!H54</f>
        <v>0</v>
      </c>
      <c r="D54" s="559">
        <f>'részletező tábla módosíto ei '!H54</f>
        <v>0</v>
      </c>
      <c r="E54" s="559">
        <f>'2m cofog szerinti teljesítés'!H54</f>
        <v>0</v>
      </c>
      <c r="F54" s="560"/>
      <c r="G54" s="558">
        <f>'részletező tábla eredeti ei Bag'!M54</f>
        <v>0</v>
      </c>
      <c r="H54" s="559">
        <f>'részletező tábla módosíto ei '!M54</f>
        <v>0</v>
      </c>
      <c r="I54" s="559">
        <f>'2m cofog szerinti teljesítés'!M54</f>
        <v>0</v>
      </c>
      <c r="J54" s="560"/>
      <c r="K54" s="558">
        <f>'részletező tábla eredeti ei Bag'!Q54</f>
        <v>0</v>
      </c>
      <c r="L54" s="559">
        <f>'részletező tábla módosíto ei '!Q54</f>
        <v>0</v>
      </c>
      <c r="M54" s="559">
        <f>'2m cofog szerinti teljesítés'!Q54</f>
        <v>0</v>
      </c>
      <c r="N54" s="560"/>
      <c r="O54" s="558">
        <f>'részletező tábla eredeti ei Bag'!AY54</f>
        <v>1300000</v>
      </c>
      <c r="P54" s="559">
        <f>'részletező tábla módosíto ei '!AY54</f>
        <v>1300000</v>
      </c>
      <c r="Q54" s="559">
        <f>'2m cofog szerinti teljesítés'!AY54</f>
        <v>1519968</v>
      </c>
      <c r="R54" s="561">
        <f>Q54/P54</f>
        <v>1.1692061538461538</v>
      </c>
      <c r="S54" s="558">
        <f>'részletező tábla eredeti ei Bag'!AZ54</f>
        <v>1300000</v>
      </c>
      <c r="T54" s="559">
        <f>'részletező tábla módosíto ei '!AZ54</f>
        <v>1300000</v>
      </c>
      <c r="U54" s="559">
        <f>'2m cofog szerinti teljesítés'!AZ54</f>
        <v>1519968</v>
      </c>
      <c r="V54" s="562">
        <f t="shared" ref="V54:V57" si="42">U54/T54</f>
        <v>1.1692061538461538</v>
      </c>
      <c r="W54" s="563">
        <f t="shared" si="4"/>
        <v>-219968</v>
      </c>
      <c r="Y54" s="563">
        <f t="shared" si="5"/>
        <v>0</v>
      </c>
      <c r="Z54" s="563">
        <f t="shared" si="6"/>
        <v>0</v>
      </c>
      <c r="AA54" s="563">
        <f t="shared" si="7"/>
        <v>0</v>
      </c>
      <c r="AB54" s="563">
        <f t="shared" si="8"/>
        <v>-219968</v>
      </c>
    </row>
    <row r="55" spans="1:28" x14ac:dyDescent="0.25">
      <c r="A55" s="556" t="s">
        <v>140</v>
      </c>
      <c r="B55" s="557" t="s">
        <v>141</v>
      </c>
      <c r="C55" s="558">
        <f>'részletező tábla eredeti ei Bag'!H55</f>
        <v>0</v>
      </c>
      <c r="D55" s="559">
        <f>'részletező tábla módosíto ei '!H55</f>
        <v>0</v>
      </c>
      <c r="E55" s="559">
        <f>'2m cofog szerinti teljesítés'!H55</f>
        <v>0</v>
      </c>
      <c r="F55" s="560"/>
      <c r="G55" s="558">
        <f>'részletező tábla eredeti ei Bag'!M55</f>
        <v>0</v>
      </c>
      <c r="H55" s="559">
        <f>'részletező tábla módosíto ei '!M55</f>
        <v>0</v>
      </c>
      <c r="I55" s="559">
        <f>'2m cofog szerinti teljesítés'!M55</f>
        <v>0</v>
      </c>
      <c r="J55" s="560"/>
      <c r="K55" s="558">
        <f>'részletező tábla eredeti ei Bag'!Q55</f>
        <v>0</v>
      </c>
      <c r="L55" s="559">
        <f>'részletező tábla módosíto ei '!Q55</f>
        <v>0</v>
      </c>
      <c r="M55" s="559">
        <f>'2m cofog szerinti teljesítés'!Q55</f>
        <v>0</v>
      </c>
      <c r="N55" s="560"/>
      <c r="O55" s="558">
        <f>'részletező tábla eredeti ei Bag'!AY55</f>
        <v>3500000</v>
      </c>
      <c r="P55" s="559">
        <f>'részletező tábla módosíto ei '!AY55</f>
        <v>3500000</v>
      </c>
      <c r="Q55" s="559">
        <f>'2m cofog szerinti teljesítés'!AY55</f>
        <v>4392931</v>
      </c>
      <c r="R55" s="561">
        <f>Q55/P55</f>
        <v>1.2551231428571428</v>
      </c>
      <c r="S55" s="558">
        <f>'részletező tábla eredeti ei Bag'!AZ55</f>
        <v>3500000</v>
      </c>
      <c r="T55" s="559">
        <f>'részletező tábla módosíto ei '!AZ55</f>
        <v>3500000</v>
      </c>
      <c r="U55" s="559">
        <f>'2m cofog szerinti teljesítés'!AZ55</f>
        <v>4392931</v>
      </c>
      <c r="V55" s="562">
        <f t="shared" si="42"/>
        <v>1.2551231428571428</v>
      </c>
      <c r="W55" s="563">
        <f t="shared" si="4"/>
        <v>-892931</v>
      </c>
      <c r="Y55" s="563">
        <f t="shared" si="5"/>
        <v>0</v>
      </c>
      <c r="Z55" s="563">
        <f t="shared" si="6"/>
        <v>0</v>
      </c>
      <c r="AA55" s="563">
        <f t="shared" si="7"/>
        <v>0</v>
      </c>
      <c r="AB55" s="563">
        <f t="shared" si="8"/>
        <v>-892931</v>
      </c>
    </row>
    <row r="56" spans="1:28" x14ac:dyDescent="0.25">
      <c r="A56" s="556" t="s">
        <v>142</v>
      </c>
      <c r="B56" s="557" t="s">
        <v>143</v>
      </c>
      <c r="C56" s="558">
        <f>'részletező tábla eredeti ei Bag'!H56</f>
        <v>0</v>
      </c>
      <c r="D56" s="559">
        <f>'részletező tábla módosíto ei '!H56</f>
        <v>0</v>
      </c>
      <c r="E56" s="559">
        <f>'2m cofog szerinti teljesítés'!H56</f>
        <v>0</v>
      </c>
      <c r="F56" s="560"/>
      <c r="G56" s="558">
        <f>'részletező tábla eredeti ei Bag'!M56</f>
        <v>0</v>
      </c>
      <c r="H56" s="559">
        <f>'részletező tábla módosíto ei '!M56</f>
        <v>0</v>
      </c>
      <c r="I56" s="559">
        <f>'2m cofog szerinti teljesítés'!M56</f>
        <v>0</v>
      </c>
      <c r="J56" s="560"/>
      <c r="K56" s="558">
        <f>'részletező tábla eredeti ei Bag'!Q56</f>
        <v>0</v>
      </c>
      <c r="L56" s="559">
        <f>'részletező tábla módosíto ei '!Q56</f>
        <v>0</v>
      </c>
      <c r="M56" s="559">
        <f>'2m cofog szerinti teljesítés'!Q56</f>
        <v>0</v>
      </c>
      <c r="N56" s="560"/>
      <c r="O56" s="558">
        <f>'részletező tábla eredeti ei Bag'!AY56</f>
        <v>1000000</v>
      </c>
      <c r="P56" s="559">
        <f>'részletező tábla módosíto ei '!AY56</f>
        <v>1000000</v>
      </c>
      <c r="Q56" s="559">
        <f>'2m cofog szerinti teljesítés'!AY56</f>
        <v>931397</v>
      </c>
      <c r="R56" s="561">
        <f>Q56/P56</f>
        <v>0.93139700000000003</v>
      </c>
      <c r="S56" s="558">
        <f>'részletező tábla eredeti ei Bag'!AZ56</f>
        <v>1000000</v>
      </c>
      <c r="T56" s="559">
        <f>'részletező tábla módosíto ei '!AZ56</f>
        <v>1000000</v>
      </c>
      <c r="U56" s="559">
        <f>'2m cofog szerinti teljesítés'!AZ56</f>
        <v>931397</v>
      </c>
      <c r="V56" s="562">
        <f t="shared" si="42"/>
        <v>0.93139700000000003</v>
      </c>
      <c r="W56" s="563">
        <f t="shared" si="4"/>
        <v>68603</v>
      </c>
      <c r="Y56" s="563">
        <f t="shared" si="5"/>
        <v>0</v>
      </c>
      <c r="Z56" s="563">
        <f t="shared" si="6"/>
        <v>0</v>
      </c>
      <c r="AA56" s="563">
        <f t="shared" si="7"/>
        <v>0</v>
      </c>
      <c r="AB56" s="563">
        <f t="shared" si="8"/>
        <v>68603</v>
      </c>
    </row>
    <row r="57" spans="1:28" x14ac:dyDescent="0.25">
      <c r="A57" s="556" t="s">
        <v>144</v>
      </c>
      <c r="B57" s="557" t="s">
        <v>145</v>
      </c>
      <c r="C57" s="558">
        <f>'részletező tábla eredeti ei Bag'!H57</f>
        <v>254050</v>
      </c>
      <c r="D57" s="559">
        <f>'részletező tábla módosíto ei '!H57</f>
        <v>254050</v>
      </c>
      <c r="E57" s="559">
        <f>'2m cofog szerinti teljesítés'!H57</f>
        <v>191445</v>
      </c>
      <c r="F57" s="560"/>
      <c r="G57" s="558">
        <f>'részletező tábla eredeti ei Bag'!M57</f>
        <v>0</v>
      </c>
      <c r="H57" s="559">
        <f>'részletező tábla módosíto ei '!M57</f>
        <v>0</v>
      </c>
      <c r="I57" s="559">
        <f>'2m cofog szerinti teljesítés'!M57</f>
        <v>0</v>
      </c>
      <c r="J57" s="560"/>
      <c r="K57" s="558">
        <f>'részletező tábla eredeti ei Bag'!Q57</f>
        <v>40000</v>
      </c>
      <c r="L57" s="559">
        <f>'részletező tábla módosíto ei '!Q57</f>
        <v>40000</v>
      </c>
      <c r="M57" s="559">
        <f>'2m cofog szerinti teljesítés'!Q57</f>
        <v>37056</v>
      </c>
      <c r="N57" s="560"/>
      <c r="O57" s="558">
        <f>'részletező tábla eredeti ei Bag'!AY57</f>
        <v>1271000</v>
      </c>
      <c r="P57" s="559">
        <f>'részletező tábla módosíto ei '!AY57</f>
        <v>1271000</v>
      </c>
      <c r="Q57" s="559">
        <f>'2m cofog szerinti teljesítés'!AY57</f>
        <v>1310925</v>
      </c>
      <c r="R57" s="561">
        <f>Q57/P57</f>
        <v>1.0314122738001574</v>
      </c>
      <c r="S57" s="558">
        <f>'részletező tábla eredeti ei Bag'!AZ57</f>
        <v>1565050</v>
      </c>
      <c r="T57" s="559">
        <f>'részletező tábla módosíto ei '!AZ57</f>
        <v>1565050</v>
      </c>
      <c r="U57" s="559">
        <f>'2m cofog szerinti teljesítés'!AZ57</f>
        <v>1539426</v>
      </c>
      <c r="V57" s="562">
        <f t="shared" si="42"/>
        <v>0.98362736014823804</v>
      </c>
      <c r="W57" s="563">
        <f t="shared" si="4"/>
        <v>25624</v>
      </c>
      <c r="Y57" s="563">
        <f t="shared" si="5"/>
        <v>62605</v>
      </c>
      <c r="Z57" s="563">
        <f t="shared" si="6"/>
        <v>0</v>
      </c>
      <c r="AA57" s="563">
        <f t="shared" si="7"/>
        <v>2944</v>
      </c>
      <c r="AB57" s="563">
        <f t="shared" si="8"/>
        <v>-39925</v>
      </c>
    </row>
    <row r="58" spans="1:28" x14ac:dyDescent="0.25">
      <c r="A58" s="556" t="s">
        <v>146</v>
      </c>
      <c r="B58" s="557" t="s">
        <v>147</v>
      </c>
      <c r="C58" s="558">
        <f>'részletező tábla eredeti ei Bag'!H58</f>
        <v>0</v>
      </c>
      <c r="D58" s="559">
        <f>'részletező tábla módosíto ei '!H58</f>
        <v>0</v>
      </c>
      <c r="E58" s="559">
        <f>'2m cofog szerinti teljesítés'!H58</f>
        <v>0</v>
      </c>
      <c r="F58" s="560"/>
      <c r="G58" s="558">
        <f>'részletező tábla eredeti ei Bag'!M58</f>
        <v>0</v>
      </c>
      <c r="H58" s="559">
        <f>'részletező tábla módosíto ei '!M58</f>
        <v>0</v>
      </c>
      <c r="I58" s="559">
        <f>'2m cofog szerinti teljesítés'!M58</f>
        <v>0</v>
      </c>
      <c r="J58" s="560"/>
      <c r="K58" s="558">
        <f>'részletező tábla eredeti ei Bag'!Q58</f>
        <v>0</v>
      </c>
      <c r="L58" s="559">
        <f>'részletező tábla módosíto ei '!Q58</f>
        <v>0</v>
      </c>
      <c r="M58" s="559">
        <f>'2m cofog szerinti teljesítés'!Q58</f>
        <v>330000</v>
      </c>
      <c r="N58" s="560"/>
      <c r="O58" s="558">
        <f>'részletező tábla eredeti ei Bag'!AY58</f>
        <v>0</v>
      </c>
      <c r="P58" s="559">
        <f>'részletező tábla módosíto ei '!AY58</f>
        <v>0</v>
      </c>
      <c r="Q58" s="559">
        <f>'2m cofog szerinti teljesítés'!AY58</f>
        <v>0</v>
      </c>
      <c r="R58" s="561"/>
      <c r="S58" s="558">
        <f>'részletező tábla eredeti ei Bag'!AZ58</f>
        <v>0</v>
      </c>
      <c r="T58" s="559">
        <f>'részletező tábla módosíto ei '!AZ58</f>
        <v>0</v>
      </c>
      <c r="U58" s="559">
        <f>'2m cofog szerinti teljesítés'!AZ58</f>
        <v>330000</v>
      </c>
      <c r="V58" s="562"/>
      <c r="W58" s="563">
        <f t="shared" si="4"/>
        <v>-330000</v>
      </c>
      <c r="Y58" s="563">
        <f t="shared" si="5"/>
        <v>0</v>
      </c>
      <c r="Z58" s="563">
        <f t="shared" si="6"/>
        <v>0</v>
      </c>
      <c r="AA58" s="563">
        <f t="shared" si="7"/>
        <v>-330000</v>
      </c>
      <c r="AB58" s="563">
        <f t="shared" si="8"/>
        <v>0</v>
      </c>
    </row>
    <row r="59" spans="1:28" x14ac:dyDescent="0.25">
      <c r="A59" s="556" t="s">
        <v>148</v>
      </c>
      <c r="B59" s="557" t="s">
        <v>149</v>
      </c>
      <c r="C59" s="558">
        <f>'részletező tábla eredeti ei Bag'!H59</f>
        <v>0</v>
      </c>
      <c r="D59" s="559">
        <f>'részletező tábla módosíto ei '!H59</f>
        <v>0</v>
      </c>
      <c r="E59" s="559">
        <f>'2m cofog szerinti teljesítés'!H59</f>
        <v>44</v>
      </c>
      <c r="F59" s="560"/>
      <c r="G59" s="558">
        <f>'részletező tábla eredeti ei Bag'!M59</f>
        <v>0</v>
      </c>
      <c r="H59" s="559">
        <f>'részletező tábla módosíto ei '!M59</f>
        <v>0</v>
      </c>
      <c r="I59" s="559">
        <f>'2m cofog szerinti teljesítés'!M59</f>
        <v>7</v>
      </c>
      <c r="J59" s="560"/>
      <c r="K59" s="558">
        <f>'részletező tábla eredeti ei Bag'!Q59</f>
        <v>0</v>
      </c>
      <c r="L59" s="559">
        <f>'részletező tábla módosíto ei '!Q59</f>
        <v>0</v>
      </c>
      <c r="M59" s="559">
        <f>'2m cofog szerinti teljesítés'!Q59</f>
        <v>13</v>
      </c>
      <c r="N59" s="560"/>
      <c r="O59" s="558">
        <f>'részletező tábla eredeti ei Bag'!AY59</f>
        <v>0</v>
      </c>
      <c r="P59" s="559">
        <f>'részletező tábla módosíto ei '!AY59</f>
        <v>0</v>
      </c>
      <c r="Q59" s="559">
        <f>'2m cofog szerinti teljesítés'!AY59</f>
        <v>13393</v>
      </c>
      <c r="R59" s="561"/>
      <c r="S59" s="558">
        <f>'részletező tábla eredeti ei Bag'!AZ59</f>
        <v>0</v>
      </c>
      <c r="T59" s="559">
        <f>'részletező tábla módosíto ei '!AZ59</f>
        <v>0</v>
      </c>
      <c r="U59" s="559">
        <f>'2m cofog szerinti teljesítés'!AZ59</f>
        <v>13457</v>
      </c>
      <c r="V59" s="562"/>
      <c r="W59" s="563">
        <f t="shared" si="4"/>
        <v>-13457</v>
      </c>
      <c r="Y59" s="563">
        <f t="shared" si="5"/>
        <v>-44</v>
      </c>
      <c r="Z59" s="563">
        <f t="shared" si="6"/>
        <v>-7</v>
      </c>
      <c r="AA59" s="563">
        <f t="shared" si="7"/>
        <v>-13</v>
      </c>
      <c r="AB59" s="563">
        <f t="shared" si="8"/>
        <v>-13393</v>
      </c>
    </row>
    <row r="60" spans="1:28" x14ac:dyDescent="0.25">
      <c r="A60" s="556" t="s">
        <v>150</v>
      </c>
      <c r="B60" s="557" t="s">
        <v>151</v>
      </c>
      <c r="C60" s="558">
        <f>'részletező tábla eredeti ei Bag'!H60</f>
        <v>0</v>
      </c>
      <c r="D60" s="559">
        <f>'részletező tábla módosíto ei '!H60</f>
        <v>0</v>
      </c>
      <c r="E60" s="559">
        <f>'2m cofog szerinti teljesítés'!H60</f>
        <v>0</v>
      </c>
      <c r="F60" s="560"/>
      <c r="G60" s="558">
        <f>'részletező tábla eredeti ei Bag'!M60</f>
        <v>0</v>
      </c>
      <c r="H60" s="559">
        <f>'részletező tábla módosíto ei '!M60</f>
        <v>0</v>
      </c>
      <c r="I60" s="559">
        <f>'2m cofog szerinti teljesítés'!M60</f>
        <v>0</v>
      </c>
      <c r="J60" s="560"/>
      <c r="K60" s="558">
        <f>'részletező tábla eredeti ei Bag'!Q60</f>
        <v>0</v>
      </c>
      <c r="L60" s="559">
        <f>'részletező tábla módosíto ei '!Q60</f>
        <v>0</v>
      </c>
      <c r="M60" s="559">
        <f>'2m cofog szerinti teljesítés'!Q60</f>
        <v>0</v>
      </c>
      <c r="N60" s="560"/>
      <c r="O60" s="558">
        <f>'részletező tábla eredeti ei Bag'!AY60</f>
        <v>0</v>
      </c>
      <c r="P60" s="559">
        <f>'részletező tábla módosíto ei '!AY60</f>
        <v>0</v>
      </c>
      <c r="Q60" s="559">
        <f>'2m cofog szerinti teljesítés'!AY60</f>
        <v>0</v>
      </c>
      <c r="R60" s="561"/>
      <c r="S60" s="558">
        <f>'részletező tábla eredeti ei Bag'!AZ60</f>
        <v>0</v>
      </c>
      <c r="T60" s="559">
        <f>'részletező tábla módosíto ei '!AZ60</f>
        <v>0</v>
      </c>
      <c r="U60" s="559">
        <f>'2m cofog szerinti teljesítés'!AZ60</f>
        <v>0</v>
      </c>
      <c r="V60" s="562"/>
      <c r="W60" s="563">
        <f t="shared" si="4"/>
        <v>0</v>
      </c>
      <c r="Y60" s="563">
        <f t="shared" si="5"/>
        <v>0</v>
      </c>
      <c r="Z60" s="563">
        <f t="shared" si="6"/>
        <v>0</v>
      </c>
      <c r="AA60" s="563">
        <f t="shared" si="7"/>
        <v>0</v>
      </c>
      <c r="AB60" s="563">
        <f t="shared" si="8"/>
        <v>0</v>
      </c>
    </row>
    <row r="61" spans="1:28" x14ac:dyDescent="0.25">
      <c r="A61" s="556" t="s">
        <v>152</v>
      </c>
      <c r="B61" s="557" t="s">
        <v>153</v>
      </c>
      <c r="C61" s="558">
        <f>'részletező tábla eredeti ei Bag'!H61</f>
        <v>0</v>
      </c>
      <c r="D61" s="559">
        <f>'részletező tábla módosíto ei '!H61</f>
        <v>0</v>
      </c>
      <c r="E61" s="559">
        <f>'2m cofog szerinti teljesítés'!H61</f>
        <v>3697</v>
      </c>
      <c r="F61" s="560"/>
      <c r="G61" s="558">
        <f>'részletező tábla eredeti ei Bag'!M61</f>
        <v>0</v>
      </c>
      <c r="H61" s="559">
        <f>'részletező tábla módosíto ei '!M61</f>
        <v>0</v>
      </c>
      <c r="I61" s="559">
        <f>'2m cofog szerinti teljesítés'!M61</f>
        <v>13101</v>
      </c>
      <c r="J61" s="560"/>
      <c r="K61" s="558">
        <f>'részletező tábla eredeti ei Bag'!Q61</f>
        <v>0</v>
      </c>
      <c r="L61" s="559">
        <f>'részletező tábla módosíto ei '!Q61</f>
        <v>0</v>
      </c>
      <c r="M61" s="559">
        <f>'2m cofog szerinti teljesítés'!Q61</f>
        <v>4384</v>
      </c>
      <c r="N61" s="560"/>
      <c r="O61" s="558">
        <f>'részletező tábla eredeti ei Bag'!AY61</f>
        <v>0</v>
      </c>
      <c r="P61" s="559">
        <f>'részletező tábla módosíto ei '!AY61</f>
        <v>0</v>
      </c>
      <c r="Q61" s="559">
        <f>'2m cofog szerinti teljesítés'!AY61</f>
        <v>177771</v>
      </c>
      <c r="R61" s="561">
        <v>0</v>
      </c>
      <c r="S61" s="558">
        <f>'részletező tábla eredeti ei Bag'!AZ61</f>
        <v>0</v>
      </c>
      <c r="T61" s="559">
        <f>'részletező tábla módosíto ei '!AZ61</f>
        <v>0</v>
      </c>
      <c r="U61" s="559">
        <f>'2m cofog szerinti teljesítés'!AZ61</f>
        <v>198953</v>
      </c>
      <c r="V61" s="562">
        <v>0</v>
      </c>
      <c r="W61" s="563">
        <f t="shared" si="4"/>
        <v>-198953</v>
      </c>
      <c r="Y61" s="563">
        <f t="shared" si="5"/>
        <v>-3697</v>
      </c>
      <c r="Z61" s="563">
        <f t="shared" si="6"/>
        <v>-13101</v>
      </c>
      <c r="AA61" s="563">
        <f t="shared" si="7"/>
        <v>-4384</v>
      </c>
      <c r="AB61" s="563">
        <f t="shared" si="8"/>
        <v>-177771</v>
      </c>
    </row>
    <row r="62" spans="1:28" ht="15.75" x14ac:dyDescent="0.25">
      <c r="A62" s="540" t="s">
        <v>154</v>
      </c>
      <c r="B62" s="541" t="s">
        <v>155</v>
      </c>
      <c r="C62" s="542">
        <f>'részletező tábla eredeti ei Bag'!H62</f>
        <v>0</v>
      </c>
      <c r="D62" s="543">
        <f>'részletező tábla módosíto ei '!H62</f>
        <v>0</v>
      </c>
      <c r="E62" s="543">
        <f>'2m cofog szerinti teljesítés'!H62</f>
        <v>0</v>
      </c>
      <c r="F62" s="544">
        <f t="shared" ref="F62" si="43">SUM(F63:F67)</f>
        <v>0</v>
      </c>
      <c r="G62" s="542">
        <f>'részletező tábla eredeti ei Bag'!M62</f>
        <v>0</v>
      </c>
      <c r="H62" s="543">
        <f>'részletező tábla módosíto ei '!M62</f>
        <v>0</v>
      </c>
      <c r="I62" s="543">
        <f>'2m cofog szerinti teljesítés'!M62</f>
        <v>0</v>
      </c>
      <c r="J62" s="544">
        <f t="shared" ref="J62" si="44">SUM(J63:J67)</f>
        <v>0</v>
      </c>
      <c r="K62" s="542">
        <f>'részletező tábla eredeti ei Bag'!Q62</f>
        <v>0</v>
      </c>
      <c r="L62" s="543">
        <f>'részletező tábla módosíto ei '!Q62</f>
        <v>0</v>
      </c>
      <c r="M62" s="543">
        <f>'2m cofog szerinti teljesítés'!Q62</f>
        <v>0</v>
      </c>
      <c r="N62" s="544">
        <f t="shared" ref="N62" si="45">SUM(N63:N67)</f>
        <v>0</v>
      </c>
      <c r="O62" s="542">
        <f>'részletező tábla eredeti ei Bag'!AY62</f>
        <v>4000000</v>
      </c>
      <c r="P62" s="543">
        <f>'részletező tábla módosíto ei '!AY62</f>
        <v>4000000</v>
      </c>
      <c r="Q62" s="543">
        <f>'2m cofog szerinti teljesítés'!AY62</f>
        <v>4504610</v>
      </c>
      <c r="R62" s="545">
        <f>Q62/P62</f>
        <v>1.1261524999999999</v>
      </c>
      <c r="S62" s="542">
        <f>'részletező tábla eredeti ei Bag'!AZ62</f>
        <v>4000000</v>
      </c>
      <c r="T62" s="543">
        <f>'részletező tábla módosíto ei '!AZ62</f>
        <v>4000000</v>
      </c>
      <c r="U62" s="543">
        <f>'2m cofog szerinti teljesítés'!AZ62</f>
        <v>4504610</v>
      </c>
      <c r="V62" s="546">
        <f t="shared" ref="V62" si="46">SUM(V63:V67)</f>
        <v>0</v>
      </c>
      <c r="W62" s="547">
        <f t="shared" si="4"/>
        <v>-504610</v>
      </c>
      <c r="Y62" s="547">
        <f t="shared" si="5"/>
        <v>0</v>
      </c>
      <c r="Z62" s="547">
        <f t="shared" si="6"/>
        <v>0</v>
      </c>
      <c r="AA62" s="547">
        <f t="shared" si="7"/>
        <v>0</v>
      </c>
      <c r="AB62" s="547">
        <f t="shared" si="8"/>
        <v>-504610</v>
      </c>
    </row>
    <row r="63" spans="1:28" ht="15.75" x14ac:dyDescent="0.25">
      <c r="A63" s="548" t="s">
        <v>156</v>
      </c>
      <c r="B63" s="549" t="s">
        <v>157</v>
      </c>
      <c r="C63" s="550">
        <f>'részletező tábla eredeti ei Bag'!H63</f>
        <v>0</v>
      </c>
      <c r="D63" s="551">
        <f>'részletező tábla módosíto ei '!H63</f>
        <v>0</v>
      </c>
      <c r="E63" s="551">
        <f>'2m cofog szerinti teljesítés'!H63</f>
        <v>0</v>
      </c>
      <c r="F63" s="552"/>
      <c r="G63" s="550">
        <f>'részletező tábla eredeti ei Bag'!M63</f>
        <v>0</v>
      </c>
      <c r="H63" s="551">
        <f>'részletező tábla módosíto ei '!M63</f>
        <v>0</v>
      </c>
      <c r="I63" s="551">
        <f>'2m cofog szerinti teljesítés'!M63</f>
        <v>0</v>
      </c>
      <c r="J63" s="552"/>
      <c r="K63" s="550">
        <f>'részletező tábla eredeti ei Bag'!Q63</f>
        <v>0</v>
      </c>
      <c r="L63" s="551">
        <f>'részletező tábla módosíto ei '!Q63</f>
        <v>0</v>
      </c>
      <c r="M63" s="551">
        <f>'2m cofog szerinti teljesítés'!Q63</f>
        <v>0</v>
      </c>
      <c r="N63" s="552"/>
      <c r="O63" s="550">
        <f>'részletező tábla eredeti ei Bag'!AY63</f>
        <v>0</v>
      </c>
      <c r="P63" s="551">
        <f>'részletező tábla módosíto ei '!AY63</f>
        <v>0</v>
      </c>
      <c r="Q63" s="551">
        <f>'2m cofog szerinti teljesítés'!AY63</f>
        <v>0</v>
      </c>
      <c r="R63" s="553"/>
      <c r="S63" s="550">
        <f>'részletező tábla eredeti ei Bag'!AZ63</f>
        <v>0</v>
      </c>
      <c r="T63" s="551">
        <f>'részletező tábla módosíto ei '!AZ63</f>
        <v>0</v>
      </c>
      <c r="U63" s="551">
        <f>'2m cofog szerinti teljesítés'!AZ63</f>
        <v>0</v>
      </c>
      <c r="V63" s="554"/>
      <c r="W63" s="555">
        <f t="shared" si="4"/>
        <v>0</v>
      </c>
      <c r="Y63" s="555">
        <f t="shared" si="5"/>
        <v>0</v>
      </c>
      <c r="Z63" s="555">
        <f t="shared" si="6"/>
        <v>0</v>
      </c>
      <c r="AA63" s="555">
        <f t="shared" si="7"/>
        <v>0</v>
      </c>
      <c r="AB63" s="555">
        <f t="shared" si="8"/>
        <v>0</v>
      </c>
    </row>
    <row r="64" spans="1:28" ht="15.75" x14ac:dyDescent="0.25">
      <c r="A64" s="548" t="s">
        <v>158</v>
      </c>
      <c r="B64" s="549" t="s">
        <v>159</v>
      </c>
      <c r="C64" s="550">
        <f>'részletező tábla eredeti ei Bag'!H64</f>
        <v>0</v>
      </c>
      <c r="D64" s="551">
        <f>'részletező tábla módosíto ei '!H64</f>
        <v>0</v>
      </c>
      <c r="E64" s="551">
        <f>'2m cofog szerinti teljesítés'!H64</f>
        <v>0</v>
      </c>
      <c r="F64" s="552"/>
      <c r="G64" s="550">
        <f>'részletező tábla eredeti ei Bag'!M64</f>
        <v>0</v>
      </c>
      <c r="H64" s="551">
        <f>'részletező tábla módosíto ei '!M64</f>
        <v>0</v>
      </c>
      <c r="I64" s="551">
        <f>'2m cofog szerinti teljesítés'!M64</f>
        <v>0</v>
      </c>
      <c r="J64" s="552"/>
      <c r="K64" s="550">
        <f>'részletező tábla eredeti ei Bag'!Q64</f>
        <v>0</v>
      </c>
      <c r="L64" s="551">
        <f>'részletező tábla módosíto ei '!Q64</f>
        <v>0</v>
      </c>
      <c r="M64" s="551">
        <f>'2m cofog szerinti teljesítés'!Q64</f>
        <v>0</v>
      </c>
      <c r="N64" s="552"/>
      <c r="O64" s="550">
        <f>'részletező tábla eredeti ei Bag'!AY64</f>
        <v>4000000</v>
      </c>
      <c r="P64" s="551">
        <f>'részletező tábla módosíto ei '!AY64</f>
        <v>4000000</v>
      </c>
      <c r="Q64" s="551">
        <f>'2m cofog szerinti teljesítés'!AY64</f>
        <v>4386500</v>
      </c>
      <c r="R64" s="553">
        <f>Q64/P64</f>
        <v>1.096625</v>
      </c>
      <c r="S64" s="550">
        <f>'részletező tábla eredeti ei Bag'!AZ64</f>
        <v>4000000</v>
      </c>
      <c r="T64" s="551">
        <f>'részletező tábla módosíto ei '!AZ64</f>
        <v>4000000</v>
      </c>
      <c r="U64" s="551">
        <f>'2m cofog szerinti teljesítés'!AZ64</f>
        <v>4386500</v>
      </c>
      <c r="V64" s="554"/>
      <c r="W64" s="555">
        <f t="shared" si="4"/>
        <v>-386500</v>
      </c>
      <c r="Y64" s="555">
        <f t="shared" si="5"/>
        <v>0</v>
      </c>
      <c r="Z64" s="555">
        <f t="shared" si="6"/>
        <v>0</v>
      </c>
      <c r="AA64" s="555">
        <f t="shared" si="7"/>
        <v>0</v>
      </c>
      <c r="AB64" s="555">
        <f t="shared" si="8"/>
        <v>-386500</v>
      </c>
    </row>
    <row r="65" spans="1:28" ht="15.75" x14ac:dyDescent="0.25">
      <c r="A65" s="548" t="s">
        <v>160</v>
      </c>
      <c r="B65" s="549" t="s">
        <v>161</v>
      </c>
      <c r="C65" s="550">
        <f>'részletező tábla eredeti ei Bag'!H65</f>
        <v>0</v>
      </c>
      <c r="D65" s="551">
        <f>'részletező tábla módosíto ei '!H65</f>
        <v>0</v>
      </c>
      <c r="E65" s="551">
        <f>'2m cofog szerinti teljesítés'!H65</f>
        <v>0</v>
      </c>
      <c r="F65" s="552"/>
      <c r="G65" s="550">
        <f>'részletező tábla eredeti ei Bag'!M65</f>
        <v>0</v>
      </c>
      <c r="H65" s="551">
        <f>'részletező tábla módosíto ei '!M65</f>
        <v>0</v>
      </c>
      <c r="I65" s="551">
        <f>'2m cofog szerinti teljesítés'!M65</f>
        <v>0</v>
      </c>
      <c r="J65" s="552"/>
      <c r="K65" s="550">
        <f>'részletező tábla eredeti ei Bag'!Q65</f>
        <v>0</v>
      </c>
      <c r="L65" s="551">
        <f>'részletező tábla módosíto ei '!Q65</f>
        <v>0</v>
      </c>
      <c r="M65" s="551">
        <f>'2m cofog szerinti teljesítés'!Q65</f>
        <v>0</v>
      </c>
      <c r="N65" s="552"/>
      <c r="O65" s="550">
        <f>'részletező tábla eredeti ei Bag'!AY65</f>
        <v>0</v>
      </c>
      <c r="P65" s="551">
        <f>'részletező tábla módosíto ei '!AY65</f>
        <v>0</v>
      </c>
      <c r="Q65" s="551">
        <f>'2m cofog szerinti teljesítés'!AY65</f>
        <v>118110</v>
      </c>
      <c r="R65" s="553"/>
      <c r="S65" s="550">
        <f>'részletező tábla eredeti ei Bag'!AZ65</f>
        <v>0</v>
      </c>
      <c r="T65" s="551">
        <f>'részletező tábla módosíto ei '!AZ65</f>
        <v>0</v>
      </c>
      <c r="U65" s="551">
        <f>'2m cofog szerinti teljesítés'!AZ65</f>
        <v>118110</v>
      </c>
      <c r="V65" s="554"/>
      <c r="W65" s="555">
        <f t="shared" si="4"/>
        <v>-118110</v>
      </c>
      <c r="Y65" s="555">
        <f t="shared" si="5"/>
        <v>0</v>
      </c>
      <c r="Z65" s="555">
        <f t="shared" si="6"/>
        <v>0</v>
      </c>
      <c r="AA65" s="555">
        <f t="shared" si="7"/>
        <v>0</v>
      </c>
      <c r="AB65" s="555">
        <f t="shared" si="8"/>
        <v>-118110</v>
      </c>
    </row>
    <row r="66" spans="1:28" ht="15.75" x14ac:dyDescent="0.25">
      <c r="A66" s="548" t="s">
        <v>162</v>
      </c>
      <c r="B66" s="549" t="s">
        <v>163</v>
      </c>
      <c r="C66" s="550">
        <f>'részletező tábla eredeti ei Bag'!H66</f>
        <v>0</v>
      </c>
      <c r="D66" s="551">
        <f>'részletező tábla módosíto ei '!H66</f>
        <v>0</v>
      </c>
      <c r="E66" s="551">
        <f>'2m cofog szerinti teljesítés'!H66</f>
        <v>0</v>
      </c>
      <c r="F66" s="552"/>
      <c r="G66" s="550">
        <f>'részletező tábla eredeti ei Bag'!M66</f>
        <v>0</v>
      </c>
      <c r="H66" s="551">
        <f>'részletező tábla módosíto ei '!M66</f>
        <v>0</v>
      </c>
      <c r="I66" s="551">
        <f>'2m cofog szerinti teljesítés'!M66</f>
        <v>0</v>
      </c>
      <c r="J66" s="552"/>
      <c r="K66" s="550">
        <f>'részletező tábla eredeti ei Bag'!Q66</f>
        <v>0</v>
      </c>
      <c r="L66" s="551">
        <f>'részletező tábla módosíto ei '!Q66</f>
        <v>0</v>
      </c>
      <c r="M66" s="551">
        <f>'2m cofog szerinti teljesítés'!Q66</f>
        <v>0</v>
      </c>
      <c r="N66" s="552"/>
      <c r="O66" s="550">
        <f>'részletező tábla eredeti ei Bag'!AY66</f>
        <v>0</v>
      </c>
      <c r="P66" s="551">
        <f>'részletező tábla módosíto ei '!AY66</f>
        <v>0</v>
      </c>
      <c r="Q66" s="551">
        <f>'2m cofog szerinti teljesítés'!AY66</f>
        <v>0</v>
      </c>
      <c r="R66" s="553"/>
      <c r="S66" s="550">
        <f>'részletező tábla eredeti ei Bag'!AZ66</f>
        <v>0</v>
      </c>
      <c r="T66" s="551">
        <f>'részletező tábla módosíto ei '!AZ66</f>
        <v>0</v>
      </c>
      <c r="U66" s="551">
        <f>'2m cofog szerinti teljesítés'!AZ66</f>
        <v>0</v>
      </c>
      <c r="V66" s="554"/>
      <c r="W66" s="555">
        <f t="shared" si="4"/>
        <v>0</v>
      </c>
      <c r="Y66" s="555">
        <f t="shared" si="5"/>
        <v>0</v>
      </c>
      <c r="Z66" s="555">
        <f t="shared" si="6"/>
        <v>0</v>
      </c>
      <c r="AA66" s="555">
        <f t="shared" si="7"/>
        <v>0</v>
      </c>
      <c r="AB66" s="555">
        <f t="shared" si="8"/>
        <v>0</v>
      </c>
    </row>
    <row r="67" spans="1:28" ht="31.5" x14ac:dyDescent="0.25">
      <c r="A67" s="548" t="s">
        <v>164</v>
      </c>
      <c r="B67" s="549" t="s">
        <v>165</v>
      </c>
      <c r="C67" s="550">
        <f>'részletező tábla eredeti ei Bag'!H67</f>
        <v>0</v>
      </c>
      <c r="D67" s="551">
        <f>'részletező tábla módosíto ei '!H67</f>
        <v>0</v>
      </c>
      <c r="E67" s="551">
        <f>'2m cofog szerinti teljesítés'!H67</f>
        <v>0</v>
      </c>
      <c r="F67" s="552"/>
      <c r="G67" s="550">
        <f>'részletező tábla eredeti ei Bag'!M67</f>
        <v>0</v>
      </c>
      <c r="H67" s="551">
        <f>'részletező tábla módosíto ei '!M67</f>
        <v>0</v>
      </c>
      <c r="I67" s="551">
        <f>'2m cofog szerinti teljesítés'!M67</f>
        <v>0</v>
      </c>
      <c r="J67" s="552"/>
      <c r="K67" s="550">
        <f>'részletező tábla eredeti ei Bag'!Q67</f>
        <v>0</v>
      </c>
      <c r="L67" s="551">
        <f>'részletező tábla módosíto ei '!Q67</f>
        <v>0</v>
      </c>
      <c r="M67" s="551">
        <f>'2m cofog szerinti teljesítés'!Q67</f>
        <v>0</v>
      </c>
      <c r="N67" s="552"/>
      <c r="O67" s="550">
        <f>'részletező tábla eredeti ei Bag'!AY67</f>
        <v>0</v>
      </c>
      <c r="P67" s="551">
        <f>'részletező tábla módosíto ei '!AY67</f>
        <v>0</v>
      </c>
      <c r="Q67" s="551">
        <f>'2m cofog szerinti teljesítés'!AY67</f>
        <v>0</v>
      </c>
      <c r="R67" s="553"/>
      <c r="S67" s="550">
        <f>'részletező tábla eredeti ei Bag'!AZ67</f>
        <v>0</v>
      </c>
      <c r="T67" s="551">
        <f>'részletező tábla módosíto ei '!AZ67</f>
        <v>0</v>
      </c>
      <c r="U67" s="551">
        <f>'2m cofog szerinti teljesítés'!AZ67</f>
        <v>0</v>
      </c>
      <c r="V67" s="554"/>
      <c r="W67" s="555">
        <f t="shared" si="4"/>
        <v>0</v>
      </c>
      <c r="Y67" s="555">
        <f t="shared" si="5"/>
        <v>0</v>
      </c>
      <c r="Z67" s="555">
        <f t="shared" si="6"/>
        <v>0</v>
      </c>
      <c r="AA67" s="555">
        <f t="shared" si="7"/>
        <v>0</v>
      </c>
      <c r="AB67" s="555">
        <f t="shared" si="8"/>
        <v>0</v>
      </c>
    </row>
    <row r="68" spans="1:28" ht="15.75" x14ac:dyDescent="0.25">
      <c r="A68" s="540" t="s">
        <v>166</v>
      </c>
      <c r="B68" s="541" t="s">
        <v>167</v>
      </c>
      <c r="C68" s="542">
        <f>'részletező tábla eredeti ei Bag'!H68</f>
        <v>0</v>
      </c>
      <c r="D68" s="543">
        <f>'részletező tábla módosíto ei '!H68</f>
        <v>0</v>
      </c>
      <c r="E68" s="543">
        <f>'2m cofog szerinti teljesítés'!H68</f>
        <v>300000</v>
      </c>
      <c r="F68" s="544">
        <f t="shared" ref="F68" si="47">SUM(F69:F71)</f>
        <v>0</v>
      </c>
      <c r="G68" s="542">
        <f>'részletező tábla eredeti ei Bag'!M68</f>
        <v>0</v>
      </c>
      <c r="H68" s="543">
        <f>'részletező tábla módosíto ei '!M68</f>
        <v>0</v>
      </c>
      <c r="I68" s="543">
        <f>'2m cofog szerinti teljesítés'!M68</f>
        <v>0</v>
      </c>
      <c r="J68" s="544">
        <f t="shared" ref="J68" si="48">SUM(J69:J71)</f>
        <v>0</v>
      </c>
      <c r="K68" s="542">
        <f>'részletező tábla eredeti ei Bag'!Q68</f>
        <v>0</v>
      </c>
      <c r="L68" s="543">
        <f>'részletező tábla módosíto ei '!Q68</f>
        <v>0</v>
      </c>
      <c r="M68" s="543">
        <f>'2m cofog szerinti teljesítés'!Q68</f>
        <v>0</v>
      </c>
      <c r="N68" s="544">
        <f t="shared" ref="N68" si="49">SUM(N69:N71)</f>
        <v>0</v>
      </c>
      <c r="O68" s="542">
        <f>'részletező tábla eredeti ei Bag'!AY68</f>
        <v>0</v>
      </c>
      <c r="P68" s="543">
        <f>'részletező tábla módosíto ei '!AY68</f>
        <v>0</v>
      </c>
      <c r="Q68" s="543">
        <f>'2m cofog szerinti teljesítés'!AY68</f>
        <v>35000</v>
      </c>
      <c r="R68" s="545">
        <f t="shared" ref="R68" si="50">SUM(R69:R71)</f>
        <v>0</v>
      </c>
      <c r="S68" s="542">
        <f>'részletező tábla eredeti ei Bag'!AZ68</f>
        <v>0</v>
      </c>
      <c r="T68" s="543">
        <f>'részletező tábla módosíto ei '!AZ68</f>
        <v>0</v>
      </c>
      <c r="U68" s="543">
        <f>'2m cofog szerinti teljesítés'!AZ68</f>
        <v>335000</v>
      </c>
      <c r="V68" s="546">
        <f t="shared" ref="V68" si="51">SUM(V69:V71)</f>
        <v>0</v>
      </c>
      <c r="W68" s="547">
        <v>0</v>
      </c>
      <c r="Y68" s="547">
        <f t="shared" si="5"/>
        <v>-300000</v>
      </c>
      <c r="Z68" s="547">
        <f t="shared" si="6"/>
        <v>0</v>
      </c>
      <c r="AA68" s="547">
        <f t="shared" si="7"/>
        <v>0</v>
      </c>
      <c r="AB68" s="547">
        <f t="shared" si="8"/>
        <v>-35000</v>
      </c>
    </row>
    <row r="69" spans="1:28" ht="31.5" x14ac:dyDescent="0.25">
      <c r="A69" s="548" t="s">
        <v>168</v>
      </c>
      <c r="B69" s="549" t="s">
        <v>169</v>
      </c>
      <c r="C69" s="550">
        <f>'részletező tábla eredeti ei Bag'!H69</f>
        <v>0</v>
      </c>
      <c r="D69" s="551">
        <f>'részletező tábla módosíto ei '!H69</f>
        <v>0</v>
      </c>
      <c r="E69" s="551">
        <f>'2m cofog szerinti teljesítés'!H69</f>
        <v>0</v>
      </c>
      <c r="F69" s="552"/>
      <c r="G69" s="550">
        <f>'részletező tábla eredeti ei Bag'!M69</f>
        <v>0</v>
      </c>
      <c r="H69" s="551">
        <f>'részletező tábla módosíto ei '!M69</f>
        <v>0</v>
      </c>
      <c r="I69" s="551">
        <f>'2m cofog szerinti teljesítés'!M69</f>
        <v>0</v>
      </c>
      <c r="J69" s="552"/>
      <c r="K69" s="550">
        <f>'részletező tábla eredeti ei Bag'!Q69</f>
        <v>0</v>
      </c>
      <c r="L69" s="551">
        <f>'részletező tábla módosíto ei '!Q69</f>
        <v>0</v>
      </c>
      <c r="M69" s="551">
        <f>'2m cofog szerinti teljesítés'!Q69</f>
        <v>0</v>
      </c>
      <c r="N69" s="552"/>
      <c r="O69" s="550">
        <f>'részletező tábla eredeti ei Bag'!AY69</f>
        <v>0</v>
      </c>
      <c r="P69" s="551">
        <f>'részletező tábla módosíto ei '!AY69</f>
        <v>0</v>
      </c>
      <c r="Q69" s="551">
        <f>'2m cofog szerinti teljesítés'!AY69</f>
        <v>0</v>
      </c>
      <c r="R69" s="553"/>
      <c r="S69" s="550">
        <f>'részletező tábla eredeti ei Bag'!AZ69</f>
        <v>0</v>
      </c>
      <c r="T69" s="551">
        <f>'részletező tábla módosíto ei '!AZ69</f>
        <v>0</v>
      </c>
      <c r="U69" s="551">
        <f>'2m cofog szerinti teljesítés'!AZ69</f>
        <v>0</v>
      </c>
      <c r="V69" s="554"/>
      <c r="W69" s="555">
        <f t="shared" si="4"/>
        <v>0</v>
      </c>
      <c r="Y69" s="555">
        <f t="shared" si="5"/>
        <v>0</v>
      </c>
      <c r="Z69" s="555">
        <f t="shared" si="6"/>
        <v>0</v>
      </c>
      <c r="AA69" s="555">
        <f t="shared" si="7"/>
        <v>0</v>
      </c>
      <c r="AB69" s="555">
        <f t="shared" si="8"/>
        <v>0</v>
      </c>
    </row>
    <row r="70" spans="1:28" ht="31.5" x14ac:dyDescent="0.25">
      <c r="A70" s="548" t="s">
        <v>170</v>
      </c>
      <c r="B70" s="549" t="s">
        <v>171</v>
      </c>
      <c r="C70" s="550">
        <f>'részletező tábla eredeti ei Bag'!H70</f>
        <v>0</v>
      </c>
      <c r="D70" s="551">
        <f>'részletező tábla módosíto ei '!H70</f>
        <v>0</v>
      </c>
      <c r="E70" s="551">
        <f>'2m cofog szerinti teljesítés'!H70</f>
        <v>0</v>
      </c>
      <c r="F70" s="552"/>
      <c r="G70" s="550">
        <f>'részletező tábla eredeti ei Bag'!M70</f>
        <v>0</v>
      </c>
      <c r="H70" s="551">
        <f>'részletező tábla módosíto ei '!M70</f>
        <v>0</v>
      </c>
      <c r="I70" s="551">
        <f>'2m cofog szerinti teljesítés'!M70</f>
        <v>0</v>
      </c>
      <c r="J70" s="552"/>
      <c r="K70" s="550">
        <f>'részletező tábla eredeti ei Bag'!Q70</f>
        <v>0</v>
      </c>
      <c r="L70" s="551">
        <f>'részletező tábla módosíto ei '!Q70</f>
        <v>0</v>
      </c>
      <c r="M70" s="551">
        <f>'2m cofog szerinti teljesítés'!Q70</f>
        <v>0</v>
      </c>
      <c r="N70" s="552"/>
      <c r="O70" s="550">
        <f>'részletező tábla eredeti ei Bag'!AY70</f>
        <v>0</v>
      </c>
      <c r="P70" s="551">
        <f>'részletező tábla módosíto ei '!AY70</f>
        <v>0</v>
      </c>
      <c r="Q70" s="551">
        <f>'2m cofog szerinti teljesítés'!AY70</f>
        <v>0</v>
      </c>
      <c r="R70" s="553"/>
      <c r="S70" s="550">
        <f>'részletező tábla eredeti ei Bag'!AZ70</f>
        <v>0</v>
      </c>
      <c r="T70" s="551">
        <f>'részletező tábla módosíto ei '!AZ70</f>
        <v>0</v>
      </c>
      <c r="U70" s="551">
        <f>'2m cofog szerinti teljesítés'!AZ70</f>
        <v>0</v>
      </c>
      <c r="V70" s="554"/>
      <c r="W70" s="555">
        <f t="shared" ref="W70:W104" si="52">T70-U70</f>
        <v>0</v>
      </c>
      <c r="Y70" s="555">
        <f t="shared" ref="Y70:Y133" si="53">D70-E70</f>
        <v>0</v>
      </c>
      <c r="Z70" s="555">
        <f t="shared" ref="Z70:Z133" si="54">H70-I70</f>
        <v>0</v>
      </c>
      <c r="AA70" s="555">
        <f t="shared" ref="AA70:AA133" si="55">L70-M70</f>
        <v>0</v>
      </c>
      <c r="AB70" s="555">
        <f t="shared" ref="AB70:AB133" si="56">P70-Q70</f>
        <v>0</v>
      </c>
    </row>
    <row r="71" spans="1:28" ht="15.75" x14ac:dyDescent="0.25">
      <c r="A71" s="548" t="s">
        <v>172</v>
      </c>
      <c r="B71" s="549" t="s">
        <v>173</v>
      </c>
      <c r="C71" s="550">
        <f>'részletező tábla eredeti ei Bag'!H71</f>
        <v>0</v>
      </c>
      <c r="D71" s="551">
        <f>'részletező tábla módosíto ei '!H71</f>
        <v>0</v>
      </c>
      <c r="E71" s="551">
        <f>'2m cofog szerinti teljesítés'!H71</f>
        <v>300000</v>
      </c>
      <c r="F71" s="552"/>
      <c r="G71" s="550">
        <f>'részletező tábla eredeti ei Bag'!M71</f>
        <v>0</v>
      </c>
      <c r="H71" s="551">
        <f>'részletező tábla módosíto ei '!M71</f>
        <v>0</v>
      </c>
      <c r="I71" s="551">
        <f>'2m cofog szerinti teljesítés'!M71</f>
        <v>0</v>
      </c>
      <c r="J71" s="552"/>
      <c r="K71" s="550">
        <f>'részletező tábla eredeti ei Bag'!Q71</f>
        <v>0</v>
      </c>
      <c r="L71" s="551">
        <f>'részletező tábla módosíto ei '!Q71</f>
        <v>0</v>
      </c>
      <c r="M71" s="551">
        <f>'2m cofog szerinti teljesítés'!Q71</f>
        <v>0</v>
      </c>
      <c r="N71" s="552"/>
      <c r="O71" s="550">
        <f>'részletező tábla eredeti ei Bag'!AY71</f>
        <v>0</v>
      </c>
      <c r="P71" s="551">
        <f>'részletező tábla módosíto ei '!AY71</f>
        <v>0</v>
      </c>
      <c r="Q71" s="551">
        <f>'2m cofog szerinti teljesítés'!AY71</f>
        <v>35000</v>
      </c>
      <c r="R71" s="553"/>
      <c r="S71" s="550">
        <f>'részletező tábla eredeti ei Bag'!AZ71</f>
        <v>0</v>
      </c>
      <c r="T71" s="551">
        <f>'részletező tábla módosíto ei '!AZ71</f>
        <v>0</v>
      </c>
      <c r="U71" s="551">
        <f>'2m cofog szerinti teljesítés'!AZ71</f>
        <v>335000</v>
      </c>
      <c r="V71" s="554"/>
      <c r="W71" s="555">
        <v>0</v>
      </c>
      <c r="Y71" s="555">
        <f t="shared" si="53"/>
        <v>-300000</v>
      </c>
      <c r="Z71" s="555">
        <f t="shared" si="54"/>
        <v>0</v>
      </c>
      <c r="AA71" s="555">
        <f t="shared" si="55"/>
        <v>0</v>
      </c>
      <c r="AB71" s="555">
        <f t="shared" si="56"/>
        <v>-35000</v>
      </c>
    </row>
    <row r="72" spans="1:28" ht="15.75" x14ac:dyDescent="0.25">
      <c r="A72" s="540" t="s">
        <v>174</v>
      </c>
      <c r="B72" s="541" t="s">
        <v>175</v>
      </c>
      <c r="C72" s="542">
        <f>'részletező tábla eredeti ei Bag'!H72</f>
        <v>0</v>
      </c>
      <c r="D72" s="543">
        <f>'részletező tábla módosíto ei '!H72</f>
        <v>0</v>
      </c>
      <c r="E72" s="543">
        <f>'2m cofog szerinti teljesítés'!H72</f>
        <v>0</v>
      </c>
      <c r="F72" s="544">
        <f t="shared" ref="F72" si="57">SUM(F73:F75)</f>
        <v>0</v>
      </c>
      <c r="G72" s="542">
        <f>'részletező tábla eredeti ei Bag'!M72</f>
        <v>0</v>
      </c>
      <c r="H72" s="543">
        <f>'részletező tábla módosíto ei '!M72</f>
        <v>0</v>
      </c>
      <c r="I72" s="543">
        <f>'2m cofog szerinti teljesítés'!M72</f>
        <v>0</v>
      </c>
      <c r="J72" s="544">
        <f t="shared" ref="J72" si="58">SUM(J73:J75)</f>
        <v>0</v>
      </c>
      <c r="K72" s="542">
        <f>'részletező tábla eredeti ei Bag'!Q72</f>
        <v>0</v>
      </c>
      <c r="L72" s="543">
        <f>'részletező tábla módosíto ei '!Q72</f>
        <v>0</v>
      </c>
      <c r="M72" s="543">
        <f>'2m cofog szerinti teljesítés'!Q72</f>
        <v>0</v>
      </c>
      <c r="N72" s="544">
        <f t="shared" ref="N72" si="59">SUM(N73:N75)</f>
        <v>0</v>
      </c>
      <c r="O72" s="542">
        <f>'részletező tábla eredeti ei Bag'!AY72</f>
        <v>0</v>
      </c>
      <c r="P72" s="543">
        <f>'részletező tábla módosíto ei '!AY72</f>
        <v>0</v>
      </c>
      <c r="Q72" s="543">
        <f>'2m cofog szerinti teljesítés'!AY72</f>
        <v>0</v>
      </c>
      <c r="R72" s="545">
        <v>0</v>
      </c>
      <c r="S72" s="542">
        <f>'részletező tábla eredeti ei Bag'!AZ72</f>
        <v>0</v>
      </c>
      <c r="T72" s="543">
        <f>'részletező tábla módosíto ei '!AZ72</f>
        <v>0</v>
      </c>
      <c r="U72" s="543">
        <f>'2m cofog szerinti teljesítés'!AZ72</f>
        <v>0</v>
      </c>
      <c r="V72" s="546">
        <f t="shared" ref="V72" si="60">SUM(V73:V75)</f>
        <v>0</v>
      </c>
      <c r="W72" s="547">
        <f t="shared" si="52"/>
        <v>0</v>
      </c>
      <c r="Y72" s="547">
        <f t="shared" si="53"/>
        <v>0</v>
      </c>
      <c r="Z72" s="547">
        <f t="shared" si="54"/>
        <v>0</v>
      </c>
      <c r="AA72" s="547">
        <f t="shared" si="55"/>
        <v>0</v>
      </c>
      <c r="AB72" s="547">
        <f t="shared" si="56"/>
        <v>0</v>
      </c>
    </row>
    <row r="73" spans="1:28" ht="31.5" x14ac:dyDescent="0.25">
      <c r="A73" s="548" t="s">
        <v>176</v>
      </c>
      <c r="B73" s="549" t="s">
        <v>177</v>
      </c>
      <c r="C73" s="550">
        <f>'részletező tábla eredeti ei Bag'!H73</f>
        <v>0</v>
      </c>
      <c r="D73" s="551">
        <f>'részletező tábla módosíto ei '!H73</f>
        <v>0</v>
      </c>
      <c r="E73" s="551">
        <f>'2m cofog szerinti teljesítés'!H73</f>
        <v>0</v>
      </c>
      <c r="F73" s="552"/>
      <c r="G73" s="550">
        <f>'részletező tábla eredeti ei Bag'!M73</f>
        <v>0</v>
      </c>
      <c r="H73" s="551">
        <f>'részletező tábla módosíto ei '!M73</f>
        <v>0</v>
      </c>
      <c r="I73" s="551">
        <f>'2m cofog szerinti teljesítés'!M73</f>
        <v>0</v>
      </c>
      <c r="J73" s="552"/>
      <c r="K73" s="550">
        <f>'részletező tábla eredeti ei Bag'!Q73</f>
        <v>0</v>
      </c>
      <c r="L73" s="551">
        <f>'részletező tábla módosíto ei '!Q73</f>
        <v>0</v>
      </c>
      <c r="M73" s="551">
        <f>'2m cofog szerinti teljesítés'!Q73</f>
        <v>0</v>
      </c>
      <c r="N73" s="552"/>
      <c r="O73" s="550">
        <f>'részletező tábla eredeti ei Bag'!AY73</f>
        <v>0</v>
      </c>
      <c r="P73" s="551">
        <f>'részletező tábla módosíto ei '!AY73</f>
        <v>0</v>
      </c>
      <c r="Q73" s="551">
        <f>'2m cofog szerinti teljesítés'!AY73</f>
        <v>0</v>
      </c>
      <c r="R73" s="553"/>
      <c r="S73" s="550">
        <f>'részletező tábla eredeti ei Bag'!AZ73</f>
        <v>0</v>
      </c>
      <c r="T73" s="551">
        <f>'részletező tábla módosíto ei '!AZ73</f>
        <v>0</v>
      </c>
      <c r="U73" s="551">
        <f>'2m cofog szerinti teljesítés'!AZ73</f>
        <v>0</v>
      </c>
      <c r="V73" s="554"/>
      <c r="W73" s="555">
        <f t="shared" si="52"/>
        <v>0</v>
      </c>
      <c r="Y73" s="555">
        <f t="shared" si="53"/>
        <v>0</v>
      </c>
      <c r="Z73" s="555">
        <f t="shared" si="54"/>
        <v>0</v>
      </c>
      <c r="AA73" s="555">
        <f t="shared" si="55"/>
        <v>0</v>
      </c>
      <c r="AB73" s="555">
        <f t="shared" si="56"/>
        <v>0</v>
      </c>
    </row>
    <row r="74" spans="1:28" ht="31.5" x14ac:dyDescent="0.25">
      <c r="A74" s="548" t="s">
        <v>178</v>
      </c>
      <c r="B74" s="549" t="s">
        <v>179</v>
      </c>
      <c r="C74" s="550">
        <f>'részletező tábla eredeti ei Bag'!H74</f>
        <v>0</v>
      </c>
      <c r="D74" s="551">
        <f>'részletező tábla módosíto ei '!H74</f>
        <v>0</v>
      </c>
      <c r="E74" s="551">
        <f>'2m cofog szerinti teljesítés'!H74</f>
        <v>0</v>
      </c>
      <c r="F74" s="552"/>
      <c r="G74" s="550">
        <f>'részletező tábla eredeti ei Bag'!M74</f>
        <v>0</v>
      </c>
      <c r="H74" s="551">
        <f>'részletező tábla módosíto ei '!M74</f>
        <v>0</v>
      </c>
      <c r="I74" s="551">
        <f>'2m cofog szerinti teljesítés'!M74</f>
        <v>0</v>
      </c>
      <c r="J74" s="552"/>
      <c r="K74" s="550">
        <f>'részletező tábla eredeti ei Bag'!Q74</f>
        <v>0</v>
      </c>
      <c r="L74" s="551">
        <f>'részletező tábla módosíto ei '!Q74</f>
        <v>0</v>
      </c>
      <c r="M74" s="551">
        <f>'2m cofog szerinti teljesítés'!Q74</f>
        <v>0</v>
      </c>
      <c r="N74" s="552"/>
      <c r="O74" s="550">
        <f>'részletező tábla eredeti ei Bag'!AY74</f>
        <v>0</v>
      </c>
      <c r="P74" s="551">
        <f>'részletező tábla módosíto ei '!AY74</f>
        <v>0</v>
      </c>
      <c r="Q74" s="551">
        <f>'2m cofog szerinti teljesítés'!AY74</f>
        <v>0</v>
      </c>
      <c r="R74" s="553"/>
      <c r="S74" s="550">
        <f>'részletező tábla eredeti ei Bag'!AZ74</f>
        <v>0</v>
      </c>
      <c r="T74" s="551">
        <f>'részletező tábla módosíto ei '!AZ74</f>
        <v>0</v>
      </c>
      <c r="U74" s="551">
        <f>'2m cofog szerinti teljesítés'!AZ74</f>
        <v>0</v>
      </c>
      <c r="V74" s="554"/>
      <c r="W74" s="555">
        <f t="shared" si="52"/>
        <v>0</v>
      </c>
      <c r="Y74" s="555">
        <f t="shared" si="53"/>
        <v>0</v>
      </c>
      <c r="Z74" s="555">
        <f t="shared" si="54"/>
        <v>0</v>
      </c>
      <c r="AA74" s="555">
        <f t="shared" si="55"/>
        <v>0</v>
      </c>
      <c r="AB74" s="555">
        <f t="shared" si="56"/>
        <v>0</v>
      </c>
    </row>
    <row r="75" spans="1:28" ht="15.75" x14ac:dyDescent="0.25">
      <c r="A75" s="548" t="s">
        <v>180</v>
      </c>
      <c r="B75" s="549" t="s">
        <v>181</v>
      </c>
      <c r="C75" s="550">
        <f>'részletező tábla eredeti ei Bag'!H75</f>
        <v>0</v>
      </c>
      <c r="D75" s="551">
        <f>'részletező tábla módosíto ei '!H75</f>
        <v>0</v>
      </c>
      <c r="E75" s="551">
        <f>'2m cofog szerinti teljesítés'!H75</f>
        <v>0</v>
      </c>
      <c r="F75" s="552"/>
      <c r="G75" s="550">
        <f>'részletező tábla eredeti ei Bag'!M75</f>
        <v>0</v>
      </c>
      <c r="H75" s="551">
        <f>'részletező tábla módosíto ei '!M75</f>
        <v>0</v>
      </c>
      <c r="I75" s="551">
        <f>'2m cofog szerinti teljesítés'!M75</f>
        <v>0</v>
      </c>
      <c r="J75" s="552"/>
      <c r="K75" s="550">
        <f>'részletező tábla eredeti ei Bag'!Q75</f>
        <v>0</v>
      </c>
      <c r="L75" s="551">
        <f>'részletező tábla módosíto ei '!Q75</f>
        <v>0</v>
      </c>
      <c r="M75" s="551">
        <f>'2m cofog szerinti teljesítés'!Q75</f>
        <v>0</v>
      </c>
      <c r="N75" s="552"/>
      <c r="O75" s="550">
        <f>'részletező tábla eredeti ei Bag'!AY75</f>
        <v>0</v>
      </c>
      <c r="P75" s="551">
        <f>'részletező tábla módosíto ei '!AY75</f>
        <v>0</v>
      </c>
      <c r="Q75" s="551">
        <f>'2m cofog szerinti teljesítés'!AY75</f>
        <v>0</v>
      </c>
      <c r="R75" s="553"/>
      <c r="S75" s="550">
        <f>'részletező tábla eredeti ei Bag'!AZ75</f>
        <v>0</v>
      </c>
      <c r="T75" s="551">
        <f>'részletező tábla módosíto ei '!AZ75</f>
        <v>0</v>
      </c>
      <c r="U75" s="551">
        <f>'2m cofog szerinti teljesítés'!AZ75</f>
        <v>0</v>
      </c>
      <c r="V75" s="554"/>
      <c r="W75" s="555">
        <f t="shared" si="52"/>
        <v>0</v>
      </c>
      <c r="Y75" s="555">
        <f t="shared" si="53"/>
        <v>0</v>
      </c>
      <c r="Z75" s="555">
        <f t="shared" si="54"/>
        <v>0</v>
      </c>
      <c r="AA75" s="555">
        <f t="shared" si="55"/>
        <v>0</v>
      </c>
      <c r="AB75" s="555">
        <f t="shared" si="56"/>
        <v>0</v>
      </c>
    </row>
    <row r="76" spans="1:28" ht="15.75" x14ac:dyDescent="0.25">
      <c r="A76" s="540" t="s">
        <v>182</v>
      </c>
      <c r="B76" s="541" t="s">
        <v>183</v>
      </c>
      <c r="C76" s="542">
        <f>'részletező tábla eredeti ei Bag'!H76</f>
        <v>17265211</v>
      </c>
      <c r="D76" s="543">
        <f>'részletező tábla módosíto ei '!H76</f>
        <v>17283787</v>
      </c>
      <c r="E76" s="543">
        <f>'2m cofog szerinti teljesítés'!H76</f>
        <v>14469904</v>
      </c>
      <c r="F76" s="567">
        <f>E76/D76</f>
        <v>0.83719522810597002</v>
      </c>
      <c r="G76" s="542">
        <f>'részletező tábla eredeti ei Bag'!M76</f>
        <v>80839109</v>
      </c>
      <c r="H76" s="543">
        <f>'részletező tábla módosíto ei '!M76</f>
        <v>86711717</v>
      </c>
      <c r="I76" s="543">
        <f>'2m cofog szerinti teljesítés'!M76</f>
        <v>79570911</v>
      </c>
      <c r="J76" s="544">
        <f>I76/H76</f>
        <v>0.91764889167169872</v>
      </c>
      <c r="K76" s="542">
        <f>'részletező tábla eredeti ei Bag'!Q76</f>
        <v>60870291</v>
      </c>
      <c r="L76" s="543">
        <f>'részletező tábla módosíto ei '!Q76</f>
        <v>63332693</v>
      </c>
      <c r="M76" s="543">
        <f>'2m cofog szerinti teljesítés'!Q76</f>
        <v>56221306</v>
      </c>
      <c r="N76" s="544">
        <f>M76/L76</f>
        <v>0.88771380683275225</v>
      </c>
      <c r="O76" s="542">
        <f>'részletező tábla eredeti ei Bag'!AY76</f>
        <v>35036393</v>
      </c>
      <c r="P76" s="543">
        <f>'részletező tábla módosíto ei '!AY76</f>
        <v>35507528</v>
      </c>
      <c r="Q76" s="543">
        <f>'2m cofog szerinti teljesítés'!AY76</f>
        <v>35956157</v>
      </c>
      <c r="R76" s="545">
        <f>Q76/P76</f>
        <v>1.012634757339345</v>
      </c>
      <c r="S76" s="542">
        <f>'részletező tábla eredeti ei Bag'!AZ76</f>
        <v>194011004</v>
      </c>
      <c r="T76" s="543">
        <f>'részletező tábla módosíto ei '!AZ76</f>
        <v>202835725</v>
      </c>
      <c r="U76" s="543">
        <f>'2m cofog szerinti teljesítés'!AZ76</f>
        <v>186218278</v>
      </c>
      <c r="V76" s="546">
        <f>U76/T76</f>
        <v>0.91807435795642012</v>
      </c>
      <c r="W76" s="547">
        <f t="shared" si="52"/>
        <v>16617447</v>
      </c>
      <c r="Y76" s="547">
        <f t="shared" si="53"/>
        <v>2813883</v>
      </c>
      <c r="Z76" s="547">
        <f t="shared" si="54"/>
        <v>7140806</v>
      </c>
      <c r="AA76" s="547">
        <f t="shared" si="55"/>
        <v>7111387</v>
      </c>
      <c r="AB76" s="547">
        <f t="shared" si="56"/>
        <v>-448629</v>
      </c>
    </row>
    <row r="77" spans="1:28" ht="15.75" x14ac:dyDescent="0.25">
      <c r="A77" s="548" t="s">
        <v>184</v>
      </c>
      <c r="B77" s="549" t="s">
        <v>185</v>
      </c>
      <c r="C77" s="550">
        <f>'részletező tábla eredeti ei Bag'!H77</f>
        <v>17265211</v>
      </c>
      <c r="D77" s="551">
        <f>'részletező tábla módosíto ei '!H77</f>
        <v>17283787</v>
      </c>
      <c r="E77" s="551">
        <f>'2m cofog szerinti teljesítés'!H77</f>
        <v>14469904</v>
      </c>
      <c r="F77" s="552">
        <f>E77/D77</f>
        <v>0.83719522810597002</v>
      </c>
      <c r="G77" s="550">
        <f>'részletező tábla eredeti ei Bag'!M77</f>
        <v>80839109</v>
      </c>
      <c r="H77" s="551">
        <f>'részletező tábla módosíto ei '!M77</f>
        <v>86711717</v>
      </c>
      <c r="I77" s="551">
        <f>'2m cofog szerinti teljesítés'!M77</f>
        <v>79570911</v>
      </c>
      <c r="J77" s="552">
        <f>I77/H77</f>
        <v>0.91764889167169872</v>
      </c>
      <c r="K77" s="550">
        <f>'részletező tábla eredeti ei Bag'!Q77</f>
        <v>60870291</v>
      </c>
      <c r="L77" s="551">
        <f>'részletező tábla módosíto ei '!Q77</f>
        <v>63332693</v>
      </c>
      <c r="M77" s="551">
        <f>'2m cofog szerinti teljesítés'!Q77</f>
        <v>56221306</v>
      </c>
      <c r="N77" s="552">
        <f>M77/L77</f>
        <v>0.88771380683275225</v>
      </c>
      <c r="O77" s="550">
        <f>'részletező tábla eredeti ei Bag'!AY77</f>
        <v>35036393</v>
      </c>
      <c r="P77" s="551">
        <f>'részletező tábla módosíto ei '!AY77</f>
        <v>35507528</v>
      </c>
      <c r="Q77" s="551">
        <f>'2m cofog szerinti teljesítés'!AY77</f>
        <v>35956157</v>
      </c>
      <c r="R77" s="553">
        <f>Q77/P77</f>
        <v>1.012634757339345</v>
      </c>
      <c r="S77" s="550">
        <f>'részletező tábla eredeti ei Bag'!AZ77</f>
        <v>194011004</v>
      </c>
      <c r="T77" s="551">
        <f>'részletező tábla módosíto ei '!AZ77</f>
        <v>202835725</v>
      </c>
      <c r="U77" s="551">
        <f>'2m cofog szerinti teljesítés'!AZ77</f>
        <v>186218278</v>
      </c>
      <c r="V77" s="554">
        <f>U77/T77</f>
        <v>0.91807435795642012</v>
      </c>
      <c r="W77" s="555">
        <f t="shared" si="52"/>
        <v>16617447</v>
      </c>
      <c r="Y77" s="555">
        <f t="shared" si="53"/>
        <v>2813883</v>
      </c>
      <c r="Z77" s="555">
        <f t="shared" si="54"/>
        <v>7140806</v>
      </c>
      <c r="AA77" s="555">
        <f t="shared" si="55"/>
        <v>7111387</v>
      </c>
      <c r="AB77" s="555">
        <f t="shared" si="56"/>
        <v>-448629</v>
      </c>
    </row>
    <row r="78" spans="1:28" x14ac:dyDescent="0.25">
      <c r="A78" s="556" t="s">
        <v>186</v>
      </c>
      <c r="B78" s="557" t="s">
        <v>187</v>
      </c>
      <c r="C78" s="558">
        <f>'részletező tábla eredeti ei Bag'!H78</f>
        <v>0</v>
      </c>
      <c r="D78" s="559">
        <f>'részletező tábla módosíto ei '!H78</f>
        <v>0</v>
      </c>
      <c r="E78" s="559">
        <f>'2m cofog szerinti teljesítés'!H78</f>
        <v>0</v>
      </c>
      <c r="F78" s="560">
        <f t="shared" ref="F78" si="61">SUM(F79:F81)</f>
        <v>0</v>
      </c>
      <c r="G78" s="558">
        <f>'részletező tábla eredeti ei Bag'!M78</f>
        <v>0</v>
      </c>
      <c r="H78" s="559">
        <f>'részletező tábla módosíto ei '!M78</f>
        <v>0</v>
      </c>
      <c r="I78" s="559">
        <f>'2m cofog szerinti teljesítés'!M78</f>
        <v>0</v>
      </c>
      <c r="J78" s="560">
        <f t="shared" ref="J78" si="62">SUM(J79:J81)</f>
        <v>0</v>
      </c>
      <c r="K78" s="558">
        <f>'részletező tábla eredeti ei Bag'!Q78</f>
        <v>0</v>
      </c>
      <c r="L78" s="559">
        <f>'részletező tábla módosíto ei '!Q78</f>
        <v>0</v>
      </c>
      <c r="M78" s="559">
        <f>'2m cofog szerinti teljesítés'!Q78</f>
        <v>0</v>
      </c>
      <c r="N78" s="560">
        <f t="shared" ref="N78" si="63">SUM(N79:N81)</f>
        <v>0</v>
      </c>
      <c r="O78" s="558">
        <f>'részletező tábla eredeti ei Bag'!AY78</f>
        <v>0</v>
      </c>
      <c r="P78" s="559">
        <f>'részletező tábla módosíto ei '!AY78</f>
        <v>0</v>
      </c>
      <c r="Q78" s="559">
        <f>'2m cofog szerinti teljesítés'!AY78</f>
        <v>0</v>
      </c>
      <c r="R78" s="561">
        <f t="shared" ref="R78" si="64">SUM(R79:R81)</f>
        <v>0</v>
      </c>
      <c r="S78" s="558">
        <f>'részletező tábla eredeti ei Bag'!AZ78</f>
        <v>0</v>
      </c>
      <c r="T78" s="559">
        <f>'részletező tábla módosíto ei '!AZ78</f>
        <v>0</v>
      </c>
      <c r="U78" s="559">
        <f>'2m cofog szerinti teljesítés'!AZ78</f>
        <v>0</v>
      </c>
      <c r="V78" s="562">
        <f t="shared" ref="V78" si="65">SUM(V79:V81)</f>
        <v>0</v>
      </c>
      <c r="W78" s="563">
        <f t="shared" si="52"/>
        <v>0</v>
      </c>
      <c r="Y78" s="563">
        <f t="shared" si="53"/>
        <v>0</v>
      </c>
      <c r="Z78" s="563">
        <f t="shared" si="54"/>
        <v>0</v>
      </c>
      <c r="AA78" s="563">
        <f t="shared" si="55"/>
        <v>0</v>
      </c>
      <c r="AB78" s="563">
        <f t="shared" si="56"/>
        <v>0</v>
      </c>
    </row>
    <row r="79" spans="1:28" x14ac:dyDescent="0.25">
      <c r="A79" s="568" t="s">
        <v>188</v>
      </c>
      <c r="B79" s="569" t="s">
        <v>189</v>
      </c>
      <c r="C79" s="558">
        <f>'részletező tábla eredeti ei Bag'!H79</f>
        <v>0</v>
      </c>
      <c r="D79" s="559">
        <f>'részletező tábla módosíto ei '!H79</f>
        <v>0</v>
      </c>
      <c r="E79" s="559">
        <f>'2m cofog szerinti teljesítés'!H79</f>
        <v>0</v>
      </c>
      <c r="F79" s="560"/>
      <c r="G79" s="558">
        <f>'részletező tábla eredeti ei Bag'!M79</f>
        <v>0</v>
      </c>
      <c r="H79" s="559">
        <f>'részletező tábla módosíto ei '!M79</f>
        <v>0</v>
      </c>
      <c r="I79" s="559">
        <f>'2m cofog szerinti teljesítés'!M79</f>
        <v>0</v>
      </c>
      <c r="J79" s="560"/>
      <c r="K79" s="558">
        <f>'részletező tábla eredeti ei Bag'!Q79</f>
        <v>0</v>
      </c>
      <c r="L79" s="559">
        <f>'részletező tábla módosíto ei '!Q79</f>
        <v>0</v>
      </c>
      <c r="M79" s="559">
        <f>'2m cofog szerinti teljesítés'!Q79</f>
        <v>0</v>
      </c>
      <c r="N79" s="560"/>
      <c r="O79" s="558">
        <f>'részletező tábla eredeti ei Bag'!AY79</f>
        <v>0</v>
      </c>
      <c r="P79" s="559">
        <f>'részletező tábla módosíto ei '!AY79</f>
        <v>0</v>
      </c>
      <c r="Q79" s="559">
        <f>'2m cofog szerinti teljesítés'!AY79</f>
        <v>0</v>
      </c>
      <c r="R79" s="561"/>
      <c r="S79" s="558">
        <f>'részletező tábla eredeti ei Bag'!AZ79</f>
        <v>0</v>
      </c>
      <c r="T79" s="559">
        <f>'részletező tábla módosíto ei '!AZ79</f>
        <v>0</v>
      </c>
      <c r="U79" s="559">
        <f>'2m cofog szerinti teljesítés'!AZ79</f>
        <v>0</v>
      </c>
      <c r="V79" s="562"/>
      <c r="W79" s="563">
        <f t="shared" si="52"/>
        <v>0</v>
      </c>
      <c r="Y79" s="563">
        <f t="shared" si="53"/>
        <v>0</v>
      </c>
      <c r="Z79" s="563">
        <f t="shared" si="54"/>
        <v>0</v>
      </c>
      <c r="AA79" s="563">
        <f t="shared" si="55"/>
        <v>0</v>
      </c>
      <c r="AB79" s="563">
        <f t="shared" si="56"/>
        <v>0</v>
      </c>
    </row>
    <row r="80" spans="1:28" ht="30" x14ac:dyDescent="0.25">
      <c r="A80" s="568" t="s">
        <v>190</v>
      </c>
      <c r="B80" s="569" t="s">
        <v>191</v>
      </c>
      <c r="C80" s="558">
        <f>'részletező tábla eredeti ei Bag'!H80</f>
        <v>0</v>
      </c>
      <c r="D80" s="559">
        <f>'részletező tábla módosíto ei '!H80</f>
        <v>0</v>
      </c>
      <c r="E80" s="559">
        <f>'2m cofog szerinti teljesítés'!H80</f>
        <v>0</v>
      </c>
      <c r="F80" s="560"/>
      <c r="G80" s="558">
        <f>'részletező tábla eredeti ei Bag'!M80</f>
        <v>0</v>
      </c>
      <c r="H80" s="559">
        <f>'részletező tábla módosíto ei '!M80</f>
        <v>0</v>
      </c>
      <c r="I80" s="559">
        <f>'2m cofog szerinti teljesítés'!M80</f>
        <v>0</v>
      </c>
      <c r="J80" s="560"/>
      <c r="K80" s="558">
        <f>'részletező tábla eredeti ei Bag'!Q80</f>
        <v>0</v>
      </c>
      <c r="L80" s="559">
        <f>'részletező tábla módosíto ei '!Q80</f>
        <v>0</v>
      </c>
      <c r="M80" s="559">
        <f>'2m cofog szerinti teljesítés'!Q80</f>
        <v>0</v>
      </c>
      <c r="N80" s="560"/>
      <c r="O80" s="558">
        <f>'részletező tábla eredeti ei Bag'!AY80</f>
        <v>0</v>
      </c>
      <c r="P80" s="559">
        <f>'részletező tábla módosíto ei '!AY80</f>
        <v>0</v>
      </c>
      <c r="Q80" s="559">
        <f>'2m cofog szerinti teljesítés'!AY80</f>
        <v>0</v>
      </c>
      <c r="R80" s="561"/>
      <c r="S80" s="558">
        <f>'részletező tábla eredeti ei Bag'!AZ80</f>
        <v>0</v>
      </c>
      <c r="T80" s="559">
        <f>'részletező tábla módosíto ei '!AZ80</f>
        <v>0</v>
      </c>
      <c r="U80" s="559">
        <f>'2m cofog szerinti teljesítés'!AZ80</f>
        <v>0</v>
      </c>
      <c r="V80" s="562"/>
      <c r="W80" s="563">
        <f t="shared" si="52"/>
        <v>0</v>
      </c>
      <c r="Y80" s="563">
        <f t="shared" si="53"/>
        <v>0</v>
      </c>
      <c r="Z80" s="563">
        <f t="shared" si="54"/>
        <v>0</v>
      </c>
      <c r="AA80" s="563">
        <f t="shared" si="55"/>
        <v>0</v>
      </c>
      <c r="AB80" s="563">
        <f t="shared" si="56"/>
        <v>0</v>
      </c>
    </row>
    <row r="81" spans="1:28" x14ac:dyDescent="0.25">
      <c r="A81" s="568" t="s">
        <v>192</v>
      </c>
      <c r="B81" s="569" t="s">
        <v>193</v>
      </c>
      <c r="C81" s="558">
        <f>'részletező tábla eredeti ei Bag'!H81</f>
        <v>0</v>
      </c>
      <c r="D81" s="559">
        <f>'részletező tábla módosíto ei '!H81</f>
        <v>0</v>
      </c>
      <c r="E81" s="559">
        <f>'2m cofog szerinti teljesítés'!H81</f>
        <v>0</v>
      </c>
      <c r="F81" s="560"/>
      <c r="G81" s="558">
        <f>'részletező tábla eredeti ei Bag'!M81</f>
        <v>0</v>
      </c>
      <c r="H81" s="559">
        <f>'részletező tábla módosíto ei '!M81</f>
        <v>0</v>
      </c>
      <c r="I81" s="559">
        <f>'2m cofog szerinti teljesítés'!M81</f>
        <v>0</v>
      </c>
      <c r="J81" s="560"/>
      <c r="K81" s="558">
        <f>'részletező tábla eredeti ei Bag'!Q81</f>
        <v>0</v>
      </c>
      <c r="L81" s="559">
        <f>'részletező tábla módosíto ei '!Q81</f>
        <v>0</v>
      </c>
      <c r="M81" s="559">
        <f>'2m cofog szerinti teljesítés'!Q81</f>
        <v>0</v>
      </c>
      <c r="N81" s="560"/>
      <c r="O81" s="558">
        <f>'részletező tábla eredeti ei Bag'!AY81</f>
        <v>0</v>
      </c>
      <c r="P81" s="559">
        <f>'részletező tábla módosíto ei '!AY81</f>
        <v>0</v>
      </c>
      <c r="Q81" s="559">
        <f>'2m cofog szerinti teljesítés'!AY81</f>
        <v>0</v>
      </c>
      <c r="R81" s="561"/>
      <c r="S81" s="558">
        <f>'részletező tábla eredeti ei Bag'!AZ81</f>
        <v>0</v>
      </c>
      <c r="T81" s="559">
        <f>'részletező tábla módosíto ei '!AZ81</f>
        <v>0</v>
      </c>
      <c r="U81" s="559">
        <f>'2m cofog szerinti teljesítés'!AZ81</f>
        <v>0</v>
      </c>
      <c r="V81" s="562"/>
      <c r="W81" s="563">
        <f t="shared" si="52"/>
        <v>0</v>
      </c>
      <c r="Y81" s="563">
        <f t="shared" si="53"/>
        <v>0</v>
      </c>
      <c r="Z81" s="563">
        <f t="shared" si="54"/>
        <v>0</v>
      </c>
      <c r="AA81" s="563">
        <f t="shared" si="55"/>
        <v>0</v>
      </c>
      <c r="AB81" s="563">
        <f t="shared" si="56"/>
        <v>0</v>
      </c>
    </row>
    <row r="82" spans="1:28" x14ac:dyDescent="0.25">
      <c r="A82" s="556" t="s">
        <v>194</v>
      </c>
      <c r="B82" s="557" t="s">
        <v>195</v>
      </c>
      <c r="C82" s="558">
        <f>'részletező tábla eredeti ei Bag'!H82</f>
        <v>0</v>
      </c>
      <c r="D82" s="559">
        <f>'részletező tábla módosíto ei '!H82</f>
        <v>0</v>
      </c>
      <c r="E82" s="559">
        <f>'2m cofog szerinti teljesítés'!H82</f>
        <v>0</v>
      </c>
      <c r="F82" s="560">
        <f t="shared" ref="F82" si="66">SUM(F83:F86)</f>
        <v>0</v>
      </c>
      <c r="G82" s="558">
        <f>'részletező tábla eredeti ei Bag'!M82</f>
        <v>0</v>
      </c>
      <c r="H82" s="559">
        <f>'részletező tábla módosíto ei '!M82</f>
        <v>0</v>
      </c>
      <c r="I82" s="559">
        <f>'2m cofog szerinti teljesítés'!M82</f>
        <v>0</v>
      </c>
      <c r="J82" s="560">
        <f t="shared" ref="J82" si="67">SUM(J83:J86)</f>
        <v>0</v>
      </c>
      <c r="K82" s="558">
        <f>'részletező tábla eredeti ei Bag'!Q82</f>
        <v>0</v>
      </c>
      <c r="L82" s="559">
        <f>'részletező tábla módosíto ei '!Q82</f>
        <v>0</v>
      </c>
      <c r="M82" s="559">
        <f>'2m cofog szerinti teljesítés'!Q82</f>
        <v>0</v>
      </c>
      <c r="N82" s="560">
        <f t="shared" ref="N82" si="68">SUM(N83:N86)</f>
        <v>0</v>
      </c>
      <c r="O82" s="558">
        <f>'részletező tábla eredeti ei Bag'!AY82</f>
        <v>0</v>
      </c>
      <c r="P82" s="559">
        <f>'részletező tábla módosíto ei '!AY82</f>
        <v>0</v>
      </c>
      <c r="Q82" s="559">
        <f>'2m cofog szerinti teljesítés'!AY82</f>
        <v>0</v>
      </c>
      <c r="R82" s="561">
        <f t="shared" ref="R82" si="69">SUM(R83:R86)</f>
        <v>0</v>
      </c>
      <c r="S82" s="558">
        <f>'részletező tábla eredeti ei Bag'!AZ82</f>
        <v>0</v>
      </c>
      <c r="T82" s="559">
        <f>'részletező tábla módosíto ei '!AZ82</f>
        <v>0</v>
      </c>
      <c r="U82" s="559">
        <f>'2m cofog szerinti teljesítés'!AZ82</f>
        <v>0</v>
      </c>
      <c r="V82" s="562">
        <f t="shared" ref="V82" si="70">SUM(V83:V86)</f>
        <v>0</v>
      </c>
      <c r="W82" s="563">
        <f t="shared" si="52"/>
        <v>0</v>
      </c>
      <c r="Y82" s="563">
        <f t="shared" si="53"/>
        <v>0</v>
      </c>
      <c r="Z82" s="563">
        <f t="shared" si="54"/>
        <v>0</v>
      </c>
      <c r="AA82" s="563">
        <f t="shared" si="55"/>
        <v>0</v>
      </c>
      <c r="AB82" s="563">
        <f t="shared" si="56"/>
        <v>0</v>
      </c>
    </row>
    <row r="83" spans="1:28" ht="30" x14ac:dyDescent="0.25">
      <c r="A83" s="568" t="s">
        <v>196</v>
      </c>
      <c r="B83" s="569" t="s">
        <v>197</v>
      </c>
      <c r="C83" s="558">
        <f>'részletező tábla eredeti ei Bag'!H83</f>
        <v>0</v>
      </c>
      <c r="D83" s="559">
        <f>'részletező tábla módosíto ei '!H83</f>
        <v>0</v>
      </c>
      <c r="E83" s="559">
        <f>'2m cofog szerinti teljesítés'!H83</f>
        <v>0</v>
      </c>
      <c r="F83" s="560"/>
      <c r="G83" s="558">
        <f>'részletező tábla eredeti ei Bag'!M83</f>
        <v>0</v>
      </c>
      <c r="H83" s="559">
        <f>'részletező tábla módosíto ei '!M83</f>
        <v>0</v>
      </c>
      <c r="I83" s="559">
        <f>'2m cofog szerinti teljesítés'!M83</f>
        <v>0</v>
      </c>
      <c r="J83" s="560"/>
      <c r="K83" s="558">
        <f>'részletező tábla eredeti ei Bag'!Q83</f>
        <v>0</v>
      </c>
      <c r="L83" s="559">
        <f>'részletező tábla módosíto ei '!Q83</f>
        <v>0</v>
      </c>
      <c r="M83" s="559">
        <f>'2m cofog szerinti teljesítés'!Q83</f>
        <v>0</v>
      </c>
      <c r="N83" s="560"/>
      <c r="O83" s="558">
        <f>'részletező tábla eredeti ei Bag'!AY83</f>
        <v>0</v>
      </c>
      <c r="P83" s="559">
        <f>'részletező tábla módosíto ei '!AY83</f>
        <v>0</v>
      </c>
      <c r="Q83" s="559">
        <f>'2m cofog szerinti teljesítés'!AY83</f>
        <v>0</v>
      </c>
      <c r="R83" s="561"/>
      <c r="S83" s="558">
        <f>'részletező tábla eredeti ei Bag'!AZ83</f>
        <v>0</v>
      </c>
      <c r="T83" s="559">
        <f>'részletező tábla módosíto ei '!AZ83</f>
        <v>0</v>
      </c>
      <c r="U83" s="559">
        <f>'2m cofog szerinti teljesítés'!AZ83</f>
        <v>0</v>
      </c>
      <c r="V83" s="562"/>
      <c r="W83" s="563">
        <f t="shared" si="52"/>
        <v>0</v>
      </c>
      <c r="Y83" s="563">
        <f t="shared" si="53"/>
        <v>0</v>
      </c>
      <c r="Z83" s="563">
        <f t="shared" si="54"/>
        <v>0</v>
      </c>
      <c r="AA83" s="563">
        <f t="shared" si="55"/>
        <v>0</v>
      </c>
      <c r="AB83" s="563">
        <f t="shared" si="56"/>
        <v>0</v>
      </c>
    </row>
    <row r="84" spans="1:28" x14ac:dyDescent="0.25">
      <c r="A84" s="568" t="s">
        <v>198</v>
      </c>
      <c r="B84" s="569" t="s">
        <v>199</v>
      </c>
      <c r="C84" s="558">
        <f>'részletező tábla eredeti ei Bag'!H84</f>
        <v>0</v>
      </c>
      <c r="D84" s="559">
        <f>'részletező tábla módosíto ei '!H84</f>
        <v>0</v>
      </c>
      <c r="E84" s="559">
        <f>'2m cofog szerinti teljesítés'!H84</f>
        <v>0</v>
      </c>
      <c r="F84" s="560"/>
      <c r="G84" s="558">
        <f>'részletező tábla eredeti ei Bag'!M84</f>
        <v>0</v>
      </c>
      <c r="H84" s="559">
        <f>'részletező tábla módosíto ei '!M84</f>
        <v>0</v>
      </c>
      <c r="I84" s="559">
        <f>'2m cofog szerinti teljesítés'!M84</f>
        <v>0</v>
      </c>
      <c r="J84" s="560"/>
      <c r="K84" s="558">
        <f>'részletező tábla eredeti ei Bag'!Q84</f>
        <v>0</v>
      </c>
      <c r="L84" s="559">
        <f>'részletező tábla módosíto ei '!Q84</f>
        <v>0</v>
      </c>
      <c r="M84" s="559">
        <f>'2m cofog szerinti teljesítés'!Q84</f>
        <v>0</v>
      </c>
      <c r="N84" s="560"/>
      <c r="O84" s="558">
        <f>'részletező tábla eredeti ei Bag'!AY84</f>
        <v>0</v>
      </c>
      <c r="P84" s="559">
        <f>'részletező tábla módosíto ei '!AY84</f>
        <v>0</v>
      </c>
      <c r="Q84" s="559">
        <f>'2m cofog szerinti teljesítés'!AY84</f>
        <v>0</v>
      </c>
      <c r="R84" s="561"/>
      <c r="S84" s="558">
        <f>'részletező tábla eredeti ei Bag'!AZ84</f>
        <v>0</v>
      </c>
      <c r="T84" s="559">
        <f>'részletező tábla módosíto ei '!AZ84</f>
        <v>0</v>
      </c>
      <c r="U84" s="559">
        <f>'2m cofog szerinti teljesítés'!AZ84</f>
        <v>0</v>
      </c>
      <c r="V84" s="562"/>
      <c r="W84" s="563">
        <f t="shared" si="52"/>
        <v>0</v>
      </c>
      <c r="Y84" s="563">
        <f t="shared" si="53"/>
        <v>0</v>
      </c>
      <c r="Z84" s="563">
        <f t="shared" si="54"/>
        <v>0</v>
      </c>
      <c r="AA84" s="563">
        <f t="shared" si="55"/>
        <v>0</v>
      </c>
      <c r="AB84" s="563">
        <f t="shared" si="56"/>
        <v>0</v>
      </c>
    </row>
    <row r="85" spans="1:28" ht="30" x14ac:dyDescent="0.25">
      <c r="A85" s="568" t="s">
        <v>200</v>
      </c>
      <c r="B85" s="569" t="s">
        <v>201</v>
      </c>
      <c r="C85" s="558">
        <f>'részletező tábla eredeti ei Bag'!H85</f>
        <v>0</v>
      </c>
      <c r="D85" s="559">
        <f>'részletező tábla módosíto ei '!H85</f>
        <v>0</v>
      </c>
      <c r="E85" s="559">
        <f>'2m cofog szerinti teljesítés'!H85</f>
        <v>0</v>
      </c>
      <c r="F85" s="560"/>
      <c r="G85" s="558">
        <f>'részletező tábla eredeti ei Bag'!M85</f>
        <v>0</v>
      </c>
      <c r="H85" s="559">
        <f>'részletező tábla módosíto ei '!M85</f>
        <v>0</v>
      </c>
      <c r="I85" s="559">
        <f>'2m cofog szerinti teljesítés'!M85</f>
        <v>0</v>
      </c>
      <c r="J85" s="560"/>
      <c r="K85" s="558">
        <f>'részletező tábla eredeti ei Bag'!Q85</f>
        <v>0</v>
      </c>
      <c r="L85" s="559">
        <f>'részletező tábla módosíto ei '!Q85</f>
        <v>0</v>
      </c>
      <c r="M85" s="559">
        <f>'2m cofog szerinti teljesítés'!Q85</f>
        <v>0</v>
      </c>
      <c r="N85" s="560"/>
      <c r="O85" s="558">
        <f>'részletező tábla eredeti ei Bag'!AY85</f>
        <v>0</v>
      </c>
      <c r="P85" s="559">
        <f>'részletező tábla módosíto ei '!AY85</f>
        <v>0</v>
      </c>
      <c r="Q85" s="559">
        <f>'2m cofog szerinti teljesítés'!AY85</f>
        <v>0</v>
      </c>
      <c r="R85" s="561"/>
      <c r="S85" s="558">
        <f>'részletező tábla eredeti ei Bag'!AZ85</f>
        <v>0</v>
      </c>
      <c r="T85" s="559">
        <f>'részletező tábla módosíto ei '!AZ85</f>
        <v>0</v>
      </c>
      <c r="U85" s="559">
        <f>'2m cofog szerinti teljesítés'!AZ85</f>
        <v>0</v>
      </c>
      <c r="V85" s="562"/>
      <c r="W85" s="563">
        <f t="shared" si="52"/>
        <v>0</v>
      </c>
      <c r="Y85" s="563">
        <f t="shared" si="53"/>
        <v>0</v>
      </c>
      <c r="Z85" s="563">
        <f t="shared" si="54"/>
        <v>0</v>
      </c>
      <c r="AA85" s="563">
        <f t="shared" si="55"/>
        <v>0</v>
      </c>
      <c r="AB85" s="563">
        <f t="shared" si="56"/>
        <v>0</v>
      </c>
    </row>
    <row r="86" spans="1:28" x14ac:dyDescent="0.25">
      <c r="A86" s="568" t="s">
        <v>202</v>
      </c>
      <c r="B86" s="569" t="s">
        <v>203</v>
      </c>
      <c r="C86" s="558">
        <f>'részletező tábla eredeti ei Bag'!H86</f>
        <v>0</v>
      </c>
      <c r="D86" s="559">
        <f>'részletező tábla módosíto ei '!H86</f>
        <v>0</v>
      </c>
      <c r="E86" s="559">
        <f>'2m cofog szerinti teljesítés'!H86</f>
        <v>0</v>
      </c>
      <c r="F86" s="560"/>
      <c r="G86" s="558">
        <f>'részletező tábla eredeti ei Bag'!M86</f>
        <v>0</v>
      </c>
      <c r="H86" s="559">
        <f>'részletező tábla módosíto ei '!M86</f>
        <v>0</v>
      </c>
      <c r="I86" s="559">
        <f>'2m cofog szerinti teljesítés'!M86</f>
        <v>0</v>
      </c>
      <c r="J86" s="560"/>
      <c r="K86" s="558">
        <f>'részletező tábla eredeti ei Bag'!Q86</f>
        <v>0</v>
      </c>
      <c r="L86" s="559">
        <f>'részletező tábla módosíto ei '!Q86</f>
        <v>0</v>
      </c>
      <c r="M86" s="559">
        <f>'2m cofog szerinti teljesítés'!Q86</f>
        <v>0</v>
      </c>
      <c r="N86" s="560"/>
      <c r="O86" s="558">
        <f>'részletező tábla eredeti ei Bag'!AY86</f>
        <v>0</v>
      </c>
      <c r="P86" s="559">
        <f>'részletező tábla módosíto ei '!AY86</f>
        <v>0</v>
      </c>
      <c r="Q86" s="559">
        <f>'2m cofog szerinti teljesítés'!AY86</f>
        <v>0</v>
      </c>
      <c r="R86" s="561"/>
      <c r="S86" s="558">
        <f>'részletező tábla eredeti ei Bag'!AZ86</f>
        <v>0</v>
      </c>
      <c r="T86" s="559">
        <f>'részletező tábla módosíto ei '!AZ86</f>
        <v>0</v>
      </c>
      <c r="U86" s="559">
        <f>'2m cofog szerinti teljesítés'!AZ86</f>
        <v>0</v>
      </c>
      <c r="V86" s="562"/>
      <c r="W86" s="563">
        <f t="shared" si="52"/>
        <v>0</v>
      </c>
      <c r="Y86" s="563">
        <f t="shared" si="53"/>
        <v>0</v>
      </c>
      <c r="Z86" s="563">
        <f t="shared" si="54"/>
        <v>0</v>
      </c>
      <c r="AA86" s="563">
        <f t="shared" si="55"/>
        <v>0</v>
      </c>
      <c r="AB86" s="563">
        <f t="shared" si="56"/>
        <v>0</v>
      </c>
    </row>
    <row r="87" spans="1:28" x14ac:dyDescent="0.25">
      <c r="A87" s="556" t="s">
        <v>204</v>
      </c>
      <c r="B87" s="557" t="s">
        <v>205</v>
      </c>
      <c r="C87" s="558">
        <f>'részletező tábla eredeti ei Bag'!H87</f>
        <v>97260</v>
      </c>
      <c r="D87" s="559">
        <f>'részletező tábla módosíto ei '!H87</f>
        <v>97260</v>
      </c>
      <c r="E87" s="559">
        <f>'2m cofog szerinti teljesítés'!H87</f>
        <v>97260</v>
      </c>
      <c r="F87" s="560">
        <f t="shared" ref="F87" si="71">F88+F93</f>
        <v>0</v>
      </c>
      <c r="G87" s="558">
        <f>'részletező tábla eredeti ei Bag'!M87</f>
        <v>146852</v>
      </c>
      <c r="H87" s="559">
        <f>'részletező tábla módosíto ei '!M87</f>
        <v>146852</v>
      </c>
      <c r="I87" s="559">
        <f>'2m cofog szerinti teljesítés'!M87</f>
        <v>146850</v>
      </c>
      <c r="J87" s="560">
        <f t="shared" ref="J87" si="72">J88+J93</f>
        <v>0</v>
      </c>
      <c r="K87" s="558">
        <f>'részletező tábla eredeti ei Bag'!Q87</f>
        <v>116765</v>
      </c>
      <c r="L87" s="559">
        <f>'részletező tábla módosíto ei '!Q87</f>
        <v>123940</v>
      </c>
      <c r="M87" s="559">
        <f>'2m cofog szerinti teljesítés'!Q87</f>
        <v>123940</v>
      </c>
      <c r="N87" s="560">
        <f t="shared" ref="N87" si="73">N88+N93</f>
        <v>0</v>
      </c>
      <c r="O87" s="558">
        <f>'részletező tábla eredeti ei Bag'!AY87</f>
        <v>28036393</v>
      </c>
      <c r="P87" s="559">
        <f>'részletező tábla módosíto ei '!AY87</f>
        <v>27827580</v>
      </c>
      <c r="Q87" s="559">
        <f>'2m cofog szerinti teljesítés'!AY87</f>
        <v>27827580</v>
      </c>
      <c r="R87" s="561">
        <f>R88+R93</f>
        <v>0</v>
      </c>
      <c r="S87" s="558">
        <f>'részletező tábla eredeti ei Bag'!AZ87</f>
        <v>28397270</v>
      </c>
      <c r="T87" s="559">
        <f>'részletező tábla módosíto ei '!AZ87</f>
        <v>28195632</v>
      </c>
      <c r="U87" s="559">
        <f>'2m cofog szerinti teljesítés'!AZ87</f>
        <v>28195630</v>
      </c>
      <c r="V87" s="562">
        <f t="shared" ref="V87" si="74">V88+V93</f>
        <v>0</v>
      </c>
      <c r="W87" s="563">
        <f t="shared" si="52"/>
        <v>2</v>
      </c>
      <c r="Y87" s="563">
        <f t="shared" si="53"/>
        <v>0</v>
      </c>
      <c r="Z87" s="563">
        <f t="shared" si="54"/>
        <v>2</v>
      </c>
      <c r="AA87" s="563">
        <f t="shared" si="55"/>
        <v>0</v>
      </c>
      <c r="AB87" s="563">
        <f t="shared" si="56"/>
        <v>0</v>
      </c>
    </row>
    <row r="88" spans="1:28" x14ac:dyDescent="0.25">
      <c r="A88" s="568" t="s">
        <v>206</v>
      </c>
      <c r="B88" s="569" t="s">
        <v>207</v>
      </c>
      <c r="C88" s="558">
        <f>'részletező tábla eredeti ei Bag'!H88</f>
        <v>97260</v>
      </c>
      <c r="D88" s="559">
        <f>'részletező tábla módosíto ei '!H88</f>
        <v>97260</v>
      </c>
      <c r="E88" s="559">
        <f>'2m cofog szerinti teljesítés'!H88</f>
        <v>97260</v>
      </c>
      <c r="F88" s="560">
        <f t="shared" ref="F88" si="75">SUM(F89:F92)</f>
        <v>0</v>
      </c>
      <c r="G88" s="558">
        <f>'részletező tábla eredeti ei Bag'!M88</f>
        <v>146852</v>
      </c>
      <c r="H88" s="559">
        <f>'részletező tábla módosíto ei '!M88</f>
        <v>146852</v>
      </c>
      <c r="I88" s="559">
        <f>'2m cofog szerinti teljesítés'!M88</f>
        <v>146850</v>
      </c>
      <c r="J88" s="560">
        <f t="shared" ref="J88" si="76">SUM(J89:J92)</f>
        <v>0</v>
      </c>
      <c r="K88" s="558">
        <f>'részletező tábla eredeti ei Bag'!Q88</f>
        <v>116765</v>
      </c>
      <c r="L88" s="559">
        <f>'részletező tábla módosíto ei '!Q88</f>
        <v>123940</v>
      </c>
      <c r="M88" s="559">
        <f>'2m cofog szerinti teljesítés'!Q88</f>
        <v>123940</v>
      </c>
      <c r="N88" s="560">
        <f t="shared" ref="N88" si="77">SUM(N89:N92)</f>
        <v>0</v>
      </c>
      <c r="O88" s="558">
        <f>'részletező tábla eredeti ei Bag'!AY88</f>
        <v>28036393</v>
      </c>
      <c r="P88" s="559">
        <f>'részletező tábla módosíto ei '!AY88</f>
        <v>27827580</v>
      </c>
      <c r="Q88" s="559">
        <f>'2m cofog szerinti teljesítés'!AY88</f>
        <v>27827580</v>
      </c>
      <c r="R88" s="561">
        <f t="shared" ref="R88" si="78">SUM(R89:R92)</f>
        <v>0</v>
      </c>
      <c r="S88" s="558">
        <f>'részletező tábla eredeti ei Bag'!AZ88</f>
        <v>28397270</v>
      </c>
      <c r="T88" s="559">
        <f>'részletező tábla módosíto ei '!AZ88</f>
        <v>28195632</v>
      </c>
      <c r="U88" s="559">
        <f>'2m cofog szerinti teljesítés'!AZ88</f>
        <v>28195630</v>
      </c>
      <c r="V88" s="562">
        <f t="shared" ref="V88" si="79">SUM(V89:V92)</f>
        <v>0</v>
      </c>
      <c r="W88" s="563">
        <f t="shared" si="52"/>
        <v>2</v>
      </c>
      <c r="Y88" s="563">
        <f t="shared" si="53"/>
        <v>0</v>
      </c>
      <c r="Z88" s="563">
        <f t="shared" si="54"/>
        <v>2</v>
      </c>
      <c r="AA88" s="563">
        <f t="shared" si="55"/>
        <v>0</v>
      </c>
      <c r="AB88" s="563">
        <f t="shared" si="56"/>
        <v>0</v>
      </c>
    </row>
    <row r="89" spans="1:28" x14ac:dyDescent="0.25">
      <c r="A89" s="568"/>
      <c r="B89" s="570" t="s">
        <v>208</v>
      </c>
      <c r="C89" s="558">
        <f>'részletező tábla eredeti ei Bag'!H89</f>
        <v>97260</v>
      </c>
      <c r="D89" s="559">
        <f>'részletező tábla módosíto ei '!H89</f>
        <v>97260</v>
      </c>
      <c r="E89" s="559">
        <f>'2m cofog szerinti teljesítés'!H89</f>
        <v>97260</v>
      </c>
      <c r="F89" s="560"/>
      <c r="G89" s="558">
        <f>'részletező tábla eredeti ei Bag'!M89</f>
        <v>146852</v>
      </c>
      <c r="H89" s="559">
        <f>'részletező tábla módosíto ei '!M89</f>
        <v>146852</v>
      </c>
      <c r="I89" s="559">
        <f>'2m cofog szerinti teljesítés'!M89</f>
        <v>146850</v>
      </c>
      <c r="J89" s="560"/>
      <c r="K89" s="558">
        <f>'részletező tábla eredeti ei Bag'!Q89</f>
        <v>116765</v>
      </c>
      <c r="L89" s="559">
        <f>'részletező tábla módosíto ei '!Q89</f>
        <v>123940</v>
      </c>
      <c r="M89" s="559">
        <f>'2m cofog szerinti teljesítés'!Q89</f>
        <v>123940</v>
      </c>
      <c r="N89" s="560"/>
      <c r="O89" s="558">
        <f>'részletező tábla eredeti ei Bag'!AY89</f>
        <v>28036393</v>
      </c>
      <c r="P89" s="559">
        <f>'részletező tábla módosíto ei '!AY89</f>
        <v>27827580</v>
      </c>
      <c r="Q89" s="559">
        <f>'2m cofog szerinti teljesítés'!AY89</f>
        <v>27827580</v>
      </c>
      <c r="R89" s="561"/>
      <c r="S89" s="558">
        <f>'részletező tábla eredeti ei Bag'!AZ89</f>
        <v>28397270</v>
      </c>
      <c r="T89" s="559">
        <f>'részletező tábla módosíto ei '!AZ89</f>
        <v>28195632</v>
      </c>
      <c r="U89" s="559">
        <f>'2m cofog szerinti teljesítés'!AZ89</f>
        <v>28195630</v>
      </c>
      <c r="V89" s="562"/>
      <c r="W89" s="563">
        <f t="shared" si="52"/>
        <v>2</v>
      </c>
      <c r="Y89" s="563">
        <f t="shared" si="53"/>
        <v>0</v>
      </c>
      <c r="Z89" s="563">
        <f t="shared" si="54"/>
        <v>2</v>
      </c>
      <c r="AA89" s="563">
        <f t="shared" si="55"/>
        <v>0</v>
      </c>
      <c r="AB89" s="563">
        <f t="shared" si="56"/>
        <v>0</v>
      </c>
    </row>
    <row r="90" spans="1:28" ht="28.5" x14ac:dyDescent="0.25">
      <c r="A90" s="568"/>
      <c r="B90" s="570" t="s">
        <v>209</v>
      </c>
      <c r="C90" s="558">
        <f>'részletező tábla eredeti ei Bag'!H90</f>
        <v>0</v>
      </c>
      <c r="D90" s="559">
        <f>'részletező tábla módosíto ei '!H90</f>
        <v>0</v>
      </c>
      <c r="E90" s="559">
        <f>'2m cofog szerinti teljesítés'!H90</f>
        <v>0</v>
      </c>
      <c r="F90" s="560"/>
      <c r="G90" s="558">
        <f>'részletező tábla eredeti ei Bag'!M90</f>
        <v>0</v>
      </c>
      <c r="H90" s="559">
        <f>'részletező tábla módosíto ei '!M90</f>
        <v>0</v>
      </c>
      <c r="I90" s="559">
        <f>'2m cofog szerinti teljesítés'!M90</f>
        <v>0</v>
      </c>
      <c r="J90" s="560"/>
      <c r="K90" s="558">
        <f>'részletező tábla eredeti ei Bag'!Q90</f>
        <v>0</v>
      </c>
      <c r="L90" s="559">
        <f>'részletező tábla módosíto ei '!Q90</f>
        <v>0</v>
      </c>
      <c r="M90" s="559">
        <f>'2m cofog szerinti teljesítés'!Q90</f>
        <v>0</v>
      </c>
      <c r="N90" s="560"/>
      <c r="O90" s="558">
        <f>'részletező tábla eredeti ei Bag'!AY90</f>
        <v>0</v>
      </c>
      <c r="P90" s="559">
        <f>'részletező tábla módosíto ei '!AY90</f>
        <v>0</v>
      </c>
      <c r="Q90" s="559">
        <f>'2m cofog szerinti teljesítés'!AY90</f>
        <v>0</v>
      </c>
      <c r="R90" s="561"/>
      <c r="S90" s="558">
        <f>'részletező tábla eredeti ei Bag'!AZ90</f>
        <v>0</v>
      </c>
      <c r="T90" s="559">
        <f>'részletező tábla módosíto ei '!AZ90</f>
        <v>0</v>
      </c>
      <c r="U90" s="559">
        <f>'2m cofog szerinti teljesítés'!AZ90</f>
        <v>0</v>
      </c>
      <c r="V90" s="562"/>
      <c r="W90" s="563">
        <f t="shared" si="52"/>
        <v>0</v>
      </c>
      <c r="Y90" s="563">
        <f t="shared" si="53"/>
        <v>0</v>
      </c>
      <c r="Z90" s="563">
        <f t="shared" si="54"/>
        <v>0</v>
      </c>
      <c r="AA90" s="563">
        <f t="shared" si="55"/>
        <v>0</v>
      </c>
      <c r="AB90" s="563">
        <f t="shared" si="56"/>
        <v>0</v>
      </c>
    </row>
    <row r="91" spans="1:28" x14ac:dyDescent="0.25">
      <c r="A91" s="568"/>
      <c r="B91" s="570" t="s">
        <v>210</v>
      </c>
      <c r="C91" s="558">
        <f>'részletező tábla eredeti ei Bag'!H91</f>
        <v>0</v>
      </c>
      <c r="D91" s="559">
        <f>'részletező tábla módosíto ei '!H91</f>
        <v>0</v>
      </c>
      <c r="E91" s="559">
        <f>'2m cofog szerinti teljesítés'!H91</f>
        <v>0</v>
      </c>
      <c r="F91" s="560"/>
      <c r="G91" s="558">
        <f>'részletező tábla eredeti ei Bag'!M91</f>
        <v>0</v>
      </c>
      <c r="H91" s="559">
        <f>'részletező tábla módosíto ei '!M91</f>
        <v>0</v>
      </c>
      <c r="I91" s="559">
        <f>'2m cofog szerinti teljesítés'!M91</f>
        <v>0</v>
      </c>
      <c r="J91" s="560"/>
      <c r="K91" s="558">
        <f>'részletező tábla eredeti ei Bag'!Q91</f>
        <v>0</v>
      </c>
      <c r="L91" s="559">
        <f>'részletező tábla módosíto ei '!Q91</f>
        <v>0</v>
      </c>
      <c r="M91" s="559">
        <f>'2m cofog szerinti teljesítés'!Q91</f>
        <v>0</v>
      </c>
      <c r="N91" s="560"/>
      <c r="O91" s="558">
        <f>'részletező tábla eredeti ei Bag'!AY91</f>
        <v>0</v>
      </c>
      <c r="P91" s="559">
        <f>'részletező tábla módosíto ei '!AY91</f>
        <v>0</v>
      </c>
      <c r="Q91" s="559">
        <f>'2m cofog szerinti teljesítés'!AY91</f>
        <v>0</v>
      </c>
      <c r="R91" s="561"/>
      <c r="S91" s="558">
        <f>'részletező tábla eredeti ei Bag'!AZ91</f>
        <v>0</v>
      </c>
      <c r="T91" s="559">
        <f>'részletező tábla módosíto ei '!AZ91</f>
        <v>0</v>
      </c>
      <c r="U91" s="559">
        <f>'2m cofog szerinti teljesítés'!AZ91</f>
        <v>0</v>
      </c>
      <c r="V91" s="562"/>
      <c r="W91" s="563">
        <f t="shared" si="52"/>
        <v>0</v>
      </c>
      <c r="Y91" s="563">
        <f t="shared" si="53"/>
        <v>0</v>
      </c>
      <c r="Z91" s="563">
        <f t="shared" si="54"/>
        <v>0</v>
      </c>
      <c r="AA91" s="563">
        <f t="shared" si="55"/>
        <v>0</v>
      </c>
      <c r="AB91" s="563">
        <f t="shared" si="56"/>
        <v>0</v>
      </c>
    </row>
    <row r="92" spans="1:28" ht="28.5" x14ac:dyDescent="0.25">
      <c r="A92" s="568"/>
      <c r="B92" s="570" t="s">
        <v>211</v>
      </c>
      <c r="C92" s="558">
        <f>'részletező tábla eredeti ei Bag'!H92</f>
        <v>0</v>
      </c>
      <c r="D92" s="559">
        <f>'részletező tábla módosíto ei '!H92</f>
        <v>0</v>
      </c>
      <c r="E92" s="559">
        <f>'2m cofog szerinti teljesítés'!H92</f>
        <v>0</v>
      </c>
      <c r="F92" s="560"/>
      <c r="G92" s="558">
        <f>'részletező tábla eredeti ei Bag'!M92</f>
        <v>0</v>
      </c>
      <c r="H92" s="559">
        <f>'részletező tábla módosíto ei '!M92</f>
        <v>0</v>
      </c>
      <c r="I92" s="559">
        <f>'2m cofog szerinti teljesítés'!M92</f>
        <v>0</v>
      </c>
      <c r="J92" s="560"/>
      <c r="K92" s="558">
        <f>'részletező tábla eredeti ei Bag'!Q92</f>
        <v>0</v>
      </c>
      <c r="L92" s="559">
        <f>'részletező tábla módosíto ei '!Q92</f>
        <v>0</v>
      </c>
      <c r="M92" s="559">
        <f>'2m cofog szerinti teljesítés'!Q92</f>
        <v>0</v>
      </c>
      <c r="N92" s="560"/>
      <c r="O92" s="558">
        <f>'részletező tábla eredeti ei Bag'!AY92</f>
        <v>0</v>
      </c>
      <c r="P92" s="559">
        <f>'részletező tábla módosíto ei '!AY92</f>
        <v>0</v>
      </c>
      <c r="Q92" s="559">
        <f>'2m cofog szerinti teljesítés'!AY92</f>
        <v>0</v>
      </c>
      <c r="R92" s="561"/>
      <c r="S92" s="558">
        <f>'részletező tábla eredeti ei Bag'!AZ92</f>
        <v>0</v>
      </c>
      <c r="T92" s="559">
        <f>'részletező tábla módosíto ei '!AZ92</f>
        <v>0</v>
      </c>
      <c r="U92" s="559">
        <f>'2m cofog szerinti teljesítés'!AZ92</f>
        <v>0</v>
      </c>
      <c r="V92" s="562"/>
      <c r="W92" s="563">
        <f t="shared" si="52"/>
        <v>0</v>
      </c>
      <c r="Y92" s="563">
        <f t="shared" si="53"/>
        <v>0</v>
      </c>
      <c r="Z92" s="563">
        <f t="shared" si="54"/>
        <v>0</v>
      </c>
      <c r="AA92" s="563">
        <f t="shared" si="55"/>
        <v>0</v>
      </c>
      <c r="AB92" s="563">
        <f t="shared" si="56"/>
        <v>0</v>
      </c>
    </row>
    <row r="93" spans="1:28" x14ac:dyDescent="0.25">
      <c r="A93" s="568" t="s">
        <v>212</v>
      </c>
      <c r="B93" s="569" t="s">
        <v>213</v>
      </c>
      <c r="C93" s="558">
        <f>'részletező tábla eredeti ei Bag'!H93</f>
        <v>0</v>
      </c>
      <c r="D93" s="559">
        <f>'részletező tábla módosíto ei '!H93</f>
        <v>0</v>
      </c>
      <c r="E93" s="559">
        <f>'2m cofog szerinti teljesítés'!H93</f>
        <v>0</v>
      </c>
      <c r="F93" s="560"/>
      <c r="G93" s="558">
        <f>'részletező tábla eredeti ei Bag'!M93</f>
        <v>0</v>
      </c>
      <c r="H93" s="559">
        <f>'részletező tábla módosíto ei '!M93</f>
        <v>0</v>
      </c>
      <c r="I93" s="559">
        <f>'2m cofog szerinti teljesítés'!M93</f>
        <v>0</v>
      </c>
      <c r="J93" s="560"/>
      <c r="K93" s="558">
        <f>'részletező tábla eredeti ei Bag'!Q93</f>
        <v>0</v>
      </c>
      <c r="L93" s="559">
        <f>'részletező tábla módosíto ei '!Q93</f>
        <v>0</v>
      </c>
      <c r="M93" s="559">
        <f>'2m cofog szerinti teljesítés'!Q93</f>
        <v>0</v>
      </c>
      <c r="N93" s="560"/>
      <c r="O93" s="558">
        <f>'részletező tábla eredeti ei Bag'!AY93</f>
        <v>0</v>
      </c>
      <c r="P93" s="559">
        <f>'részletező tábla módosíto ei '!AY93</f>
        <v>0</v>
      </c>
      <c r="Q93" s="559">
        <f>'2m cofog szerinti teljesítés'!AY93</f>
        <v>0</v>
      </c>
      <c r="R93" s="561"/>
      <c r="S93" s="558">
        <f>'részletező tábla eredeti ei Bag'!AZ93</f>
        <v>0</v>
      </c>
      <c r="T93" s="559">
        <f>'részletező tábla módosíto ei '!AZ93</f>
        <v>0</v>
      </c>
      <c r="U93" s="559">
        <f>'2m cofog szerinti teljesítés'!AZ93</f>
        <v>0</v>
      </c>
      <c r="V93" s="562"/>
      <c r="W93" s="563">
        <f t="shared" si="52"/>
        <v>0</v>
      </c>
      <c r="Y93" s="563">
        <f t="shared" si="53"/>
        <v>0</v>
      </c>
      <c r="Z93" s="563">
        <f t="shared" si="54"/>
        <v>0</v>
      </c>
      <c r="AA93" s="563">
        <f t="shared" si="55"/>
        <v>0</v>
      </c>
      <c r="AB93" s="563">
        <f t="shared" si="56"/>
        <v>0</v>
      </c>
    </row>
    <row r="94" spans="1:28" x14ac:dyDescent="0.25">
      <c r="A94" s="556" t="s">
        <v>214</v>
      </c>
      <c r="B94" s="557" t="s">
        <v>215</v>
      </c>
      <c r="C94" s="558">
        <f>'részletező tábla eredeti ei Bag'!H94</f>
        <v>0</v>
      </c>
      <c r="D94" s="559">
        <f>'részletező tábla módosíto ei '!H94</f>
        <v>0</v>
      </c>
      <c r="E94" s="559">
        <f>'2m cofog szerinti teljesítés'!H94</f>
        <v>0</v>
      </c>
      <c r="F94" s="560"/>
      <c r="G94" s="558">
        <f>'részletező tábla eredeti ei Bag'!M94</f>
        <v>0</v>
      </c>
      <c r="H94" s="559">
        <f>'részletező tábla módosíto ei '!M94</f>
        <v>0</v>
      </c>
      <c r="I94" s="559">
        <f>'2m cofog szerinti teljesítés'!M94</f>
        <v>0</v>
      </c>
      <c r="J94" s="560"/>
      <c r="K94" s="558">
        <f>'részletező tábla eredeti ei Bag'!Q94</f>
        <v>0</v>
      </c>
      <c r="L94" s="559">
        <f>'részletező tábla módosíto ei '!Q94</f>
        <v>0</v>
      </c>
      <c r="M94" s="559">
        <f>'2m cofog szerinti teljesítés'!Q94</f>
        <v>0</v>
      </c>
      <c r="N94" s="560"/>
      <c r="O94" s="558">
        <f>'részletező tábla eredeti ei Bag'!AY94</f>
        <v>7000000</v>
      </c>
      <c r="P94" s="559">
        <f>'részletező tábla módosíto ei '!AY94</f>
        <v>7679948</v>
      </c>
      <c r="Q94" s="559">
        <f>'2m cofog szerinti teljesítés'!AY94</f>
        <v>8128577</v>
      </c>
      <c r="R94" s="561"/>
      <c r="S94" s="558">
        <f>'részletező tábla eredeti ei Bag'!AZ94</f>
        <v>7000000</v>
      </c>
      <c r="T94" s="559">
        <f>'részletező tábla módosíto ei '!AZ94</f>
        <v>7679948</v>
      </c>
      <c r="U94" s="559">
        <f>'2m cofog szerinti teljesítés'!AZ94</f>
        <v>8128577</v>
      </c>
      <c r="V94" s="562"/>
      <c r="W94" s="563">
        <f t="shared" si="52"/>
        <v>-448629</v>
      </c>
      <c r="Y94" s="563">
        <f t="shared" si="53"/>
        <v>0</v>
      </c>
      <c r="Z94" s="563">
        <f t="shared" si="54"/>
        <v>0</v>
      </c>
      <c r="AA94" s="563">
        <f t="shared" si="55"/>
        <v>0</v>
      </c>
      <c r="AB94" s="563">
        <f t="shared" si="56"/>
        <v>-448629</v>
      </c>
    </row>
    <row r="95" spans="1:28" x14ac:dyDescent="0.25">
      <c r="A95" s="556" t="s">
        <v>216</v>
      </c>
      <c r="B95" s="557" t="s">
        <v>217</v>
      </c>
      <c r="C95" s="558">
        <f>'részletező tábla eredeti ei Bag'!H95</f>
        <v>0</v>
      </c>
      <c r="D95" s="559">
        <f>'részletező tábla módosíto ei '!H95</f>
        <v>0</v>
      </c>
      <c r="E95" s="559">
        <f>'2m cofog szerinti teljesítés'!H95</f>
        <v>0</v>
      </c>
      <c r="F95" s="560"/>
      <c r="G95" s="558">
        <f>'részletező tábla eredeti ei Bag'!M95</f>
        <v>0</v>
      </c>
      <c r="H95" s="559">
        <f>'részletező tábla módosíto ei '!M95</f>
        <v>0</v>
      </c>
      <c r="I95" s="559">
        <f>'2m cofog szerinti teljesítés'!M95</f>
        <v>0</v>
      </c>
      <c r="J95" s="560"/>
      <c r="K95" s="558">
        <f>'részletező tábla eredeti ei Bag'!Q95</f>
        <v>0</v>
      </c>
      <c r="L95" s="559">
        <f>'részletező tábla módosíto ei '!Q95</f>
        <v>0</v>
      </c>
      <c r="M95" s="559">
        <f>'2m cofog szerinti teljesítés'!Q95</f>
        <v>0</v>
      </c>
      <c r="N95" s="560"/>
      <c r="O95" s="558">
        <f>'részletező tábla eredeti ei Bag'!AY95</f>
        <v>0</v>
      </c>
      <c r="P95" s="559">
        <f>'részletező tábla módosíto ei '!AY95</f>
        <v>0</v>
      </c>
      <c r="Q95" s="559">
        <f>'2m cofog szerinti teljesítés'!AY95</f>
        <v>0</v>
      </c>
      <c r="R95" s="561"/>
      <c r="S95" s="558">
        <f>'részletező tábla eredeti ei Bag'!AZ95</f>
        <v>0</v>
      </c>
      <c r="T95" s="559">
        <f>'részletező tábla módosíto ei '!AZ95</f>
        <v>0</v>
      </c>
      <c r="U95" s="559">
        <f>'2m cofog szerinti teljesítés'!AZ95</f>
        <v>0</v>
      </c>
      <c r="V95" s="562"/>
      <c r="W95" s="563">
        <f t="shared" si="52"/>
        <v>0</v>
      </c>
      <c r="Y95" s="563">
        <f t="shared" si="53"/>
        <v>0</v>
      </c>
      <c r="Z95" s="563">
        <f t="shared" si="54"/>
        <v>0</v>
      </c>
      <c r="AA95" s="563">
        <f t="shared" si="55"/>
        <v>0</v>
      </c>
      <c r="AB95" s="563">
        <f t="shared" si="56"/>
        <v>0</v>
      </c>
    </row>
    <row r="96" spans="1:28" x14ac:dyDescent="0.25">
      <c r="A96" s="556" t="s">
        <v>218</v>
      </c>
      <c r="B96" s="557" t="s">
        <v>219</v>
      </c>
      <c r="C96" s="558">
        <f>'részletező tábla eredeti ei Bag'!H96</f>
        <v>17167951</v>
      </c>
      <c r="D96" s="559">
        <f>'részletező tábla módosíto ei '!H96</f>
        <v>17186527</v>
      </c>
      <c r="E96" s="559">
        <f>'2m cofog szerinti teljesítés'!H96</f>
        <v>14372644</v>
      </c>
      <c r="F96" s="560">
        <f>E96/D96</f>
        <v>0.83627390222585396</v>
      </c>
      <c r="G96" s="558">
        <f>'részletező tábla eredeti ei Bag'!M96</f>
        <v>80692257</v>
      </c>
      <c r="H96" s="559">
        <f>'részletező tábla módosíto ei '!M96</f>
        <v>86564865</v>
      </c>
      <c r="I96" s="559">
        <f>'2m cofog szerinti teljesítés'!M96</f>
        <v>79424061</v>
      </c>
      <c r="J96" s="560">
        <f>I96/H96</f>
        <v>0.91750921115628148</v>
      </c>
      <c r="K96" s="558">
        <f>'részletező tábla eredeti ei Bag'!Q96</f>
        <v>60753526</v>
      </c>
      <c r="L96" s="559">
        <f>'részletező tábla módosíto ei '!Q96</f>
        <v>63208753</v>
      </c>
      <c r="M96" s="559">
        <f>'2m cofog szerinti teljesítés'!Q96</f>
        <v>56097366</v>
      </c>
      <c r="N96" s="560">
        <f>M96/L96</f>
        <v>0.88749363557290872</v>
      </c>
      <c r="O96" s="558">
        <f>'részletező tábla eredeti ei Bag'!AY96</f>
        <v>0</v>
      </c>
      <c r="P96" s="559">
        <f>'részletező tábla módosíto ei '!AY96</f>
        <v>0</v>
      </c>
      <c r="Q96" s="559">
        <f>'2m cofog szerinti teljesítés'!AY96</f>
        <v>0</v>
      </c>
      <c r="R96" s="561"/>
      <c r="S96" s="558">
        <f>'részletező tábla eredeti ei Bag'!AZ96</f>
        <v>158613734</v>
      </c>
      <c r="T96" s="559">
        <f>'részletező tábla módosíto ei '!AZ96</f>
        <v>166960145</v>
      </c>
      <c r="U96" s="559">
        <f>'2m cofog szerinti teljesítés'!AZ96</f>
        <v>149894071</v>
      </c>
      <c r="V96" s="562">
        <f>U96/T96</f>
        <v>0.89778354588755294</v>
      </c>
      <c r="W96" s="563">
        <f t="shared" si="52"/>
        <v>17066074</v>
      </c>
      <c r="Y96" s="563">
        <f t="shared" si="53"/>
        <v>2813883</v>
      </c>
      <c r="Z96" s="563">
        <f t="shared" si="54"/>
        <v>7140804</v>
      </c>
      <c r="AA96" s="563">
        <f t="shared" si="55"/>
        <v>7111387</v>
      </c>
      <c r="AB96" s="563">
        <f t="shared" si="56"/>
        <v>0</v>
      </c>
    </row>
    <row r="97" spans="1:28" x14ac:dyDescent="0.25">
      <c r="A97" s="556" t="s">
        <v>220</v>
      </c>
      <c r="B97" s="557" t="s">
        <v>221</v>
      </c>
      <c r="C97" s="558">
        <f>'részletező tábla eredeti ei Bag'!H97</f>
        <v>0</v>
      </c>
      <c r="D97" s="559">
        <f>'részletező tábla módosíto ei '!H97</f>
        <v>0</v>
      </c>
      <c r="E97" s="559">
        <f>'2m cofog szerinti teljesítés'!H97</f>
        <v>0</v>
      </c>
      <c r="F97" s="560"/>
      <c r="G97" s="558">
        <f>'részletező tábla eredeti ei Bag'!M97</f>
        <v>0</v>
      </c>
      <c r="H97" s="559">
        <f>'részletező tábla módosíto ei '!M97</f>
        <v>0</v>
      </c>
      <c r="I97" s="559">
        <f>'2m cofog szerinti teljesítés'!M97</f>
        <v>0</v>
      </c>
      <c r="J97" s="560"/>
      <c r="K97" s="558">
        <f>'részletező tábla eredeti ei Bag'!Q97</f>
        <v>0</v>
      </c>
      <c r="L97" s="559">
        <f>'részletező tábla módosíto ei '!Q97</f>
        <v>0</v>
      </c>
      <c r="M97" s="559">
        <f>'2m cofog szerinti teljesítés'!Q97</f>
        <v>0</v>
      </c>
      <c r="N97" s="560"/>
      <c r="O97" s="558">
        <f>'részletező tábla eredeti ei Bag'!AY97</f>
        <v>0</v>
      </c>
      <c r="P97" s="559">
        <f>'részletező tábla módosíto ei '!AY97</f>
        <v>0</v>
      </c>
      <c r="Q97" s="559">
        <f>'2m cofog szerinti teljesítés'!AY97</f>
        <v>0</v>
      </c>
      <c r="R97" s="561"/>
      <c r="S97" s="558">
        <f>'részletező tábla eredeti ei Bag'!AZ97</f>
        <v>0</v>
      </c>
      <c r="T97" s="559">
        <f>'részletező tábla módosíto ei '!AZ97</f>
        <v>0</v>
      </c>
      <c r="U97" s="559">
        <f>'2m cofog szerinti teljesítés'!AZ97</f>
        <v>0</v>
      </c>
      <c r="V97" s="562"/>
      <c r="W97" s="563">
        <f t="shared" si="52"/>
        <v>0</v>
      </c>
      <c r="Y97" s="563">
        <f t="shared" si="53"/>
        <v>0</v>
      </c>
      <c r="Z97" s="563">
        <f t="shared" si="54"/>
        <v>0</v>
      </c>
      <c r="AA97" s="563">
        <f t="shared" si="55"/>
        <v>0</v>
      </c>
      <c r="AB97" s="563">
        <f t="shared" si="56"/>
        <v>0</v>
      </c>
    </row>
    <row r="98" spans="1:28" x14ac:dyDescent="0.25">
      <c r="A98" s="556" t="s">
        <v>222</v>
      </c>
      <c r="B98" s="557" t="s">
        <v>223</v>
      </c>
      <c r="C98" s="558">
        <f>'részletező tábla eredeti ei Bag'!H98</f>
        <v>0</v>
      </c>
      <c r="D98" s="559">
        <f>'részletező tábla módosíto ei '!H98</f>
        <v>0</v>
      </c>
      <c r="E98" s="559">
        <f>'2m cofog szerinti teljesítés'!H98</f>
        <v>0</v>
      </c>
      <c r="F98" s="560"/>
      <c r="G98" s="558">
        <f>'részletező tábla eredeti ei Bag'!M98</f>
        <v>0</v>
      </c>
      <c r="H98" s="559">
        <f>'részletező tábla módosíto ei '!M98</f>
        <v>0</v>
      </c>
      <c r="I98" s="559">
        <f>'2m cofog szerinti teljesítés'!M98</f>
        <v>0</v>
      </c>
      <c r="J98" s="560"/>
      <c r="K98" s="558">
        <f>'részletező tábla eredeti ei Bag'!Q98</f>
        <v>0</v>
      </c>
      <c r="L98" s="559">
        <f>'részletező tábla módosíto ei '!Q98</f>
        <v>0</v>
      </c>
      <c r="M98" s="559">
        <f>'2m cofog szerinti teljesítés'!Q98</f>
        <v>0</v>
      </c>
      <c r="N98" s="560"/>
      <c r="O98" s="558">
        <f>'részletező tábla eredeti ei Bag'!AY98</f>
        <v>0</v>
      </c>
      <c r="P98" s="559">
        <f>'részletező tábla módosíto ei '!AY98</f>
        <v>0</v>
      </c>
      <c r="Q98" s="559">
        <f>'2m cofog szerinti teljesítés'!AY98</f>
        <v>0</v>
      </c>
      <c r="R98" s="561"/>
      <c r="S98" s="558">
        <f>'részletező tábla eredeti ei Bag'!AZ98</f>
        <v>0</v>
      </c>
      <c r="T98" s="559">
        <f>'részletező tábla módosíto ei '!AZ98</f>
        <v>0</v>
      </c>
      <c r="U98" s="559">
        <f>'2m cofog szerinti teljesítés'!AZ98</f>
        <v>0</v>
      </c>
      <c r="V98" s="562"/>
      <c r="W98" s="563">
        <f t="shared" si="52"/>
        <v>0</v>
      </c>
      <c r="Y98" s="563">
        <f t="shared" si="53"/>
        <v>0</v>
      </c>
      <c r="Z98" s="563">
        <f t="shared" si="54"/>
        <v>0</v>
      </c>
      <c r="AA98" s="563">
        <f t="shared" si="55"/>
        <v>0</v>
      </c>
      <c r="AB98" s="563">
        <f t="shared" si="56"/>
        <v>0</v>
      </c>
    </row>
    <row r="99" spans="1:28" ht="15.75" x14ac:dyDescent="0.25">
      <c r="A99" s="548" t="s">
        <v>224</v>
      </c>
      <c r="B99" s="549" t="s">
        <v>225</v>
      </c>
      <c r="C99" s="550">
        <f>'részletező tábla eredeti ei Bag'!H99</f>
        <v>0</v>
      </c>
      <c r="D99" s="551">
        <f>'részletező tábla módosíto ei '!H99</f>
        <v>0</v>
      </c>
      <c r="E99" s="551">
        <f>'2m cofog szerinti teljesítés'!H99</f>
        <v>0</v>
      </c>
      <c r="F99" s="552">
        <f t="shared" ref="F99" si="80">SUM(F100:F103)</f>
        <v>0</v>
      </c>
      <c r="G99" s="550">
        <f>'részletező tábla eredeti ei Bag'!M99</f>
        <v>0</v>
      </c>
      <c r="H99" s="551">
        <f>'részletező tábla módosíto ei '!M99</f>
        <v>0</v>
      </c>
      <c r="I99" s="551">
        <f>'2m cofog szerinti teljesítés'!M99</f>
        <v>0</v>
      </c>
      <c r="J99" s="552">
        <f t="shared" ref="J99" si="81">SUM(J100:J103)</f>
        <v>0</v>
      </c>
      <c r="K99" s="550">
        <f>'részletező tábla eredeti ei Bag'!Q99</f>
        <v>0</v>
      </c>
      <c r="L99" s="551">
        <f>'részletező tábla módosíto ei '!Q99</f>
        <v>0</v>
      </c>
      <c r="M99" s="551">
        <f>'2m cofog szerinti teljesítés'!Q99</f>
        <v>0</v>
      </c>
      <c r="N99" s="552">
        <f t="shared" ref="N99" si="82">SUM(N100:N103)</f>
        <v>0</v>
      </c>
      <c r="O99" s="550">
        <f>'részletező tábla eredeti ei Bag'!AY99</f>
        <v>0</v>
      </c>
      <c r="P99" s="551">
        <f>'részletező tábla módosíto ei '!AY99</f>
        <v>0</v>
      </c>
      <c r="Q99" s="551">
        <f>'2m cofog szerinti teljesítés'!AY99</f>
        <v>0</v>
      </c>
      <c r="R99" s="553">
        <f t="shared" ref="R99" si="83">SUM(R100:R103)</f>
        <v>0</v>
      </c>
      <c r="S99" s="550">
        <f>'részletező tábla eredeti ei Bag'!AZ99</f>
        <v>0</v>
      </c>
      <c r="T99" s="551">
        <f>'részletező tábla módosíto ei '!AZ99</f>
        <v>0</v>
      </c>
      <c r="U99" s="551">
        <f>'2m cofog szerinti teljesítés'!AZ99</f>
        <v>0</v>
      </c>
      <c r="V99" s="554">
        <f t="shared" ref="V99" si="84">SUM(V100:V103)</f>
        <v>0</v>
      </c>
      <c r="W99" s="555">
        <f t="shared" si="52"/>
        <v>0</v>
      </c>
      <c r="Y99" s="555">
        <f t="shared" si="53"/>
        <v>0</v>
      </c>
      <c r="Z99" s="555">
        <f t="shared" si="54"/>
        <v>0</v>
      </c>
      <c r="AA99" s="555">
        <f t="shared" si="55"/>
        <v>0</v>
      </c>
      <c r="AB99" s="555">
        <f t="shared" si="56"/>
        <v>0</v>
      </c>
    </row>
    <row r="100" spans="1:28" ht="30" x14ac:dyDescent="0.25">
      <c r="A100" s="556" t="s">
        <v>226</v>
      </c>
      <c r="B100" s="557" t="s">
        <v>227</v>
      </c>
      <c r="C100" s="558">
        <f>'részletező tábla eredeti ei Bag'!H100</f>
        <v>0</v>
      </c>
      <c r="D100" s="559">
        <f>'részletező tábla módosíto ei '!H100</f>
        <v>0</v>
      </c>
      <c r="E100" s="559">
        <f>'2m cofog szerinti teljesítés'!H100</f>
        <v>0</v>
      </c>
      <c r="F100" s="560"/>
      <c r="G100" s="558">
        <f>'részletező tábla eredeti ei Bag'!M100</f>
        <v>0</v>
      </c>
      <c r="H100" s="559">
        <f>'részletező tábla módosíto ei '!M100</f>
        <v>0</v>
      </c>
      <c r="I100" s="559">
        <f>'2m cofog szerinti teljesítés'!M100</f>
        <v>0</v>
      </c>
      <c r="J100" s="560"/>
      <c r="K100" s="558">
        <f>'részletező tábla eredeti ei Bag'!Q100</f>
        <v>0</v>
      </c>
      <c r="L100" s="559">
        <f>'részletező tábla módosíto ei '!Q100</f>
        <v>0</v>
      </c>
      <c r="M100" s="559">
        <f>'2m cofog szerinti teljesítés'!Q100</f>
        <v>0</v>
      </c>
      <c r="N100" s="560"/>
      <c r="O100" s="558">
        <f>'részletező tábla eredeti ei Bag'!AY100</f>
        <v>0</v>
      </c>
      <c r="P100" s="559">
        <f>'részletező tábla módosíto ei '!AY100</f>
        <v>0</v>
      </c>
      <c r="Q100" s="559">
        <f>'2m cofog szerinti teljesítés'!AY100</f>
        <v>0</v>
      </c>
      <c r="R100" s="561"/>
      <c r="S100" s="558">
        <f>'részletező tábla eredeti ei Bag'!AZ100</f>
        <v>0</v>
      </c>
      <c r="T100" s="559">
        <f>'részletező tábla módosíto ei '!AZ100</f>
        <v>0</v>
      </c>
      <c r="U100" s="559">
        <f>'2m cofog szerinti teljesítés'!AZ100</f>
        <v>0</v>
      </c>
      <c r="V100" s="562"/>
      <c r="W100" s="563">
        <f t="shared" si="52"/>
        <v>0</v>
      </c>
      <c r="Y100" s="563">
        <f t="shared" si="53"/>
        <v>0</v>
      </c>
      <c r="Z100" s="563">
        <f t="shared" si="54"/>
        <v>0</v>
      </c>
      <c r="AA100" s="563">
        <f t="shared" si="55"/>
        <v>0</v>
      </c>
      <c r="AB100" s="563">
        <f t="shared" si="56"/>
        <v>0</v>
      </c>
    </row>
    <row r="101" spans="1:28" ht="30" x14ac:dyDescent="0.25">
      <c r="A101" s="556" t="s">
        <v>228</v>
      </c>
      <c r="B101" s="557" t="s">
        <v>229</v>
      </c>
      <c r="C101" s="558">
        <f>'részletező tábla eredeti ei Bag'!H101</f>
        <v>0</v>
      </c>
      <c r="D101" s="559">
        <f>'részletező tábla módosíto ei '!H101</f>
        <v>0</v>
      </c>
      <c r="E101" s="559">
        <f>'2m cofog szerinti teljesítés'!H101</f>
        <v>0</v>
      </c>
      <c r="F101" s="560"/>
      <c r="G101" s="558">
        <f>'részletező tábla eredeti ei Bag'!M101</f>
        <v>0</v>
      </c>
      <c r="H101" s="559">
        <f>'részletező tábla módosíto ei '!M101</f>
        <v>0</v>
      </c>
      <c r="I101" s="559">
        <f>'2m cofog szerinti teljesítés'!M101</f>
        <v>0</v>
      </c>
      <c r="J101" s="560"/>
      <c r="K101" s="558">
        <f>'részletező tábla eredeti ei Bag'!Q101</f>
        <v>0</v>
      </c>
      <c r="L101" s="559">
        <f>'részletező tábla módosíto ei '!Q101</f>
        <v>0</v>
      </c>
      <c r="M101" s="559">
        <f>'2m cofog szerinti teljesítés'!Q101</f>
        <v>0</v>
      </c>
      <c r="N101" s="560"/>
      <c r="O101" s="558">
        <f>'részletező tábla eredeti ei Bag'!AY101</f>
        <v>0</v>
      </c>
      <c r="P101" s="559">
        <f>'részletező tábla módosíto ei '!AY101</f>
        <v>0</v>
      </c>
      <c r="Q101" s="559">
        <f>'2m cofog szerinti teljesítés'!AY101</f>
        <v>0</v>
      </c>
      <c r="R101" s="561"/>
      <c r="S101" s="558">
        <f>'részletező tábla eredeti ei Bag'!AZ101</f>
        <v>0</v>
      </c>
      <c r="T101" s="559">
        <f>'részletező tábla módosíto ei '!AZ101</f>
        <v>0</v>
      </c>
      <c r="U101" s="559">
        <f>'2m cofog szerinti teljesítés'!AZ101</f>
        <v>0</v>
      </c>
      <c r="V101" s="562"/>
      <c r="W101" s="563">
        <f t="shared" si="52"/>
        <v>0</v>
      </c>
      <c r="Y101" s="563">
        <f t="shared" si="53"/>
        <v>0</v>
      </c>
      <c r="Z101" s="563">
        <f t="shared" si="54"/>
        <v>0</v>
      </c>
      <c r="AA101" s="563">
        <f t="shared" si="55"/>
        <v>0</v>
      </c>
      <c r="AB101" s="563">
        <f t="shared" si="56"/>
        <v>0</v>
      </c>
    </row>
    <row r="102" spans="1:28" x14ac:dyDescent="0.25">
      <c r="A102" s="556" t="s">
        <v>230</v>
      </c>
      <c r="B102" s="557" t="s">
        <v>231</v>
      </c>
      <c r="C102" s="558">
        <f>'részletező tábla eredeti ei Bag'!H102</f>
        <v>0</v>
      </c>
      <c r="D102" s="559">
        <f>'részletező tábla módosíto ei '!H102</f>
        <v>0</v>
      </c>
      <c r="E102" s="559">
        <f>'2m cofog szerinti teljesítés'!H102</f>
        <v>0</v>
      </c>
      <c r="F102" s="560"/>
      <c r="G102" s="558">
        <f>'részletező tábla eredeti ei Bag'!M102</f>
        <v>0</v>
      </c>
      <c r="H102" s="559">
        <f>'részletező tábla módosíto ei '!M102</f>
        <v>0</v>
      </c>
      <c r="I102" s="559">
        <f>'2m cofog szerinti teljesítés'!M102</f>
        <v>0</v>
      </c>
      <c r="J102" s="560"/>
      <c r="K102" s="558">
        <f>'részletező tábla eredeti ei Bag'!Q102</f>
        <v>0</v>
      </c>
      <c r="L102" s="559">
        <f>'részletező tábla módosíto ei '!Q102</f>
        <v>0</v>
      </c>
      <c r="M102" s="559">
        <f>'2m cofog szerinti teljesítés'!Q102</f>
        <v>0</v>
      </c>
      <c r="N102" s="560"/>
      <c r="O102" s="558">
        <f>'részletező tábla eredeti ei Bag'!AY102</f>
        <v>0</v>
      </c>
      <c r="P102" s="559">
        <f>'részletező tábla módosíto ei '!AY102</f>
        <v>0</v>
      </c>
      <c r="Q102" s="559">
        <f>'2m cofog szerinti teljesítés'!AY102</f>
        <v>0</v>
      </c>
      <c r="R102" s="561"/>
      <c r="S102" s="558">
        <f>'részletező tábla eredeti ei Bag'!AZ102</f>
        <v>0</v>
      </c>
      <c r="T102" s="559">
        <f>'részletező tábla módosíto ei '!AZ102</f>
        <v>0</v>
      </c>
      <c r="U102" s="559">
        <f>'2m cofog szerinti teljesítés'!AZ102</f>
        <v>0</v>
      </c>
      <c r="V102" s="562"/>
      <c r="W102" s="563">
        <f t="shared" si="52"/>
        <v>0</v>
      </c>
      <c r="Y102" s="563">
        <f t="shared" si="53"/>
        <v>0</v>
      </c>
      <c r="Z102" s="563">
        <f t="shared" si="54"/>
        <v>0</v>
      </c>
      <c r="AA102" s="563">
        <f t="shared" si="55"/>
        <v>0</v>
      </c>
      <c r="AB102" s="563">
        <f t="shared" si="56"/>
        <v>0</v>
      </c>
    </row>
    <row r="103" spans="1:28" x14ac:dyDescent="0.25">
      <c r="A103" s="556" t="s">
        <v>232</v>
      </c>
      <c r="B103" s="557" t="s">
        <v>233</v>
      </c>
      <c r="C103" s="558">
        <f>'részletező tábla eredeti ei Bag'!H103</f>
        <v>0</v>
      </c>
      <c r="D103" s="559">
        <f>'részletező tábla módosíto ei '!H103</f>
        <v>0</v>
      </c>
      <c r="E103" s="559">
        <f>'2m cofog szerinti teljesítés'!H103</f>
        <v>0</v>
      </c>
      <c r="F103" s="560"/>
      <c r="G103" s="558">
        <f>'részletező tábla eredeti ei Bag'!M103</f>
        <v>0</v>
      </c>
      <c r="H103" s="559">
        <f>'részletező tábla módosíto ei '!M103</f>
        <v>0</v>
      </c>
      <c r="I103" s="559">
        <f>'2m cofog szerinti teljesítés'!M103</f>
        <v>0</v>
      </c>
      <c r="J103" s="560"/>
      <c r="K103" s="558">
        <f>'részletező tábla eredeti ei Bag'!Q103</f>
        <v>0</v>
      </c>
      <c r="L103" s="559">
        <f>'részletező tábla módosíto ei '!Q103</f>
        <v>0</v>
      </c>
      <c r="M103" s="559">
        <f>'2m cofog szerinti teljesítés'!Q103</f>
        <v>0</v>
      </c>
      <c r="N103" s="560"/>
      <c r="O103" s="558">
        <f>'részletező tábla eredeti ei Bag'!AY103</f>
        <v>0</v>
      </c>
      <c r="P103" s="559">
        <f>'részletező tábla módosíto ei '!AY103</f>
        <v>0</v>
      </c>
      <c r="Q103" s="559">
        <f>'2m cofog szerinti teljesítés'!AY103</f>
        <v>0</v>
      </c>
      <c r="R103" s="561"/>
      <c r="S103" s="558">
        <f>'részletező tábla eredeti ei Bag'!AZ103</f>
        <v>0</v>
      </c>
      <c r="T103" s="559">
        <f>'részletező tábla módosíto ei '!AZ103</f>
        <v>0</v>
      </c>
      <c r="U103" s="559">
        <f>'2m cofog szerinti teljesítés'!AZ103</f>
        <v>0</v>
      </c>
      <c r="V103" s="562"/>
      <c r="W103" s="563">
        <f t="shared" si="52"/>
        <v>0</v>
      </c>
      <c r="Y103" s="563">
        <f t="shared" si="53"/>
        <v>0</v>
      </c>
      <c r="Z103" s="563">
        <f t="shared" si="54"/>
        <v>0</v>
      </c>
      <c r="AA103" s="563">
        <f t="shared" si="55"/>
        <v>0</v>
      </c>
      <c r="AB103" s="563">
        <f t="shared" si="56"/>
        <v>0</v>
      </c>
    </row>
    <row r="104" spans="1:28" ht="31.5" x14ac:dyDescent="0.25">
      <c r="A104" s="548" t="s">
        <v>234</v>
      </c>
      <c r="B104" s="549" t="s">
        <v>235</v>
      </c>
      <c r="C104" s="550">
        <f>'részletező tábla eredeti ei Bag'!H104</f>
        <v>0</v>
      </c>
      <c r="D104" s="551">
        <f>'részletező tábla módosíto ei '!H104</f>
        <v>0</v>
      </c>
      <c r="E104" s="551">
        <f>'2m cofog szerinti teljesítés'!H104</f>
        <v>0</v>
      </c>
      <c r="F104" s="552"/>
      <c r="G104" s="550">
        <f>'részletező tábla eredeti ei Bag'!M104</f>
        <v>0</v>
      </c>
      <c r="H104" s="551">
        <f>'részletező tábla módosíto ei '!M104</f>
        <v>0</v>
      </c>
      <c r="I104" s="551">
        <f>'2m cofog szerinti teljesítés'!M104</f>
        <v>0</v>
      </c>
      <c r="J104" s="552"/>
      <c r="K104" s="550">
        <f>'részletező tábla eredeti ei Bag'!Q104</f>
        <v>0</v>
      </c>
      <c r="L104" s="551">
        <f>'részletező tábla módosíto ei '!Q104</f>
        <v>0</v>
      </c>
      <c r="M104" s="551">
        <f>'2m cofog szerinti teljesítés'!Q104</f>
        <v>0</v>
      </c>
      <c r="N104" s="552"/>
      <c r="O104" s="550">
        <f>'részletező tábla eredeti ei Bag'!AY104</f>
        <v>0</v>
      </c>
      <c r="P104" s="551">
        <f>'részletező tábla módosíto ei '!AY104</f>
        <v>0</v>
      </c>
      <c r="Q104" s="551">
        <f>'2m cofog szerinti teljesítés'!AY104</f>
        <v>0</v>
      </c>
      <c r="R104" s="553"/>
      <c r="S104" s="550">
        <f>'részletező tábla eredeti ei Bag'!AZ104</f>
        <v>0</v>
      </c>
      <c r="T104" s="551">
        <f>'részletező tábla módosíto ei '!AZ104</f>
        <v>0</v>
      </c>
      <c r="U104" s="551">
        <f>'2m cofog szerinti teljesítés'!AZ104</f>
        <v>0</v>
      </c>
      <c r="V104" s="554"/>
      <c r="W104" s="555">
        <f t="shared" si="52"/>
        <v>0</v>
      </c>
      <c r="Y104" s="555">
        <f t="shared" si="53"/>
        <v>0</v>
      </c>
      <c r="Z104" s="555">
        <f t="shared" si="54"/>
        <v>0</v>
      </c>
      <c r="AA104" s="555">
        <f t="shared" si="55"/>
        <v>0</v>
      </c>
      <c r="AB104" s="555">
        <f t="shared" si="56"/>
        <v>0</v>
      </c>
    </row>
    <row r="105" spans="1:28" x14ac:dyDescent="0.25">
      <c r="C105" s="571"/>
      <c r="D105" s="572"/>
      <c r="E105" s="572"/>
      <c r="F105" s="573"/>
      <c r="G105" s="571"/>
      <c r="H105" s="572"/>
      <c r="I105" s="572"/>
      <c r="J105" s="573"/>
      <c r="K105" s="571"/>
      <c r="L105" s="572"/>
      <c r="M105" s="572"/>
      <c r="N105" s="573"/>
      <c r="O105" s="571"/>
      <c r="P105" s="572"/>
      <c r="Q105" s="572"/>
      <c r="R105" s="574"/>
      <c r="S105" s="571"/>
      <c r="T105" s="572"/>
      <c r="U105" s="572"/>
      <c r="V105" s="575"/>
      <c r="W105" s="576"/>
      <c r="Y105" s="576">
        <f t="shared" si="53"/>
        <v>0</v>
      </c>
      <c r="Z105" s="576">
        <f t="shared" si="54"/>
        <v>0</v>
      </c>
      <c r="AA105" s="576">
        <f t="shared" si="55"/>
        <v>0</v>
      </c>
      <c r="AB105" s="576">
        <f t="shared" si="56"/>
        <v>0</v>
      </c>
    </row>
    <row r="106" spans="1:28" ht="15.75" x14ac:dyDescent="0.25">
      <c r="B106" s="577" t="s">
        <v>1346</v>
      </c>
      <c r="C106" s="578">
        <f>'részletező tábla eredeti ei Bag'!H106</f>
        <v>1769050</v>
      </c>
      <c r="D106" s="579">
        <f>'részletező tábla módosíto ei '!H106</f>
        <v>1769050</v>
      </c>
      <c r="E106" s="579">
        <f>'2m cofog szerinti teljesítés'!H106</f>
        <v>1837241</v>
      </c>
      <c r="F106" s="580">
        <f t="shared" ref="F106" si="85">F5+F24+F51+F68</f>
        <v>0.86896413329187983</v>
      </c>
      <c r="G106" s="578">
        <f>'részletező tábla eredeti ei Bag'!M106</f>
        <v>0</v>
      </c>
      <c r="H106" s="579">
        <f>'részletező tábla módosíto ei '!M106</f>
        <v>0</v>
      </c>
      <c r="I106" s="579">
        <f>'2m cofog szerinti teljesítés'!M106</f>
        <v>13108</v>
      </c>
      <c r="J106" s="580">
        <v>0</v>
      </c>
      <c r="K106" s="578">
        <f>'részletező tábla eredeti ei Bag'!Q106</f>
        <v>190000</v>
      </c>
      <c r="L106" s="579">
        <f>'részletező tábla módosíto ei '!Q106</f>
        <v>190000</v>
      </c>
      <c r="M106" s="579">
        <f>'2m cofog szerinti teljesítés'!Q106</f>
        <v>518960</v>
      </c>
      <c r="N106" s="580">
        <f>M106/L106</f>
        <v>2.7313684210526317</v>
      </c>
      <c r="O106" s="578">
        <f>'részletező tábla eredeti ei Bag'!AY106</f>
        <v>330859088</v>
      </c>
      <c r="P106" s="579">
        <f>'részletező tábla módosíto ei '!AY106</f>
        <v>344090965</v>
      </c>
      <c r="Q106" s="579">
        <f>'2m cofog szerinti teljesítés'!AY106</f>
        <v>336763211</v>
      </c>
      <c r="R106" s="581">
        <f>Q106/P106</f>
        <v>0.97870402089749731</v>
      </c>
      <c r="S106" s="578">
        <f>'részletező tábla eredeti ei Bag'!AZ106</f>
        <v>332818138</v>
      </c>
      <c r="T106" s="579">
        <f>'részletező tábla módosíto ei '!AZ106</f>
        <v>346050015</v>
      </c>
      <c r="U106" s="579">
        <f>'2m cofog szerinti teljesítés'!AZ106</f>
        <v>339132520</v>
      </c>
      <c r="V106" s="582">
        <f>U106/T106</f>
        <v>0.98001012946062149</v>
      </c>
      <c r="W106" s="583">
        <f>T106-U106</f>
        <v>6917495</v>
      </c>
      <c r="Y106" s="583">
        <f t="shared" si="53"/>
        <v>-68191</v>
      </c>
      <c r="Z106" s="583">
        <f t="shared" si="54"/>
        <v>-13108</v>
      </c>
      <c r="AA106" s="583">
        <f t="shared" si="55"/>
        <v>-328960</v>
      </c>
      <c r="AB106" s="583">
        <f t="shared" si="56"/>
        <v>7327754</v>
      </c>
    </row>
    <row r="107" spans="1:28" x14ac:dyDescent="0.25">
      <c r="C107" s="571"/>
      <c r="D107" s="572"/>
      <c r="E107" s="572"/>
      <c r="F107" s="573"/>
      <c r="G107" s="571"/>
      <c r="H107" s="572"/>
      <c r="I107" s="572"/>
      <c r="J107" s="573"/>
      <c r="K107" s="571"/>
      <c r="L107" s="572"/>
      <c r="M107" s="572"/>
      <c r="N107" s="573"/>
      <c r="O107" s="571"/>
      <c r="P107" s="572"/>
      <c r="Q107" s="572"/>
      <c r="R107" s="574"/>
      <c r="S107" s="571"/>
      <c r="T107" s="572"/>
      <c r="U107" s="572"/>
      <c r="V107" s="575"/>
      <c r="W107" s="576"/>
      <c r="Y107" s="576">
        <f t="shared" si="53"/>
        <v>0</v>
      </c>
      <c r="Z107" s="576">
        <f t="shared" si="54"/>
        <v>0</v>
      </c>
      <c r="AA107" s="576">
        <f t="shared" si="55"/>
        <v>0</v>
      </c>
      <c r="AB107" s="576">
        <f t="shared" si="56"/>
        <v>0</v>
      </c>
    </row>
    <row r="108" spans="1:28" x14ac:dyDescent="0.25">
      <c r="B108" s="577" t="s">
        <v>1347</v>
      </c>
      <c r="C108" s="578">
        <f>'részletező tábla eredeti ei Bag'!H108</f>
        <v>0</v>
      </c>
      <c r="D108" s="579">
        <f>'részletező tábla módosíto ei '!H108</f>
        <v>0</v>
      </c>
      <c r="E108" s="579">
        <f>'2m cofog szerinti teljesítés'!H108</f>
        <v>0</v>
      </c>
      <c r="F108" s="580">
        <f t="shared" ref="F108" si="86">F18+F62+F72</f>
        <v>0</v>
      </c>
      <c r="G108" s="578">
        <f>'részletező tábla eredeti ei Bag'!M108</f>
        <v>0</v>
      </c>
      <c r="H108" s="579">
        <f>'részletező tábla módosíto ei '!M108</f>
        <v>0</v>
      </c>
      <c r="I108" s="579">
        <f>'2m cofog szerinti teljesítés'!M108</f>
        <v>0</v>
      </c>
      <c r="J108" s="580">
        <f t="shared" ref="J108" si="87">J18+J62+J72</f>
        <v>0</v>
      </c>
      <c r="K108" s="578">
        <f>'részletező tábla eredeti ei Bag'!Q108</f>
        <v>0</v>
      </c>
      <c r="L108" s="579">
        <f>'részletező tábla módosíto ei '!Q108</f>
        <v>0</v>
      </c>
      <c r="M108" s="579">
        <f>'2m cofog szerinti teljesítés'!Q108</f>
        <v>0</v>
      </c>
      <c r="N108" s="580">
        <v>0</v>
      </c>
      <c r="O108" s="578">
        <f>'részletező tábla eredeti ei Bag'!AY108</f>
        <v>4000000</v>
      </c>
      <c r="P108" s="579">
        <f>'részletező tábla módosíto ei '!AY108</f>
        <v>86195387</v>
      </c>
      <c r="Q108" s="579">
        <f>'2m cofog szerinti teljesítés'!AY108</f>
        <v>86699997</v>
      </c>
      <c r="R108" s="581">
        <v>0</v>
      </c>
      <c r="S108" s="578">
        <f>'részletező tábla eredeti ei Bag'!AZ108</f>
        <v>4000000</v>
      </c>
      <c r="T108" s="579">
        <f>'részletező tábla módosíto ei '!AZ108</f>
        <v>86195387</v>
      </c>
      <c r="U108" s="579">
        <f>'2m cofog szerinti teljesítés'!AZ108</f>
        <v>86699997</v>
      </c>
      <c r="V108" s="582">
        <v>0</v>
      </c>
      <c r="W108" s="583">
        <f>T108-U108</f>
        <v>-504610</v>
      </c>
      <c r="Y108" s="583">
        <f t="shared" si="53"/>
        <v>0</v>
      </c>
      <c r="Z108" s="583">
        <f t="shared" si="54"/>
        <v>0</v>
      </c>
      <c r="AA108" s="583">
        <f t="shared" si="55"/>
        <v>0</v>
      </c>
      <c r="AB108" s="583">
        <f t="shared" si="56"/>
        <v>-504610</v>
      </c>
    </row>
    <row r="109" spans="1:28" x14ac:dyDescent="0.25">
      <c r="C109" s="571"/>
      <c r="D109" s="572"/>
      <c r="E109" s="572"/>
      <c r="F109" s="573"/>
      <c r="G109" s="571"/>
      <c r="H109" s="572"/>
      <c r="I109" s="572"/>
      <c r="J109" s="573"/>
      <c r="K109" s="571"/>
      <c r="L109" s="572"/>
      <c r="M109" s="572"/>
      <c r="N109" s="573"/>
      <c r="O109" s="571"/>
      <c r="P109" s="572"/>
      <c r="Q109" s="572"/>
      <c r="R109" s="574"/>
      <c r="S109" s="571"/>
      <c r="T109" s="572"/>
      <c r="U109" s="572"/>
      <c r="V109" s="575"/>
      <c r="W109" s="576"/>
      <c r="Y109" s="576">
        <f t="shared" si="53"/>
        <v>0</v>
      </c>
      <c r="Z109" s="576">
        <f t="shared" si="54"/>
        <v>0</v>
      </c>
      <c r="AA109" s="576">
        <f t="shared" si="55"/>
        <v>0</v>
      </c>
      <c r="AB109" s="576">
        <f t="shared" si="56"/>
        <v>0</v>
      </c>
    </row>
    <row r="110" spans="1:28" x14ac:dyDescent="0.25">
      <c r="B110" s="577" t="s">
        <v>1348</v>
      </c>
      <c r="C110" s="578">
        <f>'részletező tábla eredeti ei Bag'!H110</f>
        <v>17265211</v>
      </c>
      <c r="D110" s="579">
        <f>'részletező tábla módosíto ei '!H110</f>
        <v>17283787</v>
      </c>
      <c r="E110" s="579">
        <f>'2m cofog szerinti teljesítés'!H110</f>
        <v>14469904</v>
      </c>
      <c r="F110" s="580">
        <f>E110/D110</f>
        <v>0.83719522810597002</v>
      </c>
      <c r="G110" s="578">
        <f>'részletező tábla eredeti ei Bag'!M110</f>
        <v>80839109</v>
      </c>
      <c r="H110" s="579">
        <f>'részletező tábla módosíto ei '!M110</f>
        <v>86711717</v>
      </c>
      <c r="I110" s="579">
        <f>'2m cofog szerinti teljesítés'!M110</f>
        <v>79570911</v>
      </c>
      <c r="J110" s="580">
        <f>I110/H110</f>
        <v>0.91764889167169872</v>
      </c>
      <c r="K110" s="578">
        <f>'részletező tábla eredeti ei Bag'!Q110</f>
        <v>60870291</v>
      </c>
      <c r="L110" s="579">
        <f>'részletező tábla módosíto ei '!Q110</f>
        <v>63332693</v>
      </c>
      <c r="M110" s="579">
        <f>'2m cofog szerinti teljesítés'!Q110</f>
        <v>56221306</v>
      </c>
      <c r="N110" s="580">
        <f>M110/L110</f>
        <v>0.88771380683275225</v>
      </c>
      <c r="O110" s="578">
        <f>'részletező tábla eredeti ei Bag'!AY110</f>
        <v>35036393</v>
      </c>
      <c r="P110" s="579">
        <f>'részletező tábla módosíto ei '!AY110</f>
        <v>35507528</v>
      </c>
      <c r="Q110" s="579">
        <f>'2m cofog szerinti teljesítés'!AY110</f>
        <v>35956157</v>
      </c>
      <c r="R110" s="581">
        <f>Q110/P110</f>
        <v>1.012634757339345</v>
      </c>
      <c r="S110" s="578">
        <f>'részletező tábla eredeti ei Bag'!AZ110</f>
        <v>194011004</v>
      </c>
      <c r="T110" s="579">
        <f>'részletező tábla módosíto ei '!AZ110</f>
        <v>202835725</v>
      </c>
      <c r="U110" s="579">
        <f>'2m cofog szerinti teljesítés'!AZ110</f>
        <v>186218278</v>
      </c>
      <c r="V110" s="582">
        <f>U110/T110</f>
        <v>0.91807435795642012</v>
      </c>
      <c r="W110" s="583">
        <f>T110-U110</f>
        <v>16617447</v>
      </c>
      <c r="Y110" s="583">
        <f t="shared" si="53"/>
        <v>2813883</v>
      </c>
      <c r="Z110" s="583">
        <f t="shared" si="54"/>
        <v>7140806</v>
      </c>
      <c r="AA110" s="583">
        <f t="shared" si="55"/>
        <v>7111387</v>
      </c>
      <c r="AB110" s="583">
        <f t="shared" si="56"/>
        <v>-448629</v>
      </c>
    </row>
    <row r="111" spans="1:28" x14ac:dyDescent="0.25">
      <c r="C111" s="571"/>
      <c r="D111" s="572"/>
      <c r="E111" s="572"/>
      <c r="F111" s="573"/>
      <c r="G111" s="571"/>
      <c r="H111" s="572"/>
      <c r="I111" s="572"/>
      <c r="J111" s="573"/>
      <c r="K111" s="571"/>
      <c r="L111" s="572"/>
      <c r="M111" s="572"/>
      <c r="N111" s="573"/>
      <c r="O111" s="571"/>
      <c r="P111" s="572"/>
      <c r="Q111" s="572"/>
      <c r="R111" s="574"/>
      <c r="S111" s="571"/>
      <c r="T111" s="572"/>
      <c r="U111" s="572"/>
      <c r="V111" s="575"/>
      <c r="W111" s="576"/>
      <c r="Y111" s="576">
        <f t="shared" si="53"/>
        <v>0</v>
      </c>
      <c r="Z111" s="576">
        <f t="shared" si="54"/>
        <v>0</v>
      </c>
      <c r="AA111" s="576">
        <f t="shared" si="55"/>
        <v>0</v>
      </c>
      <c r="AB111" s="576">
        <f t="shared" si="56"/>
        <v>0</v>
      </c>
    </row>
    <row r="112" spans="1:28" ht="18" x14ac:dyDescent="0.25">
      <c r="A112" s="584" t="s">
        <v>239</v>
      </c>
      <c r="B112" s="585" t="s">
        <v>1349</v>
      </c>
      <c r="C112" s="586">
        <f>'részletező tábla eredeti ei Bag'!H112</f>
        <v>19034261</v>
      </c>
      <c r="D112" s="587">
        <f>'részletező tábla módosíto ei '!H112</f>
        <v>19052837</v>
      </c>
      <c r="E112" s="587">
        <f>'2m cofog szerinti teljesítés'!H112</f>
        <v>16307145</v>
      </c>
      <c r="F112" s="588">
        <f>E112/D112</f>
        <v>0.85589064767624889</v>
      </c>
      <c r="G112" s="586">
        <f>'részletező tábla eredeti ei Bag'!M112</f>
        <v>80839109</v>
      </c>
      <c r="H112" s="587">
        <f>'részletező tábla módosíto ei '!M112</f>
        <v>86711717</v>
      </c>
      <c r="I112" s="587">
        <f>'2m cofog szerinti teljesítés'!M112</f>
        <v>79584019</v>
      </c>
      <c r="J112" s="588">
        <f>I112/H112</f>
        <v>0.91780005924689512</v>
      </c>
      <c r="K112" s="586">
        <f>'részletező tábla eredeti ei Bag'!Q112</f>
        <v>61060291</v>
      </c>
      <c r="L112" s="587">
        <f>'részletező tábla módosíto ei '!Q112</f>
        <v>63522693</v>
      </c>
      <c r="M112" s="587">
        <f>'2m cofog szerinti teljesítés'!Q112</f>
        <v>56740266</v>
      </c>
      <c r="N112" s="588">
        <f>M112/L112</f>
        <v>0.89322828300116308</v>
      </c>
      <c r="O112" s="586">
        <f>'részletező tábla eredeti ei Bag'!AY112</f>
        <v>369895481</v>
      </c>
      <c r="P112" s="587">
        <f>'részletező tábla módosíto ei '!AY112</f>
        <v>465793880</v>
      </c>
      <c r="Q112" s="587">
        <f>'2m cofog szerinti teljesítés'!AY112</f>
        <v>459419365</v>
      </c>
      <c r="R112" s="589">
        <f>Q112/P112</f>
        <v>0.98631473002607939</v>
      </c>
      <c r="S112" s="586">
        <f>'részletező tábla eredeti ei Bag'!AZ112</f>
        <v>530829142</v>
      </c>
      <c r="T112" s="587">
        <f>'részletező tábla módosíto ei '!AZ112</f>
        <v>635081127</v>
      </c>
      <c r="U112" s="587">
        <f>'2m cofog szerinti teljesítés'!AZ112</f>
        <v>612050795</v>
      </c>
      <c r="V112" s="590">
        <f>U112/T112</f>
        <v>0.96373639363400576</v>
      </c>
      <c r="W112" s="591">
        <f>T112-U112</f>
        <v>23030332</v>
      </c>
      <c r="Y112" s="591">
        <f t="shared" si="53"/>
        <v>2745692</v>
      </c>
      <c r="Z112" s="591">
        <f t="shared" si="54"/>
        <v>7127698</v>
      </c>
      <c r="AA112" s="591">
        <f t="shared" si="55"/>
        <v>6782427</v>
      </c>
      <c r="AB112" s="591">
        <f t="shared" si="56"/>
        <v>6374515</v>
      </c>
    </row>
    <row r="113" spans="1:28" ht="18" x14ac:dyDescent="0.25">
      <c r="A113" s="592"/>
      <c r="B113" s="593"/>
      <c r="C113" s="571"/>
      <c r="D113" s="572"/>
      <c r="E113" s="572"/>
      <c r="F113" s="573"/>
      <c r="G113" s="571"/>
      <c r="H113" s="572"/>
      <c r="I113" s="572"/>
      <c r="J113" s="573"/>
      <c r="K113" s="571"/>
      <c r="L113" s="572"/>
      <c r="M113" s="572"/>
      <c r="N113" s="573"/>
      <c r="O113" s="571"/>
      <c r="P113" s="572"/>
      <c r="Q113" s="572"/>
      <c r="R113" s="574"/>
      <c r="S113" s="571"/>
      <c r="T113" s="572"/>
      <c r="U113" s="572"/>
      <c r="V113" s="575"/>
      <c r="W113" s="576"/>
      <c r="Y113" s="576">
        <f t="shared" si="53"/>
        <v>0</v>
      </c>
      <c r="Z113" s="576">
        <f t="shared" si="54"/>
        <v>0</v>
      </c>
      <c r="AA113" s="576">
        <f t="shared" si="55"/>
        <v>0</v>
      </c>
      <c r="AB113" s="576">
        <f t="shared" si="56"/>
        <v>0</v>
      </c>
    </row>
    <row r="114" spans="1:28" ht="36" x14ac:dyDescent="0.25">
      <c r="A114" s="594"/>
      <c r="B114" s="595" t="s">
        <v>1350</v>
      </c>
      <c r="C114" s="596">
        <f>'részletező tábla eredeti ei Bag'!H114</f>
        <v>1866310</v>
      </c>
      <c r="D114" s="597">
        <f>'részletező tábla módosíto ei '!H114</f>
        <v>1866310</v>
      </c>
      <c r="E114" s="597">
        <f>'2m cofog szerinti teljesítés'!H114</f>
        <v>1934501</v>
      </c>
      <c r="F114" s="588">
        <f>E114/D114</f>
        <v>1.0365378742009634</v>
      </c>
      <c r="G114" s="596">
        <f>'részletező tábla eredeti ei Bag'!M114</f>
        <v>146852</v>
      </c>
      <c r="H114" s="597">
        <f>'részletező tábla módosíto ei '!M114</f>
        <v>146852</v>
      </c>
      <c r="I114" s="597">
        <f>'2m cofog szerinti teljesítés'!M114</f>
        <v>159958</v>
      </c>
      <c r="J114" s="598">
        <v>0</v>
      </c>
      <c r="K114" s="596">
        <f>'részletező tábla eredeti ei Bag'!Q114</f>
        <v>306765</v>
      </c>
      <c r="L114" s="597">
        <f>'részletező tábla módosíto ei '!Q114</f>
        <v>313940</v>
      </c>
      <c r="M114" s="597">
        <f>'2m cofog szerinti teljesítés'!Q114</f>
        <v>642900</v>
      </c>
      <c r="N114" s="598">
        <f>M114/L114</f>
        <v>2.0478435369815888</v>
      </c>
      <c r="O114" s="596">
        <f>'részletező tábla eredeti ei Bag'!AY114</f>
        <v>369895481</v>
      </c>
      <c r="P114" s="597">
        <f>'részletező tábla módosíto ei '!AY114</f>
        <v>465793880</v>
      </c>
      <c r="Q114" s="597">
        <f>'2m cofog szerinti teljesítés'!AY114</f>
        <v>459419365</v>
      </c>
      <c r="R114" s="599">
        <f>Q114/P114</f>
        <v>0.98631473002607939</v>
      </c>
      <c r="S114" s="596">
        <f>'részletező tábla eredeti ei Bag'!AZ114</f>
        <v>372215408</v>
      </c>
      <c r="T114" s="597">
        <f>'részletező tábla módosíto ei '!AZ114</f>
        <v>468120982</v>
      </c>
      <c r="U114" s="597">
        <f>'2m cofog szerinti teljesítés'!AZ114</f>
        <v>462156724</v>
      </c>
      <c r="V114" s="600">
        <f>U114/T114</f>
        <v>0.98725915259231001</v>
      </c>
      <c r="W114" s="601">
        <f>T114-U114</f>
        <v>5964258</v>
      </c>
      <c r="Y114" s="601">
        <f t="shared" si="53"/>
        <v>-68191</v>
      </c>
      <c r="Z114" s="601">
        <f t="shared" si="54"/>
        <v>-13106</v>
      </c>
      <c r="AA114" s="601">
        <f t="shared" si="55"/>
        <v>-328960</v>
      </c>
      <c r="AB114" s="601">
        <f t="shared" si="56"/>
        <v>6374515</v>
      </c>
    </row>
    <row r="115" spans="1:28" x14ac:dyDescent="0.25">
      <c r="C115" s="571"/>
      <c r="D115" s="572"/>
      <c r="E115" s="572"/>
      <c r="F115" s="573"/>
      <c r="G115" s="571"/>
      <c r="H115" s="572"/>
      <c r="I115" s="572"/>
      <c r="J115" s="573"/>
      <c r="K115" s="571"/>
      <c r="L115" s="572"/>
      <c r="M115" s="572"/>
      <c r="N115" s="573"/>
      <c r="O115" s="571"/>
      <c r="P115" s="572"/>
      <c r="Q115" s="572"/>
      <c r="R115" s="574"/>
      <c r="S115" s="571"/>
      <c r="T115" s="572"/>
      <c r="U115" s="572"/>
      <c r="V115" s="575"/>
      <c r="W115" s="576"/>
      <c r="Y115" s="576">
        <f t="shared" si="53"/>
        <v>0</v>
      </c>
      <c r="Z115" s="576">
        <f t="shared" si="54"/>
        <v>0</v>
      </c>
      <c r="AA115" s="576">
        <f t="shared" si="55"/>
        <v>0</v>
      </c>
      <c r="AB115" s="576">
        <f t="shared" si="56"/>
        <v>0</v>
      </c>
    </row>
    <row r="116" spans="1:28" ht="36.75" thickBot="1" x14ac:dyDescent="0.3">
      <c r="A116" s="602"/>
      <c r="B116" s="603" t="s">
        <v>1351</v>
      </c>
      <c r="C116" s="604">
        <f>'részletező tábla eredeti ei Bag'!H116</f>
        <v>1769050</v>
      </c>
      <c r="D116" s="605">
        <f>'részletező tábla módosíto ei '!H116</f>
        <v>1769050</v>
      </c>
      <c r="E116" s="605">
        <f>'2m cofog szerinti teljesítés'!H116</f>
        <v>1837241</v>
      </c>
      <c r="F116" s="606">
        <f>E116/D116</f>
        <v>1.0385466775953196</v>
      </c>
      <c r="G116" s="604">
        <f>'részletező tábla eredeti ei Bag'!M116</f>
        <v>0</v>
      </c>
      <c r="H116" s="605">
        <f>'részletező tábla módosíto ei '!M116</f>
        <v>0</v>
      </c>
      <c r="I116" s="605">
        <f>'2m cofog szerinti teljesítés'!M116</f>
        <v>13108</v>
      </c>
      <c r="J116" s="607">
        <v>0</v>
      </c>
      <c r="K116" s="604">
        <f>'részletező tábla eredeti ei Bag'!Q116</f>
        <v>190000</v>
      </c>
      <c r="L116" s="605">
        <f>'részletező tábla módosíto ei '!Q116</f>
        <v>190000</v>
      </c>
      <c r="M116" s="605">
        <f>'2m cofog szerinti teljesítés'!Q116</f>
        <v>518960</v>
      </c>
      <c r="N116" s="607">
        <f>M116/L116</f>
        <v>2.7313684210526317</v>
      </c>
      <c r="O116" s="604">
        <f>'részletező tábla eredeti ei Bag'!AY116</f>
        <v>334859088</v>
      </c>
      <c r="P116" s="605">
        <f>'részletező tábla módosíto ei '!AY116</f>
        <v>430286352</v>
      </c>
      <c r="Q116" s="605">
        <f>'2m cofog szerinti teljesítés'!AY116</f>
        <v>423463208</v>
      </c>
      <c r="R116" s="608">
        <f>Q116/P116</f>
        <v>0.98414278312968662</v>
      </c>
      <c r="S116" s="604">
        <f>'részletező tábla eredeti ei Bag'!AZ116</f>
        <v>336818138</v>
      </c>
      <c r="T116" s="605">
        <f>'részletező tábla módosíto ei '!AZ116</f>
        <v>432245402</v>
      </c>
      <c r="U116" s="605">
        <f>'2m cofog szerinti teljesítés'!AZ116</f>
        <v>425832517</v>
      </c>
      <c r="V116" s="609">
        <f>U116/T116</f>
        <v>0.98516378665839455</v>
      </c>
      <c r="W116" s="610">
        <f>T116-U116</f>
        <v>6412885</v>
      </c>
      <c r="Y116" s="610">
        <f t="shared" si="53"/>
        <v>-68191</v>
      </c>
      <c r="Z116" s="610">
        <f t="shared" si="54"/>
        <v>-13108</v>
      </c>
      <c r="AA116" s="610">
        <f t="shared" si="55"/>
        <v>-328960</v>
      </c>
      <c r="AB116" s="610">
        <f t="shared" si="56"/>
        <v>6823144</v>
      </c>
    </row>
    <row r="117" spans="1:28" ht="15.75" thickBot="1" x14ac:dyDescent="0.3">
      <c r="C117" s="611"/>
      <c r="D117" s="612"/>
      <c r="E117" s="612"/>
      <c r="F117" s="613"/>
      <c r="G117" s="611"/>
      <c r="H117" s="612"/>
      <c r="I117" s="612"/>
      <c r="J117" s="613"/>
      <c r="K117" s="611"/>
      <c r="L117" s="612"/>
      <c r="M117" s="612"/>
      <c r="N117" s="613"/>
      <c r="O117" s="611"/>
      <c r="P117" s="612"/>
      <c r="Q117" s="612"/>
      <c r="R117" s="614"/>
      <c r="S117" s="611"/>
      <c r="T117" s="612"/>
      <c r="U117" s="612"/>
      <c r="V117" s="614"/>
      <c r="W117" s="612"/>
      <c r="Y117" s="612">
        <f t="shared" si="53"/>
        <v>0</v>
      </c>
      <c r="Z117" s="612">
        <f t="shared" si="54"/>
        <v>0</v>
      </c>
      <c r="AA117" s="612">
        <f t="shared" si="55"/>
        <v>0</v>
      </c>
      <c r="AB117" s="612">
        <f t="shared" si="56"/>
        <v>0</v>
      </c>
    </row>
    <row r="118" spans="1:28" ht="15.75" x14ac:dyDescent="0.25">
      <c r="C118" s="615" t="str">
        <f>C2</f>
        <v>Művház</v>
      </c>
      <c r="D118" s="616"/>
      <c r="E118" s="616"/>
      <c r="F118" s="617"/>
      <c r="G118" s="615" t="str">
        <f>G2</f>
        <v>Iglice Napközi otthonos Óvoda</v>
      </c>
      <c r="H118" s="618"/>
      <c r="I118" s="619"/>
      <c r="J118" s="617"/>
      <c r="K118" s="615" t="str">
        <f>K2</f>
        <v>Polgármesteri Hivatal</v>
      </c>
      <c r="L118" s="618"/>
      <c r="M118" s="619"/>
      <c r="N118" s="617"/>
      <c r="O118" s="615" t="str">
        <f>O2</f>
        <v>Önkormányzat</v>
      </c>
      <c r="P118" s="618"/>
      <c r="Q118" s="619"/>
      <c r="R118" s="620"/>
      <c r="S118" s="615" t="str">
        <f>S2</f>
        <v>Összesített Önkormányzati</v>
      </c>
      <c r="T118" s="618"/>
      <c r="U118" s="619"/>
      <c r="V118" s="621"/>
      <c r="W118" s="622"/>
      <c r="Y118" s="622">
        <f t="shared" si="53"/>
        <v>0</v>
      </c>
      <c r="Z118" s="622">
        <f t="shared" si="54"/>
        <v>0</v>
      </c>
      <c r="AA118" s="622">
        <f t="shared" si="55"/>
        <v>0</v>
      </c>
      <c r="AB118" s="622">
        <f t="shared" si="56"/>
        <v>0</v>
      </c>
    </row>
    <row r="119" spans="1:28" ht="15.75" x14ac:dyDescent="0.25">
      <c r="A119" s="524"/>
      <c r="B119" s="525" t="s">
        <v>1</v>
      </c>
      <c r="C119" s="623"/>
      <c r="D119" s="624"/>
      <c r="E119" s="625"/>
      <c r="F119" s="626"/>
      <c r="G119" s="623"/>
      <c r="H119" s="624"/>
      <c r="I119" s="624"/>
      <c r="J119" s="626"/>
      <c r="K119" s="623"/>
      <c r="L119" s="624"/>
      <c r="M119" s="624"/>
      <c r="N119" s="626"/>
      <c r="O119" s="623"/>
      <c r="P119" s="624"/>
      <c r="Q119" s="624"/>
      <c r="R119" s="627"/>
      <c r="S119" s="623"/>
      <c r="T119" s="624"/>
      <c r="U119" s="624"/>
      <c r="V119" s="628"/>
      <c r="W119" s="764" t="s">
        <v>1358</v>
      </c>
      <c r="Y119" s="629"/>
      <c r="Z119" s="629"/>
      <c r="AA119" s="629"/>
      <c r="AB119" s="629"/>
    </row>
    <row r="120" spans="1:28" ht="31.5" x14ac:dyDescent="0.25">
      <c r="A120" s="532" t="s">
        <v>243</v>
      </c>
      <c r="B120" s="533" t="s">
        <v>729</v>
      </c>
      <c r="C120" s="630" t="str">
        <f>C4</f>
        <v>Eredeti</v>
      </c>
      <c r="D120" s="631" t="str">
        <f t="shared" ref="D120:E120" si="88">D4</f>
        <v>Módosított</v>
      </c>
      <c r="E120" s="631" t="str">
        <f t="shared" si="88"/>
        <v>Tényleges</v>
      </c>
      <c r="F120" s="632" t="str">
        <f t="shared" ref="F120:V120" si="89">F4</f>
        <v>%</v>
      </c>
      <c r="G120" s="633" t="str">
        <f t="shared" si="89"/>
        <v>Eredeti</v>
      </c>
      <c r="H120" s="625" t="str">
        <f t="shared" si="89"/>
        <v>Módosított</v>
      </c>
      <c r="I120" s="625" t="str">
        <f t="shared" si="89"/>
        <v>Tényleges</v>
      </c>
      <c r="J120" s="632" t="str">
        <f t="shared" si="89"/>
        <v>%</v>
      </c>
      <c r="K120" s="633" t="str">
        <f t="shared" si="89"/>
        <v>Eredeti</v>
      </c>
      <c r="L120" s="625" t="str">
        <f t="shared" si="89"/>
        <v>Módosított</v>
      </c>
      <c r="M120" s="625" t="str">
        <f t="shared" si="89"/>
        <v>Tényleges</v>
      </c>
      <c r="N120" s="632" t="str">
        <f t="shared" si="89"/>
        <v>%</v>
      </c>
      <c r="O120" s="633" t="str">
        <f t="shared" si="89"/>
        <v>Eredeti</v>
      </c>
      <c r="P120" s="625" t="str">
        <f t="shared" si="89"/>
        <v>Módosított</v>
      </c>
      <c r="Q120" s="625" t="str">
        <f t="shared" si="89"/>
        <v>Tényleges</v>
      </c>
      <c r="R120" s="634" t="str">
        <f t="shared" si="89"/>
        <v>%</v>
      </c>
      <c r="S120" s="633" t="str">
        <f t="shared" si="89"/>
        <v>Eredeti</v>
      </c>
      <c r="T120" s="625" t="str">
        <f t="shared" si="89"/>
        <v>Módosított</v>
      </c>
      <c r="U120" s="625" t="str">
        <f t="shared" si="89"/>
        <v>Tényleges</v>
      </c>
      <c r="V120" s="635" t="str">
        <f t="shared" si="89"/>
        <v>%</v>
      </c>
      <c r="W120" s="636" t="s">
        <v>1322</v>
      </c>
      <c r="Y120" s="637" t="str">
        <f>Y3</f>
        <v>Művház</v>
      </c>
      <c r="Z120" s="637" t="str">
        <f t="shared" ref="Z120:AB120" si="90">Z3</f>
        <v>Ovi</v>
      </c>
      <c r="AA120" s="637" t="str">
        <f t="shared" si="90"/>
        <v>Hivatal</v>
      </c>
      <c r="AB120" s="637" t="str">
        <f t="shared" si="90"/>
        <v>Önkorm.</v>
      </c>
    </row>
    <row r="121" spans="1:28" ht="15.75" x14ac:dyDescent="0.25">
      <c r="A121" s="540" t="s">
        <v>244</v>
      </c>
      <c r="B121" s="541" t="s">
        <v>245</v>
      </c>
      <c r="C121" s="542">
        <f>'részletező tábla eredeti ei Bag'!H121</f>
        <v>8739300</v>
      </c>
      <c r="D121" s="543">
        <f>'részletező tábla módosíto ei '!H121</f>
        <v>8757876</v>
      </c>
      <c r="E121" s="543">
        <f>'2m cofog szerinti teljesítés'!H121</f>
        <v>7559930</v>
      </c>
      <c r="F121" s="544">
        <f>E121/D121</f>
        <v>0.86321500783980043</v>
      </c>
      <c r="G121" s="542">
        <f>'részletező tábla eredeti ei Bag'!M121</f>
        <v>61149455</v>
      </c>
      <c r="H121" s="543">
        <f>'részletező tábla módosíto ei '!M121</f>
        <v>65872355</v>
      </c>
      <c r="I121" s="543">
        <f>'2m cofog szerinti teljesítés'!M121</f>
        <v>60822441</v>
      </c>
      <c r="J121" s="544">
        <f>I121/H121</f>
        <v>0.92333788582478948</v>
      </c>
      <c r="K121" s="542">
        <f>'részletező tábla eredeti ei Bag'!Q121</f>
        <v>39424800</v>
      </c>
      <c r="L121" s="543">
        <f>'részletező tábla módosíto ei '!Q121</f>
        <v>40910027</v>
      </c>
      <c r="M121" s="543">
        <f>'2m cofog szerinti teljesítés'!Q121</f>
        <v>38902777</v>
      </c>
      <c r="N121" s="544">
        <f>M121/L121</f>
        <v>0.95093501160485672</v>
      </c>
      <c r="O121" s="542">
        <f>'részletező tábla eredeti ei Bag'!AY121</f>
        <v>68841414</v>
      </c>
      <c r="P121" s="543">
        <f>'részletező tábla módosíto ei '!AY121</f>
        <v>67568492</v>
      </c>
      <c r="Q121" s="543">
        <f>'2m cofog szerinti teljesítés'!AY121</f>
        <v>57100445</v>
      </c>
      <c r="R121" s="545">
        <f>Q121/P121</f>
        <v>0.84507502402155132</v>
      </c>
      <c r="S121" s="542">
        <f>'részletező tábla eredeti ei Bag'!AZ121</f>
        <v>178154969</v>
      </c>
      <c r="T121" s="543">
        <f>'részletező tábla módosíto ei '!AZ121</f>
        <v>183108750</v>
      </c>
      <c r="U121" s="543">
        <f>'2m cofog szerinti teljesítés'!AZ121</f>
        <v>164385593</v>
      </c>
      <c r="V121" s="546">
        <f>U121/T121</f>
        <v>0.89774843091878465</v>
      </c>
      <c r="W121" s="547">
        <f>T121-U121</f>
        <v>18723157</v>
      </c>
      <c r="Y121" s="547">
        <f t="shared" si="53"/>
        <v>1197946</v>
      </c>
      <c r="Z121" s="547">
        <f t="shared" si="54"/>
        <v>5049914</v>
      </c>
      <c r="AA121" s="547">
        <f t="shared" si="55"/>
        <v>2007250</v>
      </c>
      <c r="AB121" s="547">
        <f t="shared" si="56"/>
        <v>10468047</v>
      </c>
    </row>
    <row r="122" spans="1:28" ht="15.75" x14ac:dyDescent="0.25">
      <c r="A122" s="548" t="s">
        <v>246</v>
      </c>
      <c r="B122" s="549" t="s">
        <v>247</v>
      </c>
      <c r="C122" s="550">
        <f>'részletező tábla eredeti ei Bag'!H122</f>
        <v>8739300</v>
      </c>
      <c r="D122" s="551">
        <f>'részletező tábla módosíto ei '!H122</f>
        <v>8529876</v>
      </c>
      <c r="E122" s="551">
        <f>'2m cofog szerinti teljesítés'!H122</f>
        <v>7340075</v>
      </c>
      <c r="F122" s="552">
        <f>E122/D122</f>
        <v>0.86051368155879404</v>
      </c>
      <c r="G122" s="550">
        <f>'részletező tábla eredeti ei Bag'!M122</f>
        <v>61149455</v>
      </c>
      <c r="H122" s="551">
        <f>'részletező tábla módosíto ei '!M122</f>
        <v>65695255</v>
      </c>
      <c r="I122" s="551">
        <f>'2m cofog szerinti teljesítés'!M122</f>
        <v>60645341</v>
      </c>
      <c r="J122" s="552">
        <f>I122/H122</f>
        <v>0.92313122157757055</v>
      </c>
      <c r="K122" s="550">
        <f>'részletező tábla eredeti ei Bag'!Q122</f>
        <v>38724800</v>
      </c>
      <c r="L122" s="551">
        <f>'részletező tábla módosíto ei '!Q122</f>
        <v>40150027</v>
      </c>
      <c r="M122" s="551">
        <f>'2m cofog szerinti teljesítés'!Q122</f>
        <v>38265104</v>
      </c>
      <c r="N122" s="552">
        <f>M122/L122</f>
        <v>0.95305300790955882</v>
      </c>
      <c r="O122" s="550">
        <f>'részletező tábla eredeti ei Bag'!AY122</f>
        <v>49608253</v>
      </c>
      <c r="P122" s="551">
        <f>'részletező tábla módosíto ei '!AY122</f>
        <v>47208019</v>
      </c>
      <c r="Q122" s="551">
        <f>'2m cofog szerinti teljesítés'!AY122</f>
        <v>38707085</v>
      </c>
      <c r="R122" s="553">
        <f>Q122/P122</f>
        <v>0.81992605959593434</v>
      </c>
      <c r="S122" s="550">
        <f>'részletező tábla eredeti ei Bag'!AZ122</f>
        <v>158221808</v>
      </c>
      <c r="T122" s="551">
        <f>'részletező tábla módosíto ei '!AZ122</f>
        <v>161583177</v>
      </c>
      <c r="U122" s="551">
        <f>'2m cofog szerinti teljesítés'!AZ122</f>
        <v>144957605</v>
      </c>
      <c r="V122" s="554">
        <f>U122/T122</f>
        <v>0.89710827383967084</v>
      </c>
      <c r="W122" s="555">
        <f t="shared" ref="W122:W185" si="91">T122-U122</f>
        <v>16625572</v>
      </c>
      <c r="Y122" s="555">
        <f t="shared" si="53"/>
        <v>1189801</v>
      </c>
      <c r="Z122" s="555">
        <f t="shared" si="54"/>
        <v>5049914</v>
      </c>
      <c r="AA122" s="555">
        <f t="shared" si="55"/>
        <v>1884923</v>
      </c>
      <c r="AB122" s="555">
        <f t="shared" si="56"/>
        <v>8500934</v>
      </c>
    </row>
    <row r="123" spans="1:28" x14ac:dyDescent="0.25">
      <c r="A123" s="568" t="s">
        <v>248</v>
      </c>
      <c r="B123" s="569" t="s">
        <v>249</v>
      </c>
      <c r="C123" s="558">
        <f>'részletező tábla eredeti ei Bag'!H123</f>
        <v>8384100</v>
      </c>
      <c r="D123" s="559">
        <f>'részletező tábla módosíto ei '!H123</f>
        <v>8105000</v>
      </c>
      <c r="E123" s="559">
        <f>'2m cofog szerinti teljesítés'!H123</f>
        <v>7063483</v>
      </c>
      <c r="F123" s="560">
        <f>E123/D123</f>
        <v>0.87149697717458363</v>
      </c>
      <c r="G123" s="558">
        <f>'részletező tábla eredeti ei Bag'!M123</f>
        <v>59044455</v>
      </c>
      <c r="H123" s="559">
        <f>'részletező tábla módosíto ei '!M123</f>
        <v>61902092</v>
      </c>
      <c r="I123" s="559">
        <f>'2m cofog szerinti teljesítés'!M123</f>
        <v>58169857</v>
      </c>
      <c r="J123" s="560">
        <f>I123/H123</f>
        <v>0.93970744962868136</v>
      </c>
      <c r="K123" s="558">
        <f>'részletező tábla eredeti ei Bag'!Q123</f>
        <v>34444800</v>
      </c>
      <c r="L123" s="559">
        <f>'részletező tábla módosíto ei '!Q123</f>
        <v>34997800</v>
      </c>
      <c r="M123" s="559">
        <f>'2m cofog szerinti teljesítés'!Q123</f>
        <v>34967609</v>
      </c>
      <c r="N123" s="560">
        <f>M123/L123</f>
        <v>0.9991373457760202</v>
      </c>
      <c r="O123" s="558">
        <f>'részletező tábla eredeti ei Bag'!AY123</f>
        <v>47723303</v>
      </c>
      <c r="P123" s="559">
        <f>'részletező tábla módosíto ei '!AY123</f>
        <v>44723303</v>
      </c>
      <c r="Q123" s="559">
        <f>'2m cofog szerinti teljesítés'!AY123</f>
        <v>37185977</v>
      </c>
      <c r="R123" s="561">
        <f>Q123/P123</f>
        <v>0.83146759084408417</v>
      </c>
      <c r="S123" s="558">
        <f>'részletező tábla eredeti ei Bag'!AZ123</f>
        <v>149596658</v>
      </c>
      <c r="T123" s="559">
        <f>'részletező tábla módosíto ei '!AZ123</f>
        <v>149728195</v>
      </c>
      <c r="U123" s="559">
        <f>'2m cofog szerinti teljesítés'!AZ123</f>
        <v>137386926</v>
      </c>
      <c r="V123" s="562">
        <f>U123/T123</f>
        <v>0.9175755174234218</v>
      </c>
      <c r="W123" s="563">
        <f t="shared" si="91"/>
        <v>12341269</v>
      </c>
      <c r="Y123" s="563">
        <f t="shared" si="53"/>
        <v>1041517</v>
      </c>
      <c r="Z123" s="563">
        <f t="shared" si="54"/>
        <v>3732235</v>
      </c>
      <c r="AA123" s="563">
        <f t="shared" si="55"/>
        <v>30191</v>
      </c>
      <c r="AB123" s="563">
        <f t="shared" si="56"/>
        <v>7537326</v>
      </c>
    </row>
    <row r="124" spans="1:28" x14ac:dyDescent="0.25">
      <c r="A124" s="568" t="s">
        <v>250</v>
      </c>
      <c r="B124" s="569" t="s">
        <v>251</v>
      </c>
      <c r="C124" s="558">
        <f>'részletező tábla eredeti ei Bag'!H124</f>
        <v>0</v>
      </c>
      <c r="D124" s="559">
        <f>'részletező tábla módosíto ei '!H124</f>
        <v>0</v>
      </c>
      <c r="E124" s="559">
        <f>'2m cofog szerinti teljesítés'!H124</f>
        <v>0</v>
      </c>
      <c r="F124" s="560"/>
      <c r="G124" s="558">
        <f>'részletező tábla eredeti ei Bag'!M124</f>
        <v>0</v>
      </c>
      <c r="H124" s="559">
        <f>'részletező tábla módosíto ei '!M124</f>
        <v>0</v>
      </c>
      <c r="I124" s="559">
        <f>'2m cofog szerinti teljesítés'!M124</f>
        <v>0</v>
      </c>
      <c r="J124" s="560">
        <v>0</v>
      </c>
      <c r="K124" s="558">
        <f>'részletező tábla eredeti ei Bag'!Q124</f>
        <v>0</v>
      </c>
      <c r="L124" s="559">
        <f>'részletező tábla módosíto ei '!Q124</f>
        <v>0</v>
      </c>
      <c r="M124" s="559">
        <f>'2m cofog szerinti teljesítés'!Q124</f>
        <v>0</v>
      </c>
      <c r="N124" s="560">
        <v>0</v>
      </c>
      <c r="O124" s="558">
        <f>'részletező tábla eredeti ei Bag'!AY124</f>
        <v>0</v>
      </c>
      <c r="P124" s="559">
        <f>'részletező tábla módosíto ei '!AY124</f>
        <v>0</v>
      </c>
      <c r="Q124" s="559">
        <f>'2m cofog szerinti teljesítés'!AY124</f>
        <v>0</v>
      </c>
      <c r="R124" s="561">
        <v>0</v>
      </c>
      <c r="S124" s="558">
        <f>'részletező tábla eredeti ei Bag'!AZ124</f>
        <v>0</v>
      </c>
      <c r="T124" s="559">
        <f>'részletező tábla módosíto ei '!AZ124</f>
        <v>0</v>
      </c>
      <c r="U124" s="559">
        <f>'2m cofog szerinti teljesítés'!AZ124</f>
        <v>0</v>
      </c>
      <c r="V124" s="562">
        <v>0</v>
      </c>
      <c r="W124" s="563">
        <f t="shared" si="91"/>
        <v>0</v>
      </c>
      <c r="Y124" s="563">
        <f t="shared" si="53"/>
        <v>0</v>
      </c>
      <c r="Z124" s="563">
        <f t="shared" si="54"/>
        <v>0</v>
      </c>
      <c r="AA124" s="563">
        <f t="shared" si="55"/>
        <v>0</v>
      </c>
      <c r="AB124" s="563">
        <f t="shared" si="56"/>
        <v>0</v>
      </c>
    </row>
    <row r="125" spans="1:28" x14ac:dyDescent="0.25">
      <c r="A125" s="568" t="s">
        <v>252</v>
      </c>
      <c r="B125" s="569" t="s">
        <v>253</v>
      </c>
      <c r="C125" s="558">
        <f>'részletező tábla eredeti ei Bag'!H125</f>
        <v>0</v>
      </c>
      <c r="D125" s="559">
        <f>'részletező tábla módosíto ei '!H125</f>
        <v>0</v>
      </c>
      <c r="E125" s="559">
        <f>'2m cofog szerinti teljesítés'!H125</f>
        <v>0</v>
      </c>
      <c r="F125" s="560"/>
      <c r="G125" s="558">
        <f>'részletező tábla eredeti ei Bag'!M125</f>
        <v>0</v>
      </c>
      <c r="H125" s="559">
        <f>'részletező tábla módosíto ei '!M125</f>
        <v>0</v>
      </c>
      <c r="I125" s="559">
        <f>'2m cofog szerinti teljesítés'!M125</f>
        <v>0</v>
      </c>
      <c r="J125" s="560"/>
      <c r="K125" s="558">
        <f>'részletező tábla eredeti ei Bag'!Q125</f>
        <v>0</v>
      </c>
      <c r="L125" s="559">
        <f>'részletező tábla módosíto ei '!Q125</f>
        <v>0</v>
      </c>
      <c r="M125" s="559">
        <f>'2m cofog szerinti teljesítés'!Q125</f>
        <v>0</v>
      </c>
      <c r="N125" s="560">
        <v>0</v>
      </c>
      <c r="O125" s="558">
        <f>'részletező tábla eredeti ei Bag'!AY125</f>
        <v>0</v>
      </c>
      <c r="P125" s="559">
        <f>'részletező tábla módosíto ei '!AY125</f>
        <v>0</v>
      </c>
      <c r="Q125" s="559">
        <f>'2m cofog szerinti teljesítés'!AY125</f>
        <v>0</v>
      </c>
      <c r="R125" s="561">
        <v>0</v>
      </c>
      <c r="S125" s="558">
        <f>'részletező tábla eredeti ei Bag'!AZ125</f>
        <v>0</v>
      </c>
      <c r="T125" s="559">
        <f>'részletező tábla módosíto ei '!AZ125</f>
        <v>0</v>
      </c>
      <c r="U125" s="559">
        <f>'2m cofog szerinti teljesítés'!AZ125</f>
        <v>0</v>
      </c>
      <c r="V125" s="562">
        <v>0</v>
      </c>
      <c r="W125" s="563">
        <f t="shared" si="91"/>
        <v>0</v>
      </c>
      <c r="Y125" s="563">
        <f t="shared" si="53"/>
        <v>0</v>
      </c>
      <c r="Z125" s="563">
        <f t="shared" si="54"/>
        <v>0</v>
      </c>
      <c r="AA125" s="563">
        <f t="shared" si="55"/>
        <v>0</v>
      </c>
      <c r="AB125" s="563">
        <f t="shared" si="56"/>
        <v>0</v>
      </c>
    </row>
    <row r="126" spans="1:28" ht="30" x14ac:dyDescent="0.25">
      <c r="A126" s="568" t="s">
        <v>254</v>
      </c>
      <c r="B126" s="569" t="s">
        <v>255</v>
      </c>
      <c r="C126" s="558">
        <f>'részletező tábla eredeti ei Bag'!H126</f>
        <v>0</v>
      </c>
      <c r="D126" s="559">
        <f>'részletező tábla módosíto ei '!H126</f>
        <v>0</v>
      </c>
      <c r="E126" s="559">
        <f>'2m cofog szerinti teljesítés'!H126</f>
        <v>0</v>
      </c>
      <c r="F126" s="560"/>
      <c r="G126" s="558">
        <f>'részletező tábla eredeti ei Bag'!M126</f>
        <v>0</v>
      </c>
      <c r="H126" s="559">
        <f>'részletező tábla módosíto ei '!M126</f>
        <v>0</v>
      </c>
      <c r="I126" s="559">
        <f>'2m cofog szerinti teljesítés'!M126</f>
        <v>0</v>
      </c>
      <c r="J126" s="560"/>
      <c r="K126" s="558">
        <f>'részletező tábla eredeti ei Bag'!Q126</f>
        <v>50000</v>
      </c>
      <c r="L126" s="559">
        <f>'részletező tábla módosíto ei '!Q126</f>
        <v>80000</v>
      </c>
      <c r="M126" s="559">
        <f>'2m cofog szerinti teljesítés'!Q126</f>
        <v>80000</v>
      </c>
      <c r="N126" s="560">
        <f t="shared" ref="N126" si="92">M126/L126</f>
        <v>1</v>
      </c>
      <c r="O126" s="558">
        <f>'részletező tábla eredeti ei Bag'!AY126</f>
        <v>0</v>
      </c>
      <c r="P126" s="559">
        <f>'részletező tábla módosíto ei '!AY126</f>
        <v>0</v>
      </c>
      <c r="Q126" s="559">
        <f>'2m cofog szerinti teljesítés'!AY126</f>
        <v>0</v>
      </c>
      <c r="R126" s="561"/>
      <c r="S126" s="558">
        <f>'részletező tábla eredeti ei Bag'!AZ126</f>
        <v>50000</v>
      </c>
      <c r="T126" s="559">
        <f>'részletező tábla módosíto ei '!AZ126</f>
        <v>80000</v>
      </c>
      <c r="U126" s="559">
        <f>'2m cofog szerinti teljesítés'!AZ126</f>
        <v>80000</v>
      </c>
      <c r="V126" s="562">
        <f t="shared" ref="V126" si="93">U126/T126</f>
        <v>1</v>
      </c>
      <c r="W126" s="563">
        <f t="shared" si="91"/>
        <v>0</v>
      </c>
      <c r="Y126" s="563">
        <f t="shared" si="53"/>
        <v>0</v>
      </c>
      <c r="Z126" s="563">
        <f t="shared" si="54"/>
        <v>0</v>
      </c>
      <c r="AA126" s="563">
        <f t="shared" si="55"/>
        <v>0</v>
      </c>
      <c r="AB126" s="563">
        <f t="shared" si="56"/>
        <v>0</v>
      </c>
    </row>
    <row r="127" spans="1:28" x14ac:dyDescent="0.25">
      <c r="A127" s="568" t="s">
        <v>256</v>
      </c>
      <c r="B127" s="569" t="s">
        <v>257</v>
      </c>
      <c r="C127" s="558">
        <f>'részletező tábla eredeti ei Bag'!H127</f>
        <v>0</v>
      </c>
      <c r="D127" s="559">
        <f>'részletező tábla módosíto ei '!H127</f>
        <v>0</v>
      </c>
      <c r="E127" s="559">
        <f>'2m cofog szerinti teljesítés'!H127</f>
        <v>0</v>
      </c>
      <c r="F127" s="560"/>
      <c r="G127" s="558">
        <f>'részletező tábla eredeti ei Bag'!M127</f>
        <v>0</v>
      </c>
      <c r="H127" s="559">
        <f>'részletező tábla módosíto ei '!M127</f>
        <v>0</v>
      </c>
      <c r="I127" s="559">
        <f>'2m cofog szerinti teljesítés'!M127</f>
        <v>0</v>
      </c>
      <c r="J127" s="560"/>
      <c r="K127" s="558">
        <f>'részletező tábla eredeti ei Bag'!Q127</f>
        <v>0</v>
      </c>
      <c r="L127" s="559">
        <f>'részletező tábla módosíto ei '!Q127</f>
        <v>0</v>
      </c>
      <c r="M127" s="559">
        <f>'2m cofog szerinti teljesítés'!Q127</f>
        <v>0</v>
      </c>
      <c r="N127" s="560"/>
      <c r="O127" s="558">
        <f>'részletező tábla eredeti ei Bag'!AY127</f>
        <v>0</v>
      </c>
      <c r="P127" s="559">
        <f>'részletező tábla módosíto ei '!AY127</f>
        <v>0</v>
      </c>
      <c r="Q127" s="559">
        <f>'2m cofog szerinti teljesítés'!AY127</f>
        <v>0</v>
      </c>
      <c r="R127" s="561"/>
      <c r="S127" s="558">
        <f>'részletező tábla eredeti ei Bag'!AZ127</f>
        <v>0</v>
      </c>
      <c r="T127" s="559">
        <f>'részletező tábla módosíto ei '!AZ127</f>
        <v>0</v>
      </c>
      <c r="U127" s="559">
        <f>'2m cofog szerinti teljesítés'!AZ127</f>
        <v>0</v>
      </c>
      <c r="V127" s="562">
        <v>0</v>
      </c>
      <c r="W127" s="563">
        <f t="shared" si="91"/>
        <v>0</v>
      </c>
      <c r="Y127" s="563">
        <f t="shared" si="53"/>
        <v>0</v>
      </c>
      <c r="Z127" s="563">
        <f t="shared" si="54"/>
        <v>0</v>
      </c>
      <c r="AA127" s="563">
        <f t="shared" si="55"/>
        <v>0</v>
      </c>
      <c r="AB127" s="563">
        <f t="shared" si="56"/>
        <v>0</v>
      </c>
    </row>
    <row r="128" spans="1:28" x14ac:dyDescent="0.25">
      <c r="A128" s="568" t="s">
        <v>258</v>
      </c>
      <c r="B128" s="569" t="s">
        <v>259</v>
      </c>
      <c r="C128" s="558">
        <f>'részletező tábla eredeti ei Bag'!H128</f>
        <v>0</v>
      </c>
      <c r="D128" s="559">
        <f>'részletező tábla módosíto ei '!H128</f>
        <v>0</v>
      </c>
      <c r="E128" s="559">
        <f>'2m cofog szerinti teljesítés'!H128</f>
        <v>0</v>
      </c>
      <c r="F128" s="560"/>
      <c r="G128" s="558">
        <f>'részletező tábla eredeti ei Bag'!M128</f>
        <v>0</v>
      </c>
      <c r="H128" s="559">
        <f>'részletező tábla módosíto ei '!M128</f>
        <v>0</v>
      </c>
      <c r="I128" s="559">
        <f>'2m cofog szerinti teljesítés'!M128</f>
        <v>0</v>
      </c>
      <c r="J128" s="560">
        <v>0</v>
      </c>
      <c r="K128" s="558">
        <f>'részletező tábla eredeti ei Bag'!Q128</f>
        <v>0</v>
      </c>
      <c r="L128" s="559">
        <f>'részletező tábla módosíto ei '!Q128</f>
        <v>0</v>
      </c>
      <c r="M128" s="559">
        <f>'2m cofog szerinti teljesítés'!Q128</f>
        <v>0</v>
      </c>
      <c r="N128" s="560">
        <v>0</v>
      </c>
      <c r="O128" s="558">
        <f>'részletező tábla eredeti ei Bag'!AY128</f>
        <v>0</v>
      </c>
      <c r="P128" s="559">
        <f>'részletező tábla módosíto ei '!AY128</f>
        <v>0</v>
      </c>
      <c r="Q128" s="559">
        <f>'2m cofog szerinti teljesítés'!AY128</f>
        <v>0</v>
      </c>
      <c r="R128" s="561"/>
      <c r="S128" s="558">
        <f>'részletező tábla eredeti ei Bag'!AZ128</f>
        <v>0</v>
      </c>
      <c r="T128" s="559">
        <f>'részletező tábla módosíto ei '!AZ128</f>
        <v>0</v>
      </c>
      <c r="U128" s="559">
        <f>'2m cofog szerinti teljesítés'!AZ128</f>
        <v>0</v>
      </c>
      <c r="V128" s="562">
        <v>0</v>
      </c>
      <c r="W128" s="563">
        <f t="shared" si="91"/>
        <v>0</v>
      </c>
      <c r="Y128" s="563">
        <f t="shared" si="53"/>
        <v>0</v>
      </c>
      <c r="Z128" s="563">
        <f t="shared" si="54"/>
        <v>0</v>
      </c>
      <c r="AA128" s="563">
        <f t="shared" si="55"/>
        <v>0</v>
      </c>
      <c r="AB128" s="563">
        <f t="shared" si="56"/>
        <v>0</v>
      </c>
    </row>
    <row r="129" spans="1:28" x14ac:dyDescent="0.25">
      <c r="A129" s="568" t="s">
        <v>260</v>
      </c>
      <c r="B129" s="569" t="s">
        <v>261</v>
      </c>
      <c r="C129" s="558">
        <f>'részletező tábla eredeti ei Bag'!H129</f>
        <v>240000</v>
      </c>
      <c r="D129" s="559">
        <f>'részletező tábla módosíto ei '!H129</f>
        <v>240000</v>
      </c>
      <c r="E129" s="559">
        <f>'2m cofog szerinti teljesítés'!H129</f>
        <v>177000</v>
      </c>
      <c r="F129" s="560">
        <f>E129/D129</f>
        <v>0.73750000000000004</v>
      </c>
      <c r="G129" s="558">
        <f>'részletező tábla eredeti ei Bag'!M129</f>
        <v>1200000</v>
      </c>
      <c r="H129" s="559">
        <f>'részletező tábla módosíto ei '!M129</f>
        <v>1200000</v>
      </c>
      <c r="I129" s="559">
        <f>'2m cofog szerinti teljesítés'!M129</f>
        <v>1190000</v>
      </c>
      <c r="J129" s="560"/>
      <c r="K129" s="558">
        <f>'részletező tábla eredeti ei Bag'!Q129</f>
        <v>1850000</v>
      </c>
      <c r="L129" s="559">
        <f>'részletező tábla módosíto ei '!Q129</f>
        <v>1850000</v>
      </c>
      <c r="M129" s="559">
        <f>'2m cofog szerinti teljesítés'!Q129</f>
        <v>1699099</v>
      </c>
      <c r="N129" s="560">
        <f>M129/L129</f>
        <v>0.91843189189189189</v>
      </c>
      <c r="O129" s="558">
        <f>'részletező tábla eredeti ei Bag'!AY129</f>
        <v>695000</v>
      </c>
      <c r="P129" s="559">
        <f>'részletező tábla módosíto ei '!AY129</f>
        <v>495000</v>
      </c>
      <c r="Q129" s="559">
        <f>'2m cofog szerinti teljesítés'!AY129</f>
        <v>462000</v>
      </c>
      <c r="R129" s="561">
        <f t="shared" ref="R129" si="94">Q129/P129</f>
        <v>0.93333333333333335</v>
      </c>
      <c r="S129" s="558">
        <f>'részletező tábla eredeti ei Bag'!AZ129</f>
        <v>3985000</v>
      </c>
      <c r="T129" s="559">
        <f>'részletező tábla módosíto ei '!AZ129</f>
        <v>3785000</v>
      </c>
      <c r="U129" s="559">
        <f>'2m cofog szerinti teljesítés'!AZ129</f>
        <v>3528099</v>
      </c>
      <c r="V129" s="562">
        <f>U129/T129</f>
        <v>0.93212655217965656</v>
      </c>
      <c r="W129" s="563">
        <f t="shared" si="91"/>
        <v>256901</v>
      </c>
      <c r="Y129" s="563">
        <f t="shared" si="53"/>
        <v>63000</v>
      </c>
      <c r="Z129" s="563">
        <f t="shared" si="54"/>
        <v>10000</v>
      </c>
      <c r="AA129" s="563">
        <f t="shared" si="55"/>
        <v>150901</v>
      </c>
      <c r="AB129" s="563">
        <f t="shared" si="56"/>
        <v>33000</v>
      </c>
    </row>
    <row r="130" spans="1:28" x14ac:dyDescent="0.25">
      <c r="A130" s="568" t="s">
        <v>262</v>
      </c>
      <c r="B130" s="569" t="s">
        <v>263</v>
      </c>
      <c r="C130" s="558">
        <f>'részletező tábla eredeti ei Bag'!H130</f>
        <v>0</v>
      </c>
      <c r="D130" s="559">
        <f>'részletező tábla módosíto ei '!H130</f>
        <v>0</v>
      </c>
      <c r="E130" s="559">
        <f>'2m cofog szerinti teljesítés'!H130</f>
        <v>0</v>
      </c>
      <c r="F130" s="560"/>
      <c r="G130" s="558">
        <f>'részletező tábla eredeti ei Bag'!M130</f>
        <v>0</v>
      </c>
      <c r="H130" s="559">
        <f>'részletező tábla módosíto ei '!M130</f>
        <v>0</v>
      </c>
      <c r="I130" s="559">
        <f>'2m cofog szerinti teljesítés'!M130</f>
        <v>0</v>
      </c>
      <c r="J130" s="560"/>
      <c r="K130" s="558">
        <f>'részletező tábla eredeti ei Bag'!Q130</f>
        <v>0</v>
      </c>
      <c r="L130" s="559">
        <f>'részletező tábla módosíto ei '!Q130</f>
        <v>0</v>
      </c>
      <c r="M130" s="559">
        <f>'2m cofog szerinti teljesítés'!Q130</f>
        <v>0</v>
      </c>
      <c r="N130" s="560"/>
      <c r="O130" s="558">
        <f>'részletező tábla eredeti ei Bag'!AY130</f>
        <v>0</v>
      </c>
      <c r="P130" s="559">
        <f>'részletező tábla módosíto ei '!AY130</f>
        <v>0</v>
      </c>
      <c r="Q130" s="559">
        <f>'2m cofog szerinti teljesítés'!AY130</f>
        <v>0</v>
      </c>
      <c r="R130" s="561">
        <v>0</v>
      </c>
      <c r="S130" s="558">
        <f>'részletező tábla eredeti ei Bag'!AZ130</f>
        <v>0</v>
      </c>
      <c r="T130" s="559">
        <f>'részletező tábla módosíto ei '!AZ130</f>
        <v>0</v>
      </c>
      <c r="U130" s="559">
        <f>'2m cofog szerinti teljesítés'!AZ130</f>
        <v>0</v>
      </c>
      <c r="V130" s="562"/>
      <c r="W130" s="563">
        <f t="shared" si="91"/>
        <v>0</v>
      </c>
      <c r="Y130" s="563">
        <f t="shared" si="53"/>
        <v>0</v>
      </c>
      <c r="Z130" s="563">
        <f t="shared" si="54"/>
        <v>0</v>
      </c>
      <c r="AA130" s="563">
        <f t="shared" si="55"/>
        <v>0</v>
      </c>
      <c r="AB130" s="563">
        <f t="shared" si="56"/>
        <v>0</v>
      </c>
    </row>
    <row r="131" spans="1:28" x14ac:dyDescent="0.25">
      <c r="A131" s="568" t="s">
        <v>264</v>
      </c>
      <c r="B131" s="569" t="s">
        <v>265</v>
      </c>
      <c r="C131" s="558">
        <f>'részletező tábla eredeti ei Bag'!H131</f>
        <v>0</v>
      </c>
      <c r="D131" s="559">
        <f>'részletező tábla módosíto ei '!H131</f>
        <v>43000</v>
      </c>
      <c r="E131" s="559">
        <f>'2m cofog szerinti teljesítés'!H131</f>
        <v>42742</v>
      </c>
      <c r="F131" s="560"/>
      <c r="G131" s="558">
        <f>'részletező tábla eredeti ei Bag'!M131</f>
        <v>205000</v>
      </c>
      <c r="H131" s="559">
        <f>'részletező tábla módosíto ei '!M131</f>
        <v>207000</v>
      </c>
      <c r="I131" s="559">
        <f>'2m cofog szerinti teljesítés'!M131</f>
        <v>206407</v>
      </c>
      <c r="J131" s="560">
        <f>I131/H131</f>
        <v>0.99713526570048305</v>
      </c>
      <c r="K131" s="558">
        <f>'részletező tábla eredeti ei Bag'!Q131</f>
        <v>850000</v>
      </c>
      <c r="L131" s="559">
        <f>'részletező tábla módosíto ei '!Q131</f>
        <v>850000</v>
      </c>
      <c r="M131" s="559">
        <f>'2m cofog szerinti teljesítés'!Q131</f>
        <v>820905</v>
      </c>
      <c r="N131" s="560">
        <f>M131/L131</f>
        <v>0.96577058823529416</v>
      </c>
      <c r="O131" s="558">
        <f>'részletező tábla eredeti ei Bag'!AY131</f>
        <v>200000</v>
      </c>
      <c r="P131" s="559">
        <f>'részletező tábla módosíto ei '!AY131</f>
        <v>400000</v>
      </c>
      <c r="Q131" s="559">
        <f>'2m cofog szerinti teljesítés'!AY131</f>
        <v>356264</v>
      </c>
      <c r="R131" s="561">
        <f>Q131/P131</f>
        <v>0.89066000000000001</v>
      </c>
      <c r="S131" s="558">
        <f>'részletező tábla eredeti ei Bag'!AZ131</f>
        <v>1255000</v>
      </c>
      <c r="T131" s="559">
        <f>'részletező tábla módosíto ei '!AZ131</f>
        <v>1500000</v>
      </c>
      <c r="U131" s="559">
        <f>'2m cofog szerinti teljesítés'!AZ131</f>
        <v>1426318</v>
      </c>
      <c r="V131" s="562">
        <f>U131/T131</f>
        <v>0.95087866666666665</v>
      </c>
      <c r="W131" s="563">
        <f t="shared" si="91"/>
        <v>73682</v>
      </c>
      <c r="Y131" s="563">
        <f t="shared" si="53"/>
        <v>258</v>
      </c>
      <c r="Z131" s="563">
        <f t="shared" si="54"/>
        <v>593</v>
      </c>
      <c r="AA131" s="563">
        <f t="shared" si="55"/>
        <v>29095</v>
      </c>
      <c r="AB131" s="563">
        <f t="shared" si="56"/>
        <v>43736</v>
      </c>
    </row>
    <row r="132" spans="1:28" x14ac:dyDescent="0.25">
      <c r="A132" s="568" t="s">
        <v>266</v>
      </c>
      <c r="B132" s="569" t="s">
        <v>267</v>
      </c>
      <c r="C132" s="558">
        <f>'részletező tábla eredeti ei Bag'!H132</f>
        <v>0</v>
      </c>
      <c r="D132" s="559">
        <f>'részletező tábla módosíto ei '!H132</f>
        <v>0</v>
      </c>
      <c r="E132" s="559">
        <f>'2m cofog szerinti teljesítés'!H132</f>
        <v>0</v>
      </c>
      <c r="F132" s="560"/>
      <c r="G132" s="558">
        <f>'részletező tábla eredeti ei Bag'!M132</f>
        <v>0</v>
      </c>
      <c r="H132" s="559">
        <f>'részletező tábla módosíto ei '!M132</f>
        <v>0</v>
      </c>
      <c r="I132" s="559">
        <f>'2m cofog szerinti teljesítés'!M132</f>
        <v>0</v>
      </c>
      <c r="J132" s="560"/>
      <c r="K132" s="558">
        <f>'részletező tábla eredeti ei Bag'!Q132</f>
        <v>330000</v>
      </c>
      <c r="L132" s="559">
        <f>'részletező tábla módosíto ei '!Q132</f>
        <v>330000</v>
      </c>
      <c r="M132" s="559">
        <f>'2m cofog szerinti teljesítés'!Q132</f>
        <v>210000</v>
      </c>
      <c r="N132" s="560">
        <f>M132/L132</f>
        <v>0.63636363636363635</v>
      </c>
      <c r="O132" s="558">
        <f>'részletező tábla eredeti ei Bag'!AY132</f>
        <v>0</v>
      </c>
      <c r="P132" s="559">
        <f>'részletező tábla módosíto ei '!AY132</f>
        <v>30000</v>
      </c>
      <c r="Q132" s="559">
        <f>'2m cofog szerinti teljesítés'!AY132</f>
        <v>30000</v>
      </c>
      <c r="R132" s="561"/>
      <c r="S132" s="558">
        <f>'részletező tábla eredeti ei Bag'!AZ132</f>
        <v>330000</v>
      </c>
      <c r="T132" s="559">
        <f>'részletező tábla módosíto ei '!AZ132</f>
        <v>360000</v>
      </c>
      <c r="U132" s="559">
        <f>'2m cofog szerinti teljesítés'!AZ132</f>
        <v>240000</v>
      </c>
      <c r="V132" s="562">
        <f>U132/T132</f>
        <v>0.66666666666666663</v>
      </c>
      <c r="W132" s="563">
        <f t="shared" si="91"/>
        <v>120000</v>
      </c>
      <c r="Y132" s="563">
        <f t="shared" si="53"/>
        <v>0</v>
      </c>
      <c r="Z132" s="563">
        <f t="shared" si="54"/>
        <v>0</v>
      </c>
      <c r="AA132" s="563">
        <f t="shared" si="55"/>
        <v>120000</v>
      </c>
      <c r="AB132" s="563">
        <f t="shared" si="56"/>
        <v>0</v>
      </c>
    </row>
    <row r="133" spans="1:28" x14ac:dyDescent="0.25">
      <c r="A133" s="568" t="s">
        <v>268</v>
      </c>
      <c r="B133" s="569" t="s">
        <v>269</v>
      </c>
      <c r="C133" s="558">
        <f>'részletező tábla eredeti ei Bag'!H133</f>
        <v>0</v>
      </c>
      <c r="D133" s="559">
        <f>'részletező tábla módosíto ei '!H133</f>
        <v>0</v>
      </c>
      <c r="E133" s="559">
        <f>'2m cofog szerinti teljesítés'!H133</f>
        <v>0</v>
      </c>
      <c r="F133" s="560"/>
      <c r="G133" s="558">
        <f>'részletező tábla eredeti ei Bag'!M133</f>
        <v>0</v>
      </c>
      <c r="H133" s="559">
        <f>'részletező tábla módosíto ei '!M133</f>
        <v>0</v>
      </c>
      <c r="I133" s="559">
        <f>'2m cofog szerinti teljesítés'!M133</f>
        <v>0</v>
      </c>
      <c r="J133" s="560"/>
      <c r="K133" s="558">
        <f>'részletező tábla eredeti ei Bag'!Q133</f>
        <v>0</v>
      </c>
      <c r="L133" s="559">
        <f>'részletező tábla módosíto ei '!Q133</f>
        <v>0</v>
      </c>
      <c r="M133" s="559">
        <f>'2m cofog szerinti teljesítés'!Q133</f>
        <v>0</v>
      </c>
      <c r="N133" s="560"/>
      <c r="O133" s="558">
        <f>'részletező tábla eredeti ei Bag'!AY133</f>
        <v>0</v>
      </c>
      <c r="P133" s="559">
        <f>'részletező tábla módosíto ei '!AY133</f>
        <v>0</v>
      </c>
      <c r="Q133" s="559">
        <f>'2m cofog szerinti teljesítés'!AY133</f>
        <v>0</v>
      </c>
      <c r="R133" s="561"/>
      <c r="S133" s="558">
        <f>'részletező tábla eredeti ei Bag'!AZ133</f>
        <v>0</v>
      </c>
      <c r="T133" s="559">
        <f>'részletező tábla módosíto ei '!AZ133</f>
        <v>0</v>
      </c>
      <c r="U133" s="559">
        <f>'2m cofog szerinti teljesítés'!AZ133</f>
        <v>0</v>
      </c>
      <c r="V133" s="562"/>
      <c r="W133" s="563">
        <f t="shared" si="91"/>
        <v>0</v>
      </c>
      <c r="Y133" s="563">
        <f t="shared" si="53"/>
        <v>0</v>
      </c>
      <c r="Z133" s="563">
        <f t="shared" si="54"/>
        <v>0</v>
      </c>
      <c r="AA133" s="563">
        <f t="shared" si="55"/>
        <v>0</v>
      </c>
      <c r="AB133" s="563">
        <f t="shared" si="56"/>
        <v>0</v>
      </c>
    </row>
    <row r="134" spans="1:28" x14ac:dyDescent="0.25">
      <c r="A134" s="568" t="s">
        <v>270</v>
      </c>
      <c r="B134" s="569" t="s">
        <v>271</v>
      </c>
      <c r="C134" s="558">
        <f>'részletező tábla eredeti ei Bag'!H134</f>
        <v>0</v>
      </c>
      <c r="D134" s="559">
        <f>'részletező tábla módosíto ei '!H134</f>
        <v>0</v>
      </c>
      <c r="E134" s="559">
        <f>'2m cofog szerinti teljesítés'!H134</f>
        <v>0</v>
      </c>
      <c r="F134" s="560"/>
      <c r="G134" s="558">
        <f>'részletező tábla eredeti ei Bag'!M134</f>
        <v>0</v>
      </c>
      <c r="H134" s="559">
        <f>'részletező tábla módosíto ei '!M134</f>
        <v>0</v>
      </c>
      <c r="I134" s="559">
        <f>'2m cofog szerinti teljesítés'!M134</f>
        <v>0</v>
      </c>
      <c r="J134" s="560"/>
      <c r="K134" s="558">
        <f>'részletező tábla eredeti ei Bag'!Q134</f>
        <v>0</v>
      </c>
      <c r="L134" s="559">
        <f>'részletező tábla módosíto ei '!Q134</f>
        <v>0</v>
      </c>
      <c r="M134" s="559">
        <f>'2m cofog szerinti teljesítés'!Q134</f>
        <v>0</v>
      </c>
      <c r="N134" s="560"/>
      <c r="O134" s="558">
        <f>'részletező tábla eredeti ei Bag'!AY134</f>
        <v>0</v>
      </c>
      <c r="P134" s="559">
        <f>'részletező tábla módosíto ei '!AY134</f>
        <v>0</v>
      </c>
      <c r="Q134" s="559">
        <f>'2m cofog szerinti teljesítés'!AY134</f>
        <v>0</v>
      </c>
      <c r="R134" s="561"/>
      <c r="S134" s="558">
        <f>'részletező tábla eredeti ei Bag'!AZ134</f>
        <v>0</v>
      </c>
      <c r="T134" s="559">
        <f>'részletező tábla módosíto ei '!AZ134</f>
        <v>0</v>
      </c>
      <c r="U134" s="559">
        <f>'2m cofog szerinti teljesítés'!AZ134</f>
        <v>0</v>
      </c>
      <c r="V134" s="562"/>
      <c r="W134" s="563">
        <f t="shared" si="91"/>
        <v>0</v>
      </c>
      <c r="Y134" s="563">
        <f t="shared" ref="Y134:Y197" si="95">D134-E134</f>
        <v>0</v>
      </c>
      <c r="Z134" s="563">
        <f t="shared" ref="Z134:Z197" si="96">H134-I134</f>
        <v>0</v>
      </c>
      <c r="AA134" s="563">
        <f t="shared" ref="AA134:AA197" si="97">L134-M134</f>
        <v>0</v>
      </c>
      <c r="AB134" s="563">
        <f t="shared" ref="AB134:AB197" si="98">P134-Q134</f>
        <v>0</v>
      </c>
    </row>
    <row r="135" spans="1:28" x14ac:dyDescent="0.25">
      <c r="A135" s="568" t="s">
        <v>272</v>
      </c>
      <c r="B135" s="569" t="s">
        <v>273</v>
      </c>
      <c r="C135" s="558">
        <f>'részletező tábla eredeti ei Bag'!H135</f>
        <v>115200</v>
      </c>
      <c r="D135" s="559">
        <f>'részletező tábla módosíto ei '!H135</f>
        <v>141876</v>
      </c>
      <c r="E135" s="559">
        <f>'2m cofog szerinti teljesítés'!H135</f>
        <v>56850</v>
      </c>
      <c r="F135" s="560">
        <f>E135/D135</f>
        <v>0.400702021483549</v>
      </c>
      <c r="G135" s="558">
        <f>'részletező tábla eredeti ei Bag'!M135</f>
        <v>700000</v>
      </c>
      <c r="H135" s="559">
        <f>'részletező tábla módosíto ei '!M135</f>
        <v>2386163</v>
      </c>
      <c r="I135" s="559">
        <f>'2m cofog szerinti teljesítés'!M135</f>
        <v>1079077</v>
      </c>
      <c r="J135" s="560">
        <f>I135/H135</f>
        <v>0.45222266877828549</v>
      </c>
      <c r="K135" s="558">
        <f>'részletező tábla eredeti ei Bag'!Q135</f>
        <v>1200000</v>
      </c>
      <c r="L135" s="559">
        <f>'részletező tábla módosíto ei '!Q135</f>
        <v>2042227</v>
      </c>
      <c r="M135" s="559">
        <f>'2m cofog szerinti teljesítés'!Q135</f>
        <v>487491</v>
      </c>
      <c r="N135" s="560">
        <f t="shared" ref="N135:N141" si="99">M135/L135</f>
        <v>0.23870558953534549</v>
      </c>
      <c r="O135" s="558">
        <f>'részletező tábla eredeti ei Bag'!AY135</f>
        <v>989950</v>
      </c>
      <c r="P135" s="559">
        <f>'részletező tábla módosíto ei '!AY135</f>
        <v>1559716</v>
      </c>
      <c r="Q135" s="559">
        <f>'2m cofog szerinti teljesítés'!AY135</f>
        <v>672844</v>
      </c>
      <c r="R135" s="561">
        <f>Q135/P135</f>
        <v>0.4313887912927738</v>
      </c>
      <c r="S135" s="558">
        <f>'részletező tábla eredeti ei Bag'!AZ135</f>
        <v>3005150</v>
      </c>
      <c r="T135" s="559">
        <f>'részletező tábla módosíto ei '!AZ135</f>
        <v>6129982</v>
      </c>
      <c r="U135" s="559">
        <f>'2m cofog szerinti teljesítés'!AZ135</f>
        <v>2296262</v>
      </c>
      <c r="V135" s="562">
        <f>U135/T135</f>
        <v>0.37459522719642568</v>
      </c>
      <c r="W135" s="563">
        <f t="shared" si="91"/>
        <v>3833720</v>
      </c>
      <c r="Y135" s="563">
        <f t="shared" si="95"/>
        <v>85026</v>
      </c>
      <c r="Z135" s="563">
        <f t="shared" si="96"/>
        <v>1307086</v>
      </c>
      <c r="AA135" s="563">
        <f t="shared" si="97"/>
        <v>1554736</v>
      </c>
      <c r="AB135" s="563">
        <f t="shared" si="98"/>
        <v>886872</v>
      </c>
    </row>
    <row r="136" spans="1:28" ht="15.75" x14ac:dyDescent="0.25">
      <c r="A136" s="548" t="s">
        <v>274</v>
      </c>
      <c r="B136" s="549" t="s">
        <v>275</v>
      </c>
      <c r="C136" s="550">
        <f>'részletező tábla eredeti ei Bag'!H136</f>
        <v>0</v>
      </c>
      <c r="D136" s="551">
        <f>'részletező tábla módosíto ei '!H136</f>
        <v>228000</v>
      </c>
      <c r="E136" s="551">
        <f>'2m cofog szerinti teljesítés'!H136</f>
        <v>219855</v>
      </c>
      <c r="F136" s="552">
        <v>0</v>
      </c>
      <c r="G136" s="550">
        <f>'részletező tábla eredeti ei Bag'!M136</f>
        <v>0</v>
      </c>
      <c r="H136" s="551">
        <f>'részletező tábla módosíto ei '!M136</f>
        <v>177100</v>
      </c>
      <c r="I136" s="551">
        <f>'2m cofog szerinti teljesítés'!M136</f>
        <v>177100</v>
      </c>
      <c r="J136" s="552">
        <f t="shared" ref="J136" si="100">SUM(J137:J139)</f>
        <v>0</v>
      </c>
      <c r="K136" s="550">
        <f>'részletező tábla eredeti ei Bag'!Q136</f>
        <v>700000</v>
      </c>
      <c r="L136" s="551">
        <f>'részletező tábla módosíto ei '!Q136</f>
        <v>760000</v>
      </c>
      <c r="M136" s="551">
        <f>'2m cofog szerinti teljesítés'!Q136</f>
        <v>637673</v>
      </c>
      <c r="N136" s="552">
        <f t="shared" si="99"/>
        <v>0.83904342105263163</v>
      </c>
      <c r="O136" s="550">
        <f>'részletező tábla eredeti ei Bag'!AY136</f>
        <v>19233161</v>
      </c>
      <c r="P136" s="551">
        <f>'részletező tábla módosíto ei '!AY136</f>
        <v>20360473</v>
      </c>
      <c r="Q136" s="551">
        <f>'2m cofog szerinti teljesítés'!AY136</f>
        <v>18393360</v>
      </c>
      <c r="R136" s="553">
        <f>Q136/P136</f>
        <v>0.9033856924640209</v>
      </c>
      <c r="S136" s="550">
        <f>'részletező tábla eredeti ei Bag'!AZ136</f>
        <v>19933161</v>
      </c>
      <c r="T136" s="551">
        <f>'részletező tábla módosíto ei '!AZ136</f>
        <v>21525573</v>
      </c>
      <c r="U136" s="551">
        <f>'2m cofog szerinti teljesítés'!AZ136</f>
        <v>19427988</v>
      </c>
      <c r="V136" s="554">
        <f>U136/T136</f>
        <v>0.90255381355005049</v>
      </c>
      <c r="W136" s="555">
        <f t="shared" si="91"/>
        <v>2097585</v>
      </c>
      <c r="Y136" s="555">
        <f t="shared" si="95"/>
        <v>8145</v>
      </c>
      <c r="Z136" s="555">
        <f t="shared" si="96"/>
        <v>0</v>
      </c>
      <c r="AA136" s="555">
        <f t="shared" si="97"/>
        <v>122327</v>
      </c>
      <c r="AB136" s="555">
        <f t="shared" si="98"/>
        <v>1967113</v>
      </c>
    </row>
    <row r="137" spans="1:28" x14ac:dyDescent="0.25">
      <c r="A137" s="556" t="s">
        <v>276</v>
      </c>
      <c r="B137" s="557" t="s">
        <v>277</v>
      </c>
      <c r="C137" s="558">
        <f>'részletező tábla eredeti ei Bag'!H137</f>
        <v>0</v>
      </c>
      <c r="D137" s="559">
        <f>'részletező tábla módosíto ei '!H137</f>
        <v>0</v>
      </c>
      <c r="E137" s="559">
        <f>'2m cofog szerinti teljesítés'!H137</f>
        <v>0</v>
      </c>
      <c r="F137" s="560"/>
      <c r="G137" s="558">
        <f>'részletező tábla eredeti ei Bag'!M137</f>
        <v>0</v>
      </c>
      <c r="H137" s="559">
        <f>'részletező tábla módosíto ei '!M137</f>
        <v>0</v>
      </c>
      <c r="I137" s="559">
        <f>'2m cofog szerinti teljesítés'!M137</f>
        <v>0</v>
      </c>
      <c r="J137" s="560"/>
      <c r="K137" s="558">
        <f>'részletező tábla eredeti ei Bag'!Q137</f>
        <v>0</v>
      </c>
      <c r="L137" s="559">
        <f>'részletező tábla módosíto ei '!Q137</f>
        <v>0</v>
      </c>
      <c r="M137" s="559">
        <f>'2m cofog szerinti teljesítés'!Q137</f>
        <v>0</v>
      </c>
      <c r="N137" s="560" t="e">
        <f t="shared" si="99"/>
        <v>#DIV/0!</v>
      </c>
      <c r="O137" s="558">
        <f>'részletező tábla eredeti ei Bag'!AY137</f>
        <v>15173161</v>
      </c>
      <c r="P137" s="559">
        <f>'részletező tábla módosíto ei '!AY137</f>
        <v>15915473</v>
      </c>
      <c r="Q137" s="559">
        <f>'2m cofog szerinti teljesítés'!AY137</f>
        <v>14626241</v>
      </c>
      <c r="R137" s="561"/>
      <c r="S137" s="558">
        <f>'részletező tábla eredeti ei Bag'!AZ137</f>
        <v>15173161</v>
      </c>
      <c r="T137" s="559">
        <f>'részletező tábla módosíto ei '!AZ137</f>
        <v>15915473</v>
      </c>
      <c r="U137" s="559">
        <f>'2m cofog szerinti teljesítés'!AZ137</f>
        <v>14626241</v>
      </c>
      <c r="V137" s="562">
        <f>U137/T137</f>
        <v>0.91899505594335773</v>
      </c>
      <c r="W137" s="563">
        <f t="shared" si="91"/>
        <v>1289232</v>
      </c>
      <c r="Y137" s="563">
        <f t="shared" si="95"/>
        <v>0</v>
      </c>
      <c r="Z137" s="563">
        <f t="shared" si="96"/>
        <v>0</v>
      </c>
      <c r="AA137" s="563">
        <f t="shared" si="97"/>
        <v>0</v>
      </c>
      <c r="AB137" s="563">
        <f t="shared" si="98"/>
        <v>1289232</v>
      </c>
    </row>
    <row r="138" spans="1:28" ht="30" x14ac:dyDescent="0.25">
      <c r="A138" s="556" t="s">
        <v>278</v>
      </c>
      <c r="B138" s="557" t="s">
        <v>279</v>
      </c>
      <c r="C138" s="558">
        <f>'részletező tábla eredeti ei Bag'!H138</f>
        <v>0</v>
      </c>
      <c r="D138" s="559">
        <f>'részletező tábla módosíto ei '!H138</f>
        <v>178000</v>
      </c>
      <c r="E138" s="559">
        <f>'2m cofog szerinti teljesítés'!H138</f>
        <v>178000</v>
      </c>
      <c r="F138" s="560">
        <v>0</v>
      </c>
      <c r="G138" s="558">
        <f>'részletező tábla eredeti ei Bag'!M138</f>
        <v>0</v>
      </c>
      <c r="H138" s="559">
        <f>'részletező tábla módosíto ei '!M138</f>
        <v>177100</v>
      </c>
      <c r="I138" s="559">
        <f>'2m cofog szerinti teljesítés'!M138</f>
        <v>177100</v>
      </c>
      <c r="J138" s="560"/>
      <c r="K138" s="558">
        <f>'részletező tábla eredeti ei Bag'!Q138</f>
        <v>500000</v>
      </c>
      <c r="L138" s="559">
        <f>'részletező tábla módosíto ei '!Q138</f>
        <v>560000</v>
      </c>
      <c r="M138" s="559">
        <f>'2m cofog szerinti teljesítés'!Q138</f>
        <v>557310</v>
      </c>
      <c r="N138" s="560">
        <f t="shared" si="99"/>
        <v>0.99519642857142854</v>
      </c>
      <c r="O138" s="558">
        <f>'részletező tábla eredeti ei Bag'!AY138</f>
        <v>3560000</v>
      </c>
      <c r="P138" s="559">
        <f>'részletező tábla módosíto ei '!AY138</f>
        <v>3945000</v>
      </c>
      <c r="Q138" s="559">
        <f>'2m cofog szerinti teljesítés'!AY138</f>
        <v>3286130</v>
      </c>
      <c r="R138" s="561">
        <f t="shared" ref="R138:R144" si="101">Q138/P138</f>
        <v>0.83298605830164762</v>
      </c>
      <c r="S138" s="558">
        <f>'részletező tábla eredeti ei Bag'!AZ138</f>
        <v>4060000</v>
      </c>
      <c r="T138" s="559">
        <f>'részletező tábla módosíto ei '!AZ138</f>
        <v>4860100</v>
      </c>
      <c r="U138" s="559">
        <f>'2m cofog szerinti teljesítés'!AZ138</f>
        <v>4198540</v>
      </c>
      <c r="V138" s="562">
        <f t="shared" ref="V138:V139" si="102">U138/T138</f>
        <v>0.86387934404641875</v>
      </c>
      <c r="W138" s="563">
        <f t="shared" si="91"/>
        <v>661560</v>
      </c>
      <c r="Y138" s="563">
        <f t="shared" si="95"/>
        <v>0</v>
      </c>
      <c r="Z138" s="563">
        <f t="shared" si="96"/>
        <v>0</v>
      </c>
      <c r="AA138" s="563">
        <f t="shared" si="97"/>
        <v>2690</v>
      </c>
      <c r="AB138" s="563">
        <f t="shared" si="98"/>
        <v>658870</v>
      </c>
    </row>
    <row r="139" spans="1:28" x14ac:dyDescent="0.25">
      <c r="A139" s="556" t="s">
        <v>280</v>
      </c>
      <c r="B139" s="557" t="s">
        <v>281</v>
      </c>
      <c r="C139" s="558">
        <f>'részletező tábla eredeti ei Bag'!H139</f>
        <v>0</v>
      </c>
      <c r="D139" s="559">
        <f>'részletező tábla módosíto ei '!H139</f>
        <v>50000</v>
      </c>
      <c r="E139" s="559">
        <f>'2m cofog szerinti teljesítés'!H139</f>
        <v>41855</v>
      </c>
      <c r="F139" s="560">
        <f>E139/D139</f>
        <v>0.83709999999999996</v>
      </c>
      <c r="G139" s="558">
        <f>'részletező tábla eredeti ei Bag'!M139</f>
        <v>0</v>
      </c>
      <c r="H139" s="559">
        <f>'részletező tábla módosíto ei '!M139</f>
        <v>0</v>
      </c>
      <c r="I139" s="559">
        <f>'2m cofog szerinti teljesítés'!M139</f>
        <v>0</v>
      </c>
      <c r="J139" s="560"/>
      <c r="K139" s="558">
        <f>'részletező tábla eredeti ei Bag'!Q139</f>
        <v>200000</v>
      </c>
      <c r="L139" s="559">
        <f>'részletező tábla módosíto ei '!Q139</f>
        <v>200000</v>
      </c>
      <c r="M139" s="559">
        <f>'2m cofog szerinti teljesítés'!Q139</f>
        <v>80363</v>
      </c>
      <c r="N139" s="560">
        <f t="shared" si="99"/>
        <v>0.40181499999999998</v>
      </c>
      <c r="O139" s="558">
        <f>'részletező tábla eredeti ei Bag'!AY139</f>
        <v>500000</v>
      </c>
      <c r="P139" s="559">
        <f>'részletező tábla módosíto ei '!AY139</f>
        <v>500000</v>
      </c>
      <c r="Q139" s="559">
        <f>'2m cofog szerinti teljesítés'!AY139</f>
        <v>480989</v>
      </c>
      <c r="R139" s="561">
        <f t="shared" si="101"/>
        <v>0.961978</v>
      </c>
      <c r="S139" s="558">
        <f>'részletező tábla eredeti ei Bag'!AZ139</f>
        <v>700000</v>
      </c>
      <c r="T139" s="559">
        <f>'részletező tábla módosíto ei '!AZ139</f>
        <v>750000</v>
      </c>
      <c r="U139" s="559">
        <f>'2m cofog szerinti teljesítés'!AZ139</f>
        <v>603207</v>
      </c>
      <c r="V139" s="562">
        <f t="shared" si="102"/>
        <v>0.80427599999999999</v>
      </c>
      <c r="W139" s="563">
        <f t="shared" si="91"/>
        <v>146793</v>
      </c>
      <c r="Y139" s="563">
        <f t="shared" si="95"/>
        <v>8145</v>
      </c>
      <c r="Z139" s="563">
        <f t="shared" si="96"/>
        <v>0</v>
      </c>
      <c r="AA139" s="563">
        <f t="shared" si="97"/>
        <v>119637</v>
      </c>
      <c r="AB139" s="563">
        <f t="shared" si="98"/>
        <v>19011</v>
      </c>
    </row>
    <row r="140" spans="1:28" ht="31.5" x14ac:dyDescent="0.25">
      <c r="A140" s="540" t="s">
        <v>282</v>
      </c>
      <c r="B140" s="541" t="s">
        <v>283</v>
      </c>
      <c r="C140" s="542">
        <f>'részletező tábla eredeti ei Bag'!H140</f>
        <v>1888361</v>
      </c>
      <c r="D140" s="543">
        <f>'részletező tábla módosíto ei '!H140</f>
        <v>1888361</v>
      </c>
      <c r="E140" s="543">
        <f>'2m cofog szerinti teljesítés'!H140</f>
        <v>1681221</v>
      </c>
      <c r="F140" s="544">
        <f t="shared" ref="F140:F143" si="103">E140/D140</f>
        <v>0.89030699108909794</v>
      </c>
      <c r="G140" s="542">
        <f>'részletező tábla eredeti ei Bag'!M140</f>
        <v>13205954</v>
      </c>
      <c r="H140" s="543">
        <f>'részletező tábla módosíto ei '!M140</f>
        <v>14246729</v>
      </c>
      <c r="I140" s="543">
        <f>'2m cofog szerinti teljesítés'!M140</f>
        <v>13897003</v>
      </c>
      <c r="J140" s="544">
        <f>I140/H140</f>
        <v>0.97545218976229564</v>
      </c>
      <c r="K140" s="542">
        <f>'részletező tábla eredeti ei Bag'!Q140</f>
        <v>7841491</v>
      </c>
      <c r="L140" s="543">
        <f>'részletező tábla módosíto ei '!Q140</f>
        <v>8811491</v>
      </c>
      <c r="M140" s="543">
        <f>'2m cofog szerinti teljesítés'!Q140</f>
        <v>8810837</v>
      </c>
      <c r="N140" s="544">
        <f t="shared" si="99"/>
        <v>0.99992577873597099</v>
      </c>
      <c r="O140" s="542">
        <f>'részletező tábla eredeti ei Bag'!AY140</f>
        <v>11625540</v>
      </c>
      <c r="P140" s="543">
        <f>'részletező tábla módosíto ei '!AY140</f>
        <v>11747310</v>
      </c>
      <c r="Q140" s="543">
        <f>'2m cofog szerinti teljesítés'!AY140</f>
        <v>10638878</v>
      </c>
      <c r="R140" s="545">
        <f t="shared" si="101"/>
        <v>0.90564376014593984</v>
      </c>
      <c r="S140" s="542">
        <f>'részletező tábla eredeti ei Bag'!AZ140</f>
        <v>34561346</v>
      </c>
      <c r="T140" s="543">
        <f>'részletező tábla módosíto ei '!AZ140</f>
        <v>36693891</v>
      </c>
      <c r="U140" s="543">
        <f>'2m cofog szerinti teljesítés'!AZ140</f>
        <v>35027939</v>
      </c>
      <c r="V140" s="546">
        <f>U140/T140</f>
        <v>0.9545986551276342</v>
      </c>
      <c r="W140" s="547">
        <f t="shared" si="91"/>
        <v>1665952</v>
      </c>
      <c r="Y140" s="547">
        <f t="shared" si="95"/>
        <v>207140</v>
      </c>
      <c r="Z140" s="547">
        <f t="shared" si="96"/>
        <v>349726</v>
      </c>
      <c r="AA140" s="547">
        <f t="shared" si="97"/>
        <v>654</v>
      </c>
      <c r="AB140" s="547">
        <f t="shared" si="98"/>
        <v>1108432</v>
      </c>
    </row>
    <row r="141" spans="1:28" ht="15.75" x14ac:dyDescent="0.25">
      <c r="A141" s="540" t="s">
        <v>284</v>
      </c>
      <c r="B141" s="541" t="s">
        <v>285</v>
      </c>
      <c r="C141" s="542">
        <f>'részletező tábla eredeti ei Bag'!H141</f>
        <v>8406600</v>
      </c>
      <c r="D141" s="543">
        <f>'részletező tábla módosíto ei '!H141</f>
        <v>8030620</v>
      </c>
      <c r="E141" s="543">
        <f>'2m cofog szerinti teljesítés'!H141</f>
        <v>6278671</v>
      </c>
      <c r="F141" s="544">
        <f t="shared" si="103"/>
        <v>0.78184137712903856</v>
      </c>
      <c r="G141" s="542">
        <f>'részletező tábla eredeti ei Bag'!M141</f>
        <v>6280500</v>
      </c>
      <c r="H141" s="543">
        <f>'részletező tábla módosíto ei '!M141</f>
        <v>6265733</v>
      </c>
      <c r="I141" s="543">
        <f>'2m cofog szerinti teljesítés'!M141</f>
        <v>4297293</v>
      </c>
      <c r="J141" s="544">
        <f>I141/H141</f>
        <v>0.68584042760838992</v>
      </c>
      <c r="K141" s="542">
        <f>'részletező tábla eredeti ei Bag'!Q141</f>
        <v>13540000</v>
      </c>
      <c r="L141" s="543">
        <f>'részletező tábla módosíto ei '!Q141</f>
        <v>13547175</v>
      </c>
      <c r="M141" s="543">
        <f>'2m cofog szerinti teljesítés'!Q141</f>
        <v>8785342</v>
      </c>
      <c r="N141" s="544">
        <f t="shared" si="99"/>
        <v>0.64849992710657389</v>
      </c>
      <c r="O141" s="542">
        <f>'részletező tábla eredeti ei Bag'!AY141</f>
        <v>76782833</v>
      </c>
      <c r="P141" s="543">
        <f>'részletező tábla módosíto ei '!AY141</f>
        <v>91515600</v>
      </c>
      <c r="Q141" s="543">
        <f>'2m cofog szerinti teljesítés'!AY141</f>
        <v>84762723</v>
      </c>
      <c r="R141" s="545">
        <f t="shared" si="101"/>
        <v>0.92621064605378756</v>
      </c>
      <c r="S141" s="542">
        <f>'részletező tábla eredeti ei Bag'!AZ141</f>
        <v>105009933</v>
      </c>
      <c r="T141" s="543">
        <f>'részletező tábla módosíto ei '!AZ141</f>
        <v>119359128</v>
      </c>
      <c r="U141" s="543">
        <f>'2m cofog szerinti teljesítés'!AZ141</f>
        <v>104124029</v>
      </c>
      <c r="V141" s="546">
        <f>U141/T141</f>
        <v>0.87235916301265204</v>
      </c>
      <c r="W141" s="547">
        <f t="shared" si="91"/>
        <v>15235099</v>
      </c>
      <c r="Y141" s="547">
        <f t="shared" si="95"/>
        <v>1751949</v>
      </c>
      <c r="Z141" s="547">
        <f t="shared" si="96"/>
        <v>1968440</v>
      </c>
      <c r="AA141" s="547">
        <f t="shared" si="97"/>
        <v>4761833</v>
      </c>
      <c r="AB141" s="547">
        <f t="shared" si="98"/>
        <v>6752877</v>
      </c>
    </row>
    <row r="142" spans="1:28" ht="15.75" x14ac:dyDescent="0.25">
      <c r="A142" s="548" t="s">
        <v>286</v>
      </c>
      <c r="B142" s="549" t="s">
        <v>287</v>
      </c>
      <c r="C142" s="550">
        <f>'részletező tábla eredeti ei Bag'!H142</f>
        <v>1150000</v>
      </c>
      <c r="D142" s="551">
        <f>'részletező tábla módosíto ei '!H142</f>
        <v>900500</v>
      </c>
      <c r="E142" s="551">
        <f>'2m cofog szerinti teljesítés'!H142</f>
        <v>742639</v>
      </c>
      <c r="F142" s="552">
        <f t="shared" si="103"/>
        <v>0.82469627984453087</v>
      </c>
      <c r="G142" s="550">
        <f>'részletező tábla eredeti ei Bag'!M142</f>
        <v>1660000</v>
      </c>
      <c r="H142" s="551">
        <f>'részletező tábla módosíto ei '!M142</f>
        <v>1752233</v>
      </c>
      <c r="I142" s="551">
        <f>'2m cofog szerinti teljesítés'!M142</f>
        <v>1330195</v>
      </c>
      <c r="J142" s="552">
        <f>I142/H142</f>
        <v>0.75914276240659773</v>
      </c>
      <c r="K142" s="550">
        <f>'részletező tábla eredeti ei Bag'!Q142</f>
        <v>2600000</v>
      </c>
      <c r="L142" s="551">
        <f>'részletező tábla módosíto ei '!Q142</f>
        <v>2607175</v>
      </c>
      <c r="M142" s="551">
        <f>'2m cofog szerinti teljesítés'!Q142</f>
        <v>1225939</v>
      </c>
      <c r="N142" s="552">
        <f t="shared" ref="N142" si="104">SUM(N143:N145)</f>
        <v>0.71294256247719978</v>
      </c>
      <c r="O142" s="550">
        <f>'részletező tábla eredeti ei Bag'!AY142</f>
        <v>4650400</v>
      </c>
      <c r="P142" s="551">
        <f>'részletező tábla módosíto ei '!AY142</f>
        <v>6468488</v>
      </c>
      <c r="Q142" s="551">
        <f>'2m cofog szerinti teljesítés'!AY142</f>
        <v>5156039</v>
      </c>
      <c r="R142" s="553">
        <f t="shared" si="101"/>
        <v>0.79710111543841466</v>
      </c>
      <c r="S142" s="550">
        <f>'részletező tábla eredeti ei Bag'!AZ142</f>
        <v>10060400</v>
      </c>
      <c r="T142" s="551">
        <f>'részletező tábla módosíto ei '!AZ142</f>
        <v>11728396</v>
      </c>
      <c r="U142" s="551">
        <f>'2m cofog szerinti teljesítés'!AZ142</f>
        <v>8454812</v>
      </c>
      <c r="V142" s="554">
        <f>U142/T142</f>
        <v>0.72088391285560272</v>
      </c>
      <c r="W142" s="555">
        <f t="shared" si="91"/>
        <v>3273584</v>
      </c>
      <c r="Y142" s="555">
        <f t="shared" si="95"/>
        <v>157861</v>
      </c>
      <c r="Z142" s="555">
        <f t="shared" si="96"/>
        <v>422038</v>
      </c>
      <c r="AA142" s="555">
        <f t="shared" si="97"/>
        <v>1381236</v>
      </c>
      <c r="AB142" s="555">
        <f t="shared" si="98"/>
        <v>1312449</v>
      </c>
    </row>
    <row r="143" spans="1:28" x14ac:dyDescent="0.25">
      <c r="A143" s="556" t="s">
        <v>288</v>
      </c>
      <c r="B143" s="557" t="s">
        <v>289</v>
      </c>
      <c r="C143" s="558">
        <f>'részletező tábla eredeti ei Bag'!H143</f>
        <v>600000</v>
      </c>
      <c r="D143" s="559">
        <f>'részletező tábla módosíto ei '!H143</f>
        <v>400000</v>
      </c>
      <c r="E143" s="559">
        <f>'2m cofog szerinti teljesítés'!H143</f>
        <v>360666</v>
      </c>
      <c r="F143" s="560">
        <f t="shared" si="103"/>
        <v>0.90166500000000005</v>
      </c>
      <c r="G143" s="558">
        <f>'részletező tábla eredeti ei Bag'!M143</f>
        <v>300000</v>
      </c>
      <c r="H143" s="559">
        <f>'részletező tábla módosíto ei '!M143</f>
        <v>324000</v>
      </c>
      <c r="I143" s="559">
        <f>'2m cofog szerinti teljesítés'!M143</f>
        <v>323175</v>
      </c>
      <c r="J143" s="560">
        <f>I143/H143</f>
        <v>0.99745370370370368</v>
      </c>
      <c r="K143" s="558">
        <f>'részletező tábla eredeti ei Bag'!Q143</f>
        <v>300000</v>
      </c>
      <c r="L143" s="559">
        <f>'részletező tábla módosíto ei '!Q143</f>
        <v>300000</v>
      </c>
      <c r="M143" s="559">
        <f>'2m cofog szerinti teljesítés'!Q143</f>
        <v>62617</v>
      </c>
      <c r="N143" s="560">
        <f>M143/L143</f>
        <v>0.20872333333333334</v>
      </c>
      <c r="O143" s="558">
        <f>'részletező tábla eredeti ei Bag'!AY143</f>
        <v>345000</v>
      </c>
      <c r="P143" s="559">
        <f>'részletező tábla módosíto ei '!AY143</f>
        <v>345000</v>
      </c>
      <c r="Q143" s="559">
        <f>'2m cofog szerinti teljesítés'!AY143</f>
        <v>320667</v>
      </c>
      <c r="R143" s="561">
        <f t="shared" si="101"/>
        <v>0.92946956521739132</v>
      </c>
      <c r="S143" s="558">
        <f>'részletező tábla eredeti ei Bag'!AZ143</f>
        <v>1545000</v>
      </c>
      <c r="T143" s="559">
        <f>'részletező tábla módosíto ei '!AZ143</f>
        <v>1369000</v>
      </c>
      <c r="U143" s="559">
        <f>'2m cofog szerinti teljesítés'!AZ143</f>
        <v>1067125</v>
      </c>
      <c r="V143" s="562">
        <f>U143/T143</f>
        <v>0.7794923301680059</v>
      </c>
      <c r="W143" s="563">
        <f t="shared" si="91"/>
        <v>301875</v>
      </c>
      <c r="Y143" s="563">
        <f t="shared" si="95"/>
        <v>39334</v>
      </c>
      <c r="Z143" s="563">
        <f t="shared" si="96"/>
        <v>825</v>
      </c>
      <c r="AA143" s="563">
        <f t="shared" si="97"/>
        <v>237383</v>
      </c>
      <c r="AB143" s="563">
        <f t="shared" si="98"/>
        <v>24333</v>
      </c>
    </row>
    <row r="144" spans="1:28" x14ac:dyDescent="0.25">
      <c r="A144" s="556" t="s">
        <v>290</v>
      </c>
      <c r="B144" s="557" t="s">
        <v>291</v>
      </c>
      <c r="C144" s="558">
        <f>'részletező tábla eredeti ei Bag'!H144</f>
        <v>550000</v>
      </c>
      <c r="D144" s="559">
        <f>'részletező tábla módosíto ei '!H144</f>
        <v>500500</v>
      </c>
      <c r="E144" s="559">
        <f>'2m cofog szerinti teljesítés'!H144</f>
        <v>381973</v>
      </c>
      <c r="F144" s="560">
        <f t="shared" ref="F144:F150" si="105">E144/D144</f>
        <v>0.76318281718281722</v>
      </c>
      <c r="G144" s="558">
        <f>'részletező tábla eredeti ei Bag'!M144</f>
        <v>1360000</v>
      </c>
      <c r="H144" s="559">
        <f>'részletező tábla módosíto ei '!M144</f>
        <v>1428233</v>
      </c>
      <c r="I144" s="559">
        <f>'2m cofog szerinti teljesítés'!M144</f>
        <v>1007020</v>
      </c>
      <c r="J144" s="560">
        <f>I144/H144</f>
        <v>0.7050810336968828</v>
      </c>
      <c r="K144" s="558">
        <f>'részletező tábla eredeti ei Bag'!Q144</f>
        <v>2300000</v>
      </c>
      <c r="L144" s="559">
        <f>'részletező tábla módosíto ei '!Q144</f>
        <v>2307175</v>
      </c>
      <c r="M144" s="559">
        <f>'2m cofog szerinti teljesítés'!Q144</f>
        <v>1163322</v>
      </c>
      <c r="N144" s="560">
        <f>M144/L144</f>
        <v>0.50421922914386641</v>
      </c>
      <c r="O144" s="558">
        <f>'részletező tábla eredeti ei Bag'!AY144</f>
        <v>4305400</v>
      </c>
      <c r="P144" s="559">
        <f>'részletező tábla módosíto ei '!AY144</f>
        <v>6073488</v>
      </c>
      <c r="Q144" s="559">
        <f>'2m cofog szerinti teljesítés'!AY144</f>
        <v>4817655</v>
      </c>
      <c r="R144" s="561">
        <f t="shared" si="101"/>
        <v>0.79322705502999269</v>
      </c>
      <c r="S144" s="558">
        <f>'részletező tábla eredeti ei Bag'!AZ144</f>
        <v>8515400</v>
      </c>
      <c r="T144" s="559">
        <f>'részletező tábla módosíto ei '!AZ144</f>
        <v>10309396</v>
      </c>
      <c r="U144" s="559">
        <f>'2m cofog szerinti teljesítés'!AZ144</f>
        <v>7369970</v>
      </c>
      <c r="V144" s="562">
        <f>U144/T144</f>
        <v>0.71487893180163031</v>
      </c>
      <c r="W144" s="563">
        <f t="shared" si="91"/>
        <v>2939426</v>
      </c>
      <c r="Y144" s="563">
        <f t="shared" si="95"/>
        <v>118527</v>
      </c>
      <c r="Z144" s="563">
        <f t="shared" si="96"/>
        <v>421213</v>
      </c>
      <c r="AA144" s="563">
        <f t="shared" si="97"/>
        <v>1143853</v>
      </c>
      <c r="AB144" s="563">
        <f t="shared" si="98"/>
        <v>1255833</v>
      </c>
    </row>
    <row r="145" spans="1:28" x14ac:dyDescent="0.25">
      <c r="A145" s="556" t="s">
        <v>292</v>
      </c>
      <c r="B145" s="557" t="s">
        <v>293</v>
      </c>
      <c r="C145" s="558">
        <f>'részletező tábla eredeti ei Bag'!H145</f>
        <v>0</v>
      </c>
      <c r="D145" s="559">
        <f>'részletező tábla módosíto ei '!H145</f>
        <v>0</v>
      </c>
      <c r="E145" s="559">
        <f>'2m cofog szerinti teljesítés'!H145</f>
        <v>0</v>
      </c>
      <c r="F145" s="560">
        <v>0</v>
      </c>
      <c r="G145" s="558">
        <f>'részletező tábla eredeti ei Bag'!M145</f>
        <v>0</v>
      </c>
      <c r="H145" s="559">
        <f>'részletező tábla módosíto ei '!M145</f>
        <v>0</v>
      </c>
      <c r="I145" s="559">
        <f>'2m cofog szerinti teljesítés'!M145</f>
        <v>0</v>
      </c>
      <c r="J145" s="560"/>
      <c r="K145" s="558">
        <f>'részletező tábla eredeti ei Bag'!Q145</f>
        <v>0</v>
      </c>
      <c r="L145" s="559">
        <f>'részletező tábla módosíto ei '!Q145</f>
        <v>0</v>
      </c>
      <c r="M145" s="559">
        <f>'2m cofog szerinti teljesítés'!Q145</f>
        <v>0</v>
      </c>
      <c r="N145" s="560"/>
      <c r="O145" s="558">
        <f>'részletező tábla eredeti ei Bag'!AY145</f>
        <v>0</v>
      </c>
      <c r="P145" s="559">
        <f>'részletező tábla módosíto ei '!AY145</f>
        <v>50000</v>
      </c>
      <c r="Q145" s="559">
        <f>'2m cofog szerinti teljesítés'!AY145</f>
        <v>17717</v>
      </c>
      <c r="R145" s="561">
        <v>0</v>
      </c>
      <c r="S145" s="558">
        <f>'részletező tábla eredeti ei Bag'!AZ145</f>
        <v>0</v>
      </c>
      <c r="T145" s="559">
        <f>'részletező tábla módosíto ei '!AZ145</f>
        <v>50000</v>
      </c>
      <c r="U145" s="559">
        <f>'2m cofog szerinti teljesítés'!AZ145</f>
        <v>17717</v>
      </c>
      <c r="V145" s="562"/>
      <c r="W145" s="563">
        <f t="shared" si="91"/>
        <v>32283</v>
      </c>
      <c r="Y145" s="563">
        <f t="shared" si="95"/>
        <v>0</v>
      </c>
      <c r="Z145" s="563">
        <f t="shared" si="96"/>
        <v>0</v>
      </c>
      <c r="AA145" s="563">
        <f t="shared" si="97"/>
        <v>0</v>
      </c>
      <c r="AB145" s="563">
        <f t="shared" si="98"/>
        <v>32283</v>
      </c>
    </row>
    <row r="146" spans="1:28" ht="15.75" x14ac:dyDescent="0.25">
      <c r="A146" s="548" t="s">
        <v>294</v>
      </c>
      <c r="B146" s="549" t="s">
        <v>295</v>
      </c>
      <c r="C146" s="550">
        <f>'részletező tábla eredeti ei Bag'!H146</f>
        <v>410000</v>
      </c>
      <c r="D146" s="551">
        <f>'részletező tábla módosíto ei '!H146</f>
        <v>410000</v>
      </c>
      <c r="E146" s="551">
        <f>'2m cofog szerinti teljesítés'!H146</f>
        <v>218731</v>
      </c>
      <c r="F146" s="552">
        <f>E146/D146</f>
        <v>0.53349024390243904</v>
      </c>
      <c r="G146" s="550">
        <f>'részletező tábla eredeti ei Bag'!M146</f>
        <v>290000</v>
      </c>
      <c r="H146" s="551">
        <f>'részletező tábla módosíto ei '!M146</f>
        <v>294000</v>
      </c>
      <c r="I146" s="551">
        <f>'2m cofog szerinti teljesítés'!M146</f>
        <v>284145</v>
      </c>
      <c r="J146" s="552">
        <f>I146/H146</f>
        <v>0.96647959183673471</v>
      </c>
      <c r="K146" s="550">
        <f>'részletező tábla eredeti ei Bag'!Q146</f>
        <v>2750000</v>
      </c>
      <c r="L146" s="551">
        <f>'részletező tábla módosíto ei '!Q146</f>
        <v>2750000</v>
      </c>
      <c r="M146" s="551">
        <f>'2m cofog szerinti teljesítés'!Q146</f>
        <v>2507661</v>
      </c>
      <c r="N146" s="552">
        <f>M146/L146</f>
        <v>0.91187672727272728</v>
      </c>
      <c r="O146" s="550">
        <f>'részletező tábla eredeti ei Bag'!AY146</f>
        <v>680000</v>
      </c>
      <c r="P146" s="551">
        <f>'részletező tábla módosíto ei '!AY146</f>
        <v>1038000</v>
      </c>
      <c r="Q146" s="551">
        <f>'2m cofog szerinti teljesítés'!AY146</f>
        <v>1037010</v>
      </c>
      <c r="R146" s="553">
        <f>Q146/P146</f>
        <v>0.99904624277456644</v>
      </c>
      <c r="S146" s="550">
        <f>'részletező tábla eredeti ei Bag'!AZ146</f>
        <v>4130000</v>
      </c>
      <c r="T146" s="551">
        <f>'részletező tábla módosíto ei '!AZ146</f>
        <v>4492000</v>
      </c>
      <c r="U146" s="551">
        <f>'2m cofog szerinti teljesítés'!AZ146</f>
        <v>4047547</v>
      </c>
      <c r="V146" s="554">
        <f>U146/T146</f>
        <v>0.90105676758682096</v>
      </c>
      <c r="W146" s="555">
        <f t="shared" si="91"/>
        <v>444453</v>
      </c>
      <c r="Y146" s="555">
        <f t="shared" si="95"/>
        <v>191269</v>
      </c>
      <c r="Z146" s="555">
        <f t="shared" si="96"/>
        <v>9855</v>
      </c>
      <c r="AA146" s="555">
        <f t="shared" si="97"/>
        <v>242339</v>
      </c>
      <c r="AB146" s="555">
        <f t="shared" si="98"/>
        <v>990</v>
      </c>
    </row>
    <row r="147" spans="1:28" x14ac:dyDescent="0.25">
      <c r="A147" s="556" t="s">
        <v>296</v>
      </c>
      <c r="B147" s="557" t="s">
        <v>297</v>
      </c>
      <c r="C147" s="558">
        <f>'részletező tábla eredeti ei Bag'!H147</f>
        <v>190000</v>
      </c>
      <c r="D147" s="559">
        <f>'részletező tábla módosíto ei '!H147</f>
        <v>190000</v>
      </c>
      <c r="E147" s="559">
        <f>'2m cofog szerinti teljesítés'!H147</f>
        <v>69717</v>
      </c>
      <c r="F147" s="560">
        <f t="shared" si="105"/>
        <v>0.36693157894736844</v>
      </c>
      <c r="G147" s="558">
        <f>'részletező tábla eredeti ei Bag'!M147</f>
        <v>40000</v>
      </c>
      <c r="H147" s="559">
        <f>'részletező tábla módosíto ei '!M147</f>
        <v>40000</v>
      </c>
      <c r="I147" s="559">
        <f>'2m cofog szerinti teljesítés'!M147</f>
        <v>37836</v>
      </c>
      <c r="J147" s="560">
        <f>I147/H147</f>
        <v>0.94589999999999996</v>
      </c>
      <c r="K147" s="558">
        <f>'részletező tábla eredeti ei Bag'!Q147</f>
        <v>1350000</v>
      </c>
      <c r="L147" s="559">
        <f>'részletező tábla módosíto ei '!Q147</f>
        <v>1350000</v>
      </c>
      <c r="M147" s="559">
        <f>'2m cofog szerinti teljesítés'!Q147</f>
        <v>1253009</v>
      </c>
      <c r="N147" s="560">
        <f>M147/L147</f>
        <v>0.92815481481481477</v>
      </c>
      <c r="O147" s="558">
        <f>'részletező tábla eredeti ei Bag'!AY147</f>
        <v>480000</v>
      </c>
      <c r="P147" s="559">
        <f>'részletező tábla módosíto ei '!AY147</f>
        <v>558000</v>
      </c>
      <c r="Q147" s="559">
        <f>'2m cofog szerinti teljesítés'!AY147</f>
        <v>557177</v>
      </c>
      <c r="R147" s="561">
        <f>Q147/P147</f>
        <v>0.99852508960573472</v>
      </c>
      <c r="S147" s="558">
        <f>'részletező tábla eredeti ei Bag'!AZ147</f>
        <v>2060000</v>
      </c>
      <c r="T147" s="559">
        <f>'részletező tábla módosíto ei '!AZ147</f>
        <v>2138000</v>
      </c>
      <c r="U147" s="559">
        <f>'2m cofog szerinti teljesítés'!AZ147</f>
        <v>1917739</v>
      </c>
      <c r="V147" s="562">
        <f>U147/T147</f>
        <v>0.89697801683816647</v>
      </c>
      <c r="W147" s="563">
        <f t="shared" si="91"/>
        <v>220261</v>
      </c>
      <c r="Y147" s="563">
        <f t="shared" si="95"/>
        <v>120283</v>
      </c>
      <c r="Z147" s="563">
        <f t="shared" si="96"/>
        <v>2164</v>
      </c>
      <c r="AA147" s="563">
        <f t="shared" si="97"/>
        <v>96991</v>
      </c>
      <c r="AB147" s="563">
        <f t="shared" si="98"/>
        <v>823</v>
      </c>
    </row>
    <row r="148" spans="1:28" x14ac:dyDescent="0.25">
      <c r="A148" s="556" t="s">
        <v>298</v>
      </c>
      <c r="B148" s="557" t="s">
        <v>299</v>
      </c>
      <c r="C148" s="558">
        <f>'részletező tábla eredeti ei Bag'!H148</f>
        <v>220000</v>
      </c>
      <c r="D148" s="559">
        <f>'részletező tábla módosíto ei '!H148</f>
        <v>220000</v>
      </c>
      <c r="E148" s="559">
        <f>'2m cofog szerinti teljesítés'!H148</f>
        <v>149014</v>
      </c>
      <c r="F148" s="560">
        <f t="shared" si="105"/>
        <v>0.67733636363636363</v>
      </c>
      <c r="G148" s="558">
        <f>'részletező tábla eredeti ei Bag'!M148</f>
        <v>250000</v>
      </c>
      <c r="H148" s="559">
        <f>'részletező tábla módosíto ei '!M148</f>
        <v>254000</v>
      </c>
      <c r="I148" s="559">
        <f>'2m cofog szerinti teljesítés'!M148</f>
        <v>246309</v>
      </c>
      <c r="J148" s="560">
        <f>I148/H148</f>
        <v>0.96972047244094484</v>
      </c>
      <c r="K148" s="558">
        <f>'részletező tábla eredeti ei Bag'!Q148</f>
        <v>1400000</v>
      </c>
      <c r="L148" s="559">
        <f>'részletező tábla módosíto ei '!Q148</f>
        <v>1400000</v>
      </c>
      <c r="M148" s="559">
        <f>'2m cofog szerinti teljesítés'!Q148</f>
        <v>1254652</v>
      </c>
      <c r="N148" s="560">
        <f>M148/L148</f>
        <v>0.89617999999999998</v>
      </c>
      <c r="O148" s="558">
        <f>'részletező tábla eredeti ei Bag'!AY148</f>
        <v>200000</v>
      </c>
      <c r="P148" s="559">
        <f>'részletező tábla módosíto ei '!AY148</f>
        <v>480000</v>
      </c>
      <c r="Q148" s="559">
        <f>'2m cofog szerinti teljesítés'!AY148</f>
        <v>479833</v>
      </c>
      <c r="R148" s="561">
        <f>Q148/P148</f>
        <v>0.99965208333333333</v>
      </c>
      <c r="S148" s="558">
        <f>'részletező tábla eredeti ei Bag'!AZ148</f>
        <v>2070000</v>
      </c>
      <c r="T148" s="559">
        <f>'részletező tábla módosíto ei '!AZ148</f>
        <v>2354000</v>
      </c>
      <c r="U148" s="559">
        <f>'2m cofog szerinti teljesítés'!AZ148</f>
        <v>2129808</v>
      </c>
      <c r="V148" s="562">
        <f>U148/T148</f>
        <v>0.90476125743415459</v>
      </c>
      <c r="W148" s="563">
        <f t="shared" si="91"/>
        <v>224192</v>
      </c>
      <c r="Y148" s="563">
        <f t="shared" si="95"/>
        <v>70986</v>
      </c>
      <c r="Z148" s="563">
        <f t="shared" si="96"/>
        <v>7691</v>
      </c>
      <c r="AA148" s="563">
        <f t="shared" si="97"/>
        <v>145348</v>
      </c>
      <c r="AB148" s="563">
        <f t="shared" si="98"/>
        <v>167</v>
      </c>
    </row>
    <row r="149" spans="1:28" ht="15.75" x14ac:dyDescent="0.25">
      <c r="A149" s="548" t="s">
        <v>300</v>
      </c>
      <c r="B149" s="549" t="s">
        <v>301</v>
      </c>
      <c r="C149" s="550">
        <f>'részletező tábla eredeti ei Bag'!H149</f>
        <v>5141600</v>
      </c>
      <c r="D149" s="551">
        <f>'részletező tábla módosíto ei '!H149</f>
        <v>5014020</v>
      </c>
      <c r="E149" s="551">
        <f>'2m cofog szerinti teljesítés'!H149</f>
        <v>3983815</v>
      </c>
      <c r="F149" s="552">
        <f>E149/D149</f>
        <v>0.79453512351366773</v>
      </c>
      <c r="G149" s="550">
        <f>'részletező tábla eredeti ei Bag'!M149</f>
        <v>2918500</v>
      </c>
      <c r="H149" s="551">
        <f>'részletező tábla módosíto ei '!M149</f>
        <v>2807500</v>
      </c>
      <c r="I149" s="551">
        <f>'2m cofog szerinti teljesítés'!M149</f>
        <v>1829857</v>
      </c>
      <c r="J149" s="552">
        <f>I149/H149</f>
        <v>0.65177453250222617</v>
      </c>
      <c r="K149" s="550">
        <f>'részletező tábla eredeti ei Bag'!Q149</f>
        <v>5560000</v>
      </c>
      <c r="L149" s="551">
        <f>'részletező tábla módosíto ei '!Q149</f>
        <v>5560000</v>
      </c>
      <c r="M149" s="551">
        <f>'2m cofog szerinti teljesítés'!Q149</f>
        <v>3301373</v>
      </c>
      <c r="N149" s="552">
        <f>M149/L149</f>
        <v>0.59377212230215826</v>
      </c>
      <c r="O149" s="550">
        <f>'részletező tábla eredeti ei Bag'!AY149</f>
        <v>53416883</v>
      </c>
      <c r="P149" s="551">
        <f>'részletező tábla módosíto ei '!AY149</f>
        <v>57617890</v>
      </c>
      <c r="Q149" s="551">
        <f>'2m cofog szerinti teljesítés'!AY149</f>
        <v>53227743</v>
      </c>
      <c r="R149" s="553">
        <f>Q149/P149</f>
        <v>0.9238058353056664</v>
      </c>
      <c r="S149" s="550">
        <f>'részletező tábla eredeti ei Bag'!AZ149</f>
        <v>67036983</v>
      </c>
      <c r="T149" s="551">
        <f>'részletező tábla módosíto ei '!AZ149</f>
        <v>70999410</v>
      </c>
      <c r="U149" s="551">
        <f>'2m cofog szerinti teljesítés'!AZ149</f>
        <v>62342788</v>
      </c>
      <c r="V149" s="554">
        <f>U149/T149</f>
        <v>0.87807473329707952</v>
      </c>
      <c r="W149" s="555">
        <f t="shared" si="91"/>
        <v>8656622</v>
      </c>
      <c r="Y149" s="555">
        <f t="shared" si="95"/>
        <v>1030205</v>
      </c>
      <c r="Z149" s="555">
        <f t="shared" si="96"/>
        <v>977643</v>
      </c>
      <c r="AA149" s="555">
        <f t="shared" si="97"/>
        <v>2258627</v>
      </c>
      <c r="AB149" s="555">
        <f t="shared" si="98"/>
        <v>4390147</v>
      </c>
    </row>
    <row r="150" spans="1:28" x14ac:dyDescent="0.25">
      <c r="A150" s="556" t="s">
        <v>302</v>
      </c>
      <c r="B150" s="557" t="s">
        <v>303</v>
      </c>
      <c r="C150" s="558">
        <f>'részletező tábla eredeti ei Bag'!H150</f>
        <v>1501600</v>
      </c>
      <c r="D150" s="559">
        <f>'részletező tábla módosíto ei '!H150</f>
        <v>1501600</v>
      </c>
      <c r="E150" s="559">
        <f>'2m cofog szerinti teljesítés'!H150</f>
        <v>1280231</v>
      </c>
      <c r="F150" s="560">
        <f t="shared" si="105"/>
        <v>0.85257791688865214</v>
      </c>
      <c r="G150" s="558">
        <f>'részletező tábla eredeti ei Bag'!M150</f>
        <v>1538500</v>
      </c>
      <c r="H150" s="559">
        <f>'részletező tábla módosíto ei '!M150</f>
        <v>1538500</v>
      </c>
      <c r="I150" s="559">
        <f>'2m cofog szerinti teljesítés'!M150</f>
        <v>1067910</v>
      </c>
      <c r="J150" s="560">
        <f>I150/H150</f>
        <v>0.69412414689632762</v>
      </c>
      <c r="K150" s="558">
        <f>'részletező tábla eredeti ei Bag'!Q150</f>
        <v>1200000</v>
      </c>
      <c r="L150" s="559">
        <f>'részletező tábla módosíto ei '!Q150</f>
        <v>1200000</v>
      </c>
      <c r="M150" s="559">
        <f>'2m cofog szerinti teljesítés'!Q150</f>
        <v>1097580</v>
      </c>
      <c r="N150" s="560">
        <f>M150/L150</f>
        <v>0.91464999999999996</v>
      </c>
      <c r="O150" s="558">
        <f>'részletező tábla eredeti ei Bag'!AY150</f>
        <v>14771883</v>
      </c>
      <c r="P150" s="559">
        <f>'részletező tábla módosíto ei '!AY150</f>
        <v>14685883</v>
      </c>
      <c r="Q150" s="559">
        <f>'2m cofog szerinti teljesítés'!AY150</f>
        <v>13579194</v>
      </c>
      <c r="R150" s="561">
        <f>Q150/P150</f>
        <v>0.92464266534058592</v>
      </c>
      <c r="S150" s="558">
        <f>'részletező tábla eredeti ei Bag'!AZ150</f>
        <v>19011983</v>
      </c>
      <c r="T150" s="559">
        <f>'részletező tábla módosíto ei '!AZ150</f>
        <v>18925983</v>
      </c>
      <c r="U150" s="559">
        <f>'2m cofog szerinti teljesítés'!AZ150</f>
        <v>17024915</v>
      </c>
      <c r="V150" s="562">
        <f>U150/T150</f>
        <v>0.89955248295425394</v>
      </c>
      <c r="W150" s="563">
        <f t="shared" si="91"/>
        <v>1901068</v>
      </c>
      <c r="Y150" s="563">
        <f t="shared" si="95"/>
        <v>221369</v>
      </c>
      <c r="Z150" s="563">
        <f t="shared" si="96"/>
        <v>470590</v>
      </c>
      <c r="AA150" s="563">
        <f t="shared" si="97"/>
        <v>102420</v>
      </c>
      <c r="AB150" s="563">
        <f t="shared" si="98"/>
        <v>1106689</v>
      </c>
    </row>
    <row r="151" spans="1:28" x14ac:dyDescent="0.25">
      <c r="A151" s="556" t="s">
        <v>304</v>
      </c>
      <c r="B151" s="557" t="s">
        <v>305</v>
      </c>
      <c r="C151" s="558">
        <f>'részletező tábla eredeti ei Bag'!H151</f>
        <v>0</v>
      </c>
      <c r="D151" s="559">
        <f>'részletező tábla módosíto ei '!H151</f>
        <v>60000</v>
      </c>
      <c r="E151" s="559">
        <f>'2m cofog szerinti teljesítés'!H151</f>
        <v>59345</v>
      </c>
      <c r="F151" s="560"/>
      <c r="G151" s="558">
        <f>'részletező tábla eredeti ei Bag'!M151</f>
        <v>0</v>
      </c>
      <c r="H151" s="559">
        <f>'részletező tábla módosíto ei '!M151</f>
        <v>0</v>
      </c>
      <c r="I151" s="559">
        <f>'2m cofog szerinti teljesítés'!M151</f>
        <v>0</v>
      </c>
      <c r="J151" s="560"/>
      <c r="K151" s="558">
        <f>'részletező tábla eredeti ei Bag'!Q151</f>
        <v>0</v>
      </c>
      <c r="L151" s="559">
        <f>'részletező tábla módosíto ei '!Q151</f>
        <v>0</v>
      </c>
      <c r="M151" s="559">
        <f>'2m cofog szerinti teljesítés'!Q151</f>
        <v>0</v>
      </c>
      <c r="N151" s="560"/>
      <c r="O151" s="558">
        <f>'részletező tábla eredeti ei Bag'!AY151</f>
        <v>18715000</v>
      </c>
      <c r="P151" s="559">
        <f>'részletező tábla módosíto ei '!AY151</f>
        <v>21903557</v>
      </c>
      <c r="Q151" s="559">
        <f>'2m cofog szerinti teljesítés'!AY151</f>
        <v>19742169</v>
      </c>
      <c r="R151" s="561">
        <f t="shared" ref="R151:R156" si="106">Q151/P151</f>
        <v>0.90132251122500329</v>
      </c>
      <c r="S151" s="558">
        <f>'részletező tábla eredeti ei Bag'!AZ151</f>
        <v>18715000</v>
      </c>
      <c r="T151" s="559">
        <f>'részletező tábla módosíto ei '!AZ151</f>
        <v>21963557</v>
      </c>
      <c r="U151" s="559">
        <f>'2m cofog szerinti teljesítés'!AZ151</f>
        <v>19801514</v>
      </c>
      <c r="V151" s="562">
        <f t="shared" ref="V151:V156" si="107">U151/T151</f>
        <v>0.90156225605897988</v>
      </c>
      <c r="W151" s="563">
        <f t="shared" si="91"/>
        <v>2162043</v>
      </c>
      <c r="Y151" s="563">
        <f t="shared" si="95"/>
        <v>655</v>
      </c>
      <c r="Z151" s="563">
        <f t="shared" si="96"/>
        <v>0</v>
      </c>
      <c r="AA151" s="563">
        <f t="shared" si="97"/>
        <v>0</v>
      </c>
      <c r="AB151" s="563">
        <f t="shared" si="98"/>
        <v>2161388</v>
      </c>
    </row>
    <row r="152" spans="1:28" x14ac:dyDescent="0.25">
      <c r="A152" s="556" t="s">
        <v>306</v>
      </c>
      <c r="B152" s="557" t="s">
        <v>307</v>
      </c>
      <c r="C152" s="558">
        <f>'részletező tábla eredeti ei Bag'!H152</f>
        <v>0</v>
      </c>
      <c r="D152" s="559">
        <f>'részletező tábla módosíto ei '!H152</f>
        <v>0</v>
      </c>
      <c r="E152" s="559">
        <f>'2m cofog szerinti teljesítés'!H152</f>
        <v>0</v>
      </c>
      <c r="F152" s="560"/>
      <c r="G152" s="558">
        <f>'részletező tábla eredeti ei Bag'!M152</f>
        <v>180000</v>
      </c>
      <c r="H152" s="559">
        <f>'részletező tábla módosíto ei '!M152</f>
        <v>180000</v>
      </c>
      <c r="I152" s="559">
        <f>'2m cofog szerinti teljesítés'!M152</f>
        <v>71247</v>
      </c>
      <c r="J152" s="560">
        <f>I152/H152</f>
        <v>0.39581666666666665</v>
      </c>
      <c r="K152" s="558">
        <f>'részletező tábla eredeti ei Bag'!Q152</f>
        <v>400000</v>
      </c>
      <c r="L152" s="559">
        <f>'részletező tábla módosíto ei '!Q152</f>
        <v>400000</v>
      </c>
      <c r="M152" s="559">
        <f>'2m cofog szerinti teljesítés'!Q152</f>
        <v>335804</v>
      </c>
      <c r="N152" s="560">
        <f>M152/L152</f>
        <v>0.83950999999999998</v>
      </c>
      <c r="O152" s="558">
        <f>'részletező tábla eredeti ei Bag'!AY152</f>
        <v>0</v>
      </c>
      <c r="P152" s="559">
        <f>'részletező tábla módosíto ei '!AY152</f>
        <v>0</v>
      </c>
      <c r="Q152" s="559">
        <f>'2m cofog szerinti teljesítés'!AY152</f>
        <v>0</v>
      </c>
      <c r="R152" s="561">
        <v>0</v>
      </c>
      <c r="S152" s="558">
        <f>'részletező tábla eredeti ei Bag'!AZ152</f>
        <v>580000</v>
      </c>
      <c r="T152" s="559">
        <f>'részletező tábla módosíto ei '!AZ152</f>
        <v>580000</v>
      </c>
      <c r="U152" s="559">
        <f>'2m cofog szerinti teljesítés'!AZ152</f>
        <v>407051</v>
      </c>
      <c r="V152" s="562">
        <f t="shared" si="107"/>
        <v>0.70181206896551729</v>
      </c>
      <c r="W152" s="563">
        <f t="shared" si="91"/>
        <v>172949</v>
      </c>
      <c r="Y152" s="563">
        <f t="shared" si="95"/>
        <v>0</v>
      </c>
      <c r="Z152" s="563">
        <f t="shared" si="96"/>
        <v>108753</v>
      </c>
      <c r="AA152" s="563">
        <f t="shared" si="97"/>
        <v>64196</v>
      </c>
      <c r="AB152" s="563">
        <f t="shared" si="98"/>
        <v>0</v>
      </c>
    </row>
    <row r="153" spans="1:28" x14ac:dyDescent="0.25">
      <c r="A153" s="556" t="s">
        <v>308</v>
      </c>
      <c r="B153" s="557" t="s">
        <v>730</v>
      </c>
      <c r="C153" s="558">
        <f>'részletező tábla eredeti ei Bag'!H153</f>
        <v>250000</v>
      </c>
      <c r="D153" s="559">
        <f>'részletező tábla módosíto ei '!H153</f>
        <v>547520</v>
      </c>
      <c r="E153" s="559">
        <f>'2m cofog szerinti teljesítés'!H153</f>
        <v>547463</v>
      </c>
      <c r="F153" s="560">
        <f t="shared" ref="F153" si="108">E153/D153</f>
        <v>0.99989589421391001</v>
      </c>
      <c r="G153" s="558">
        <f>'részletező tábla eredeti ei Bag'!M153</f>
        <v>500000</v>
      </c>
      <c r="H153" s="559">
        <f>'részletező tábla módosíto ei '!M153</f>
        <v>568000</v>
      </c>
      <c r="I153" s="559">
        <f>'2m cofog szerinti teljesítés'!M153</f>
        <v>567860</v>
      </c>
      <c r="J153" s="560">
        <f>I153/H153</f>
        <v>0.99975352112676052</v>
      </c>
      <c r="K153" s="558">
        <f>'részletező tábla eredeti ei Bag'!Q153</f>
        <v>1500000</v>
      </c>
      <c r="L153" s="559">
        <f>'részletező tábla módosíto ei '!Q153</f>
        <v>1500000</v>
      </c>
      <c r="M153" s="559">
        <f>'2m cofog szerinti teljesítés'!Q153</f>
        <v>310515</v>
      </c>
      <c r="N153" s="560">
        <f>M153/L153</f>
        <v>0.20701</v>
      </c>
      <c r="O153" s="558">
        <f>'részletező tábla eredeti ei Bag'!AY153</f>
        <v>2950000</v>
      </c>
      <c r="P153" s="559">
        <f>'részletező tábla módosíto ei '!AY153</f>
        <v>1715000</v>
      </c>
      <c r="Q153" s="559">
        <f>'2m cofog szerinti teljesítés'!AY153</f>
        <v>1986893</v>
      </c>
      <c r="R153" s="561">
        <f t="shared" si="106"/>
        <v>1.158538192419825</v>
      </c>
      <c r="S153" s="558">
        <f>'részletező tábla eredeti ei Bag'!AZ153</f>
        <v>5200000</v>
      </c>
      <c r="T153" s="559">
        <f>'részletező tábla módosíto ei '!AZ153</f>
        <v>4330520</v>
      </c>
      <c r="U153" s="559">
        <f>'2m cofog szerinti teljesítés'!AZ153</f>
        <v>3412731</v>
      </c>
      <c r="V153" s="562">
        <f t="shared" si="107"/>
        <v>0.78806494370191105</v>
      </c>
      <c r="W153" s="563">
        <f t="shared" si="91"/>
        <v>917789</v>
      </c>
      <c r="Y153" s="563">
        <f t="shared" si="95"/>
        <v>57</v>
      </c>
      <c r="Z153" s="563">
        <f t="shared" si="96"/>
        <v>140</v>
      </c>
      <c r="AA153" s="563">
        <f t="shared" si="97"/>
        <v>1189485</v>
      </c>
      <c r="AB153" s="563">
        <f t="shared" si="98"/>
        <v>-271893</v>
      </c>
    </row>
    <row r="154" spans="1:28" x14ac:dyDescent="0.25">
      <c r="A154" s="556" t="s">
        <v>310</v>
      </c>
      <c r="B154" s="557" t="s">
        <v>311</v>
      </c>
      <c r="C154" s="558">
        <f>'részletező tábla eredeti ei Bag'!H154</f>
        <v>0</v>
      </c>
      <c r="D154" s="559">
        <f>'részletező tábla módosíto ei '!H154</f>
        <v>0</v>
      </c>
      <c r="E154" s="559">
        <f>'2m cofog szerinti teljesítés'!H154</f>
        <v>0</v>
      </c>
      <c r="F154" s="560"/>
      <c r="G154" s="558">
        <f>'részletező tábla eredeti ei Bag'!M154</f>
        <v>0</v>
      </c>
      <c r="H154" s="559">
        <f>'részletező tábla módosíto ei '!M154</f>
        <v>0</v>
      </c>
      <c r="I154" s="559">
        <f>'2m cofog szerinti teljesítés'!M154</f>
        <v>0</v>
      </c>
      <c r="J154" s="560"/>
      <c r="K154" s="558">
        <f>'részletező tábla eredeti ei Bag'!Q154</f>
        <v>0</v>
      </c>
      <c r="L154" s="559">
        <f>'részletező tábla módosíto ei '!Q154</f>
        <v>0</v>
      </c>
      <c r="M154" s="559">
        <f>'2m cofog szerinti teljesítés'!Q154</f>
        <v>0</v>
      </c>
      <c r="N154" s="560"/>
      <c r="O154" s="558">
        <f>'részletező tábla eredeti ei Bag'!AY154</f>
        <v>2000000</v>
      </c>
      <c r="P154" s="559">
        <f>'részletező tábla módosíto ei '!AY154</f>
        <v>2000000</v>
      </c>
      <c r="Q154" s="559">
        <f>'2m cofog szerinti teljesítés'!AY154</f>
        <v>755817</v>
      </c>
      <c r="R154" s="561">
        <f t="shared" si="106"/>
        <v>0.37790849999999998</v>
      </c>
      <c r="S154" s="558">
        <f>'részletező tábla eredeti ei Bag'!AZ154</f>
        <v>2000000</v>
      </c>
      <c r="T154" s="559">
        <f>'részletező tábla módosíto ei '!AZ154</f>
        <v>2000000</v>
      </c>
      <c r="U154" s="559">
        <f>'2m cofog szerinti teljesítés'!AZ154</f>
        <v>755817</v>
      </c>
      <c r="V154" s="562">
        <f t="shared" si="107"/>
        <v>0.37790849999999998</v>
      </c>
      <c r="W154" s="563">
        <f t="shared" si="91"/>
        <v>1244183</v>
      </c>
      <c r="Y154" s="563">
        <f t="shared" si="95"/>
        <v>0</v>
      </c>
      <c r="Z154" s="563">
        <f t="shared" si="96"/>
        <v>0</v>
      </c>
      <c r="AA154" s="563">
        <f t="shared" si="97"/>
        <v>0</v>
      </c>
      <c r="AB154" s="563">
        <f t="shared" si="98"/>
        <v>1244183</v>
      </c>
    </row>
    <row r="155" spans="1:28" x14ac:dyDescent="0.25">
      <c r="A155" s="556" t="s">
        <v>312</v>
      </c>
      <c r="B155" s="557" t="s">
        <v>313</v>
      </c>
      <c r="C155" s="558">
        <f>'részletező tábla eredeti ei Bag'!H155</f>
        <v>890000</v>
      </c>
      <c r="D155" s="559">
        <f>'részletező tábla módosíto ei '!H155</f>
        <v>1080000</v>
      </c>
      <c r="E155" s="559">
        <f>'2m cofog szerinti teljesítés'!H155</f>
        <v>1079830</v>
      </c>
      <c r="F155" s="560">
        <f t="shared" ref="F155:F156" si="109">E155/D155</f>
        <v>0.99984259259259256</v>
      </c>
      <c r="G155" s="558">
        <f>'részletező tábla eredeti ei Bag'!M155</f>
        <v>500000</v>
      </c>
      <c r="H155" s="559">
        <f>'részletező tábla módosíto ei '!M155</f>
        <v>321000</v>
      </c>
      <c r="I155" s="559">
        <f>'2m cofog szerinti teljesítés'!M155</f>
        <v>0</v>
      </c>
      <c r="J155" s="560">
        <f>I155/H155</f>
        <v>0</v>
      </c>
      <c r="K155" s="558">
        <f>'részletező tábla eredeti ei Bag'!Q155</f>
        <v>1000000</v>
      </c>
      <c r="L155" s="559">
        <f>'részletező tábla módosíto ei '!Q155</f>
        <v>1000000</v>
      </c>
      <c r="M155" s="559">
        <f>'2m cofog szerinti teljesítés'!Q155</f>
        <v>412154</v>
      </c>
      <c r="N155" s="560">
        <f>M155/L155</f>
        <v>0.41215400000000002</v>
      </c>
      <c r="O155" s="558">
        <f>'részletező tábla eredeti ei Bag'!AY155</f>
        <v>5030000</v>
      </c>
      <c r="P155" s="559">
        <f>'részletező tábla módosíto ei '!AY155</f>
        <v>6987379</v>
      </c>
      <c r="Q155" s="559">
        <f>'2m cofog szerinti teljesítés'!AY155</f>
        <v>6968284</v>
      </c>
      <c r="R155" s="561">
        <f t="shared" si="106"/>
        <v>0.99726721564695431</v>
      </c>
      <c r="S155" s="558">
        <f>'részletező tábla eredeti ei Bag'!AZ155</f>
        <v>7420000</v>
      </c>
      <c r="T155" s="559">
        <f>'részletező tábla módosíto ei '!AZ155</f>
        <v>9388379</v>
      </c>
      <c r="U155" s="559">
        <f>'2m cofog szerinti teljesítés'!AZ155</f>
        <v>8460268</v>
      </c>
      <c r="V155" s="562">
        <f t="shared" si="107"/>
        <v>0.90114257210962612</v>
      </c>
      <c r="W155" s="563">
        <f t="shared" si="91"/>
        <v>928111</v>
      </c>
      <c r="Y155" s="563">
        <f t="shared" si="95"/>
        <v>170</v>
      </c>
      <c r="Z155" s="563">
        <f t="shared" si="96"/>
        <v>321000</v>
      </c>
      <c r="AA155" s="563">
        <f t="shared" si="97"/>
        <v>587846</v>
      </c>
      <c r="AB155" s="563">
        <f t="shared" si="98"/>
        <v>19095</v>
      </c>
    </row>
    <row r="156" spans="1:28" x14ac:dyDescent="0.25">
      <c r="A156" s="556" t="s">
        <v>314</v>
      </c>
      <c r="B156" s="557" t="s">
        <v>315</v>
      </c>
      <c r="C156" s="558">
        <f>'részletező tábla eredeti ei Bag'!H156</f>
        <v>2500000</v>
      </c>
      <c r="D156" s="559">
        <f>'részletező tábla módosíto ei '!H156</f>
        <v>1824900</v>
      </c>
      <c r="E156" s="559">
        <f>'2m cofog szerinti teljesítés'!H156</f>
        <v>1016946</v>
      </c>
      <c r="F156" s="560">
        <f t="shared" si="109"/>
        <v>0.55726121979286536</v>
      </c>
      <c r="G156" s="558">
        <f>'részletező tábla eredeti ei Bag'!M156</f>
        <v>200000</v>
      </c>
      <c r="H156" s="559">
        <f>'részletező tábla módosíto ei '!M156</f>
        <v>200000</v>
      </c>
      <c r="I156" s="559">
        <f>'2m cofog szerinti teljesítés'!M156</f>
        <v>122840</v>
      </c>
      <c r="J156" s="560">
        <f>I156/H156</f>
        <v>0.61419999999999997</v>
      </c>
      <c r="K156" s="558">
        <f>'részletező tábla eredeti ei Bag'!Q156</f>
        <v>1460000</v>
      </c>
      <c r="L156" s="559">
        <f>'részletező tábla módosíto ei '!Q156</f>
        <v>1460000</v>
      </c>
      <c r="M156" s="559">
        <f>'2m cofog szerinti teljesítés'!Q156</f>
        <v>1145320</v>
      </c>
      <c r="N156" s="560">
        <f>M156/L156</f>
        <v>0.78446575342465752</v>
      </c>
      <c r="O156" s="558">
        <f>'részletező tábla eredeti ei Bag'!AY156</f>
        <v>9950000</v>
      </c>
      <c r="P156" s="559">
        <f>'részletező tábla módosíto ei '!AY156</f>
        <v>10326071</v>
      </c>
      <c r="Q156" s="559">
        <f>'2m cofog szerinti teljesítés'!AY156</f>
        <v>10195386</v>
      </c>
      <c r="R156" s="561">
        <f t="shared" si="106"/>
        <v>0.98734416991709628</v>
      </c>
      <c r="S156" s="558">
        <f>'részletező tábla eredeti ei Bag'!AZ156</f>
        <v>14110000</v>
      </c>
      <c r="T156" s="559">
        <f>'részletező tábla módosíto ei '!AZ156</f>
        <v>13810971</v>
      </c>
      <c r="U156" s="559">
        <f>'2m cofog szerinti teljesítés'!AZ156</f>
        <v>12480492</v>
      </c>
      <c r="V156" s="562">
        <f t="shared" si="107"/>
        <v>0.90366506453456463</v>
      </c>
      <c r="W156" s="563">
        <f t="shared" si="91"/>
        <v>1330479</v>
      </c>
      <c r="Y156" s="563">
        <f t="shared" si="95"/>
        <v>807954</v>
      </c>
      <c r="Z156" s="563">
        <f t="shared" si="96"/>
        <v>77160</v>
      </c>
      <c r="AA156" s="563">
        <f t="shared" si="97"/>
        <v>314680</v>
      </c>
      <c r="AB156" s="563">
        <f t="shared" si="98"/>
        <v>130685</v>
      </c>
    </row>
    <row r="157" spans="1:28" ht="15.75" x14ac:dyDescent="0.25">
      <c r="A157" s="548" t="s">
        <v>316</v>
      </c>
      <c r="B157" s="549" t="s">
        <v>317</v>
      </c>
      <c r="C157" s="550">
        <f>'részletező tábla eredeti ei Bag'!H157</f>
        <v>50000</v>
      </c>
      <c r="D157" s="551">
        <f>'részletező tábla módosíto ei '!H157</f>
        <v>51000</v>
      </c>
      <c r="E157" s="551">
        <f>'2m cofog szerinti teljesítés'!H157</f>
        <v>50665</v>
      </c>
      <c r="F157" s="552">
        <f>E157/D157</f>
        <v>0.99343137254901959</v>
      </c>
      <c r="G157" s="550">
        <f>'részletező tábla eredeti ei Bag'!M157</f>
        <v>10000</v>
      </c>
      <c r="H157" s="551">
        <f>'részletező tábla módosíto ei '!M157</f>
        <v>10000</v>
      </c>
      <c r="I157" s="551">
        <f>'2m cofog szerinti teljesítés'!M157</f>
        <v>2450</v>
      </c>
      <c r="J157" s="552">
        <f t="shared" ref="J157" si="110">SUM(J158:J159)</f>
        <v>0</v>
      </c>
      <c r="K157" s="550">
        <f>'részletező tábla eredeti ei Bag'!Q157</f>
        <v>80000</v>
      </c>
      <c r="L157" s="551">
        <f>'részletező tábla módosíto ei '!Q157</f>
        <v>80000</v>
      </c>
      <c r="M157" s="551">
        <f>'2m cofog szerinti teljesítés'!Q157</f>
        <v>24500</v>
      </c>
      <c r="N157" s="552">
        <f>M157/L157</f>
        <v>0.30625000000000002</v>
      </c>
      <c r="O157" s="550">
        <f>'részletező tábla eredeti ei Bag'!AY157</f>
        <v>0</v>
      </c>
      <c r="P157" s="551">
        <f>'részletező tábla módosíto ei '!AY157</f>
        <v>210000</v>
      </c>
      <c r="Q157" s="551">
        <f>'2m cofog szerinti teljesítés'!AY157</f>
        <v>70965</v>
      </c>
      <c r="R157" s="553">
        <v>0</v>
      </c>
      <c r="S157" s="550">
        <f>'részletező tábla eredeti ei Bag'!AZ157</f>
        <v>140000</v>
      </c>
      <c r="T157" s="551">
        <f>'részletező tábla módosíto ei '!AZ157</f>
        <v>351000</v>
      </c>
      <c r="U157" s="551">
        <f>'2m cofog szerinti teljesítés'!AZ157</f>
        <v>148580</v>
      </c>
      <c r="V157" s="554">
        <f>U157/T157</f>
        <v>0.4233048433048433</v>
      </c>
      <c r="W157" s="555">
        <f t="shared" si="91"/>
        <v>202420</v>
      </c>
      <c r="Y157" s="555">
        <f t="shared" si="95"/>
        <v>335</v>
      </c>
      <c r="Z157" s="555">
        <f t="shared" si="96"/>
        <v>7550</v>
      </c>
      <c r="AA157" s="555">
        <f t="shared" si="97"/>
        <v>55500</v>
      </c>
      <c r="AB157" s="555">
        <f t="shared" si="98"/>
        <v>139035</v>
      </c>
    </row>
    <row r="158" spans="1:28" x14ac:dyDescent="0.25">
      <c r="A158" s="556" t="s">
        <v>318</v>
      </c>
      <c r="B158" s="557" t="s">
        <v>319</v>
      </c>
      <c r="C158" s="558">
        <f>'részletező tábla eredeti ei Bag'!H158</f>
        <v>50000</v>
      </c>
      <c r="D158" s="559">
        <f>'részletező tábla módosíto ei '!H158</f>
        <v>51000</v>
      </c>
      <c r="E158" s="559">
        <f>'2m cofog szerinti teljesítés'!H158</f>
        <v>50665</v>
      </c>
      <c r="F158" s="560">
        <f>E158/D158</f>
        <v>0.99343137254901959</v>
      </c>
      <c r="G158" s="558">
        <f>'részletező tábla eredeti ei Bag'!M158</f>
        <v>10000</v>
      </c>
      <c r="H158" s="559">
        <f>'részletező tábla módosíto ei '!M158</f>
        <v>10000</v>
      </c>
      <c r="I158" s="559">
        <f>'2m cofog szerinti teljesítés'!M158</f>
        <v>2450</v>
      </c>
      <c r="J158" s="560"/>
      <c r="K158" s="558">
        <f>'részletező tábla eredeti ei Bag'!Q158</f>
        <v>80000</v>
      </c>
      <c r="L158" s="559">
        <f>'részletező tábla módosíto ei '!Q158</f>
        <v>80000</v>
      </c>
      <c r="M158" s="559">
        <f>'2m cofog szerinti teljesítés'!Q158</f>
        <v>24500</v>
      </c>
      <c r="N158" s="560">
        <f>M158/L158</f>
        <v>0.30625000000000002</v>
      </c>
      <c r="O158" s="558">
        <f>'részletező tábla eredeti ei Bag'!AY158</f>
        <v>0</v>
      </c>
      <c r="P158" s="559">
        <f>'részletező tábla módosíto ei '!AY158</f>
        <v>210000</v>
      </c>
      <c r="Q158" s="559">
        <f>'2m cofog szerinti teljesítés'!AY158</f>
        <v>70965</v>
      </c>
      <c r="R158" s="561">
        <v>0</v>
      </c>
      <c r="S158" s="558">
        <f>'részletező tábla eredeti ei Bag'!AZ158</f>
        <v>140000</v>
      </c>
      <c r="T158" s="559">
        <f>'részletező tábla módosíto ei '!AZ158</f>
        <v>351000</v>
      </c>
      <c r="U158" s="559">
        <f>'2m cofog szerinti teljesítés'!AZ158</f>
        <v>148580</v>
      </c>
      <c r="V158" s="562">
        <f>U158/T158</f>
        <v>0.4233048433048433</v>
      </c>
      <c r="W158" s="563">
        <f t="shared" si="91"/>
        <v>202420</v>
      </c>
      <c r="Y158" s="563">
        <f t="shared" si="95"/>
        <v>335</v>
      </c>
      <c r="Z158" s="563">
        <f t="shared" si="96"/>
        <v>7550</v>
      </c>
      <c r="AA158" s="563">
        <f t="shared" si="97"/>
        <v>55500</v>
      </c>
      <c r="AB158" s="563">
        <f t="shared" si="98"/>
        <v>139035</v>
      </c>
    </row>
    <row r="159" spans="1:28" x14ac:dyDescent="0.25">
      <c r="A159" s="556" t="s">
        <v>320</v>
      </c>
      <c r="B159" s="557" t="s">
        <v>321</v>
      </c>
      <c r="C159" s="558">
        <f>'részletező tábla eredeti ei Bag'!H159</f>
        <v>0</v>
      </c>
      <c r="D159" s="559">
        <f>'részletező tábla módosíto ei '!H159</f>
        <v>0</v>
      </c>
      <c r="E159" s="559">
        <f>'2m cofog szerinti teljesítés'!H159</f>
        <v>0</v>
      </c>
      <c r="F159" s="560"/>
      <c r="G159" s="558">
        <f>'részletező tábla eredeti ei Bag'!M159</f>
        <v>0</v>
      </c>
      <c r="H159" s="559">
        <f>'részletező tábla módosíto ei '!M159</f>
        <v>0</v>
      </c>
      <c r="I159" s="559">
        <f>'2m cofog szerinti teljesítés'!M159</f>
        <v>0</v>
      </c>
      <c r="J159" s="560"/>
      <c r="K159" s="558">
        <f>'részletező tábla eredeti ei Bag'!Q159</f>
        <v>0</v>
      </c>
      <c r="L159" s="559">
        <f>'részletező tábla módosíto ei '!Q159</f>
        <v>0</v>
      </c>
      <c r="M159" s="559">
        <f>'2m cofog szerinti teljesítés'!Q159</f>
        <v>0</v>
      </c>
      <c r="N159" s="560"/>
      <c r="O159" s="558">
        <f>'részletező tábla eredeti ei Bag'!AY159</f>
        <v>0</v>
      </c>
      <c r="P159" s="559">
        <f>'részletező tábla módosíto ei '!AY159</f>
        <v>0</v>
      </c>
      <c r="Q159" s="559">
        <f>'2m cofog szerinti teljesítés'!AY159</f>
        <v>0</v>
      </c>
      <c r="R159" s="561">
        <v>0</v>
      </c>
      <c r="S159" s="558">
        <f>'részletező tábla eredeti ei Bag'!AZ159</f>
        <v>0</v>
      </c>
      <c r="T159" s="559">
        <f>'részletező tábla módosíto ei '!AZ159</f>
        <v>0</v>
      </c>
      <c r="U159" s="559">
        <f>'2m cofog szerinti teljesítés'!AZ159</f>
        <v>0</v>
      </c>
      <c r="V159" s="562"/>
      <c r="W159" s="563">
        <f t="shared" si="91"/>
        <v>0</v>
      </c>
      <c r="Y159" s="563">
        <f t="shared" si="95"/>
        <v>0</v>
      </c>
      <c r="Z159" s="563">
        <f t="shared" si="96"/>
        <v>0</v>
      </c>
      <c r="AA159" s="563">
        <f t="shared" si="97"/>
        <v>0</v>
      </c>
      <c r="AB159" s="563">
        <f t="shared" si="98"/>
        <v>0</v>
      </c>
    </row>
    <row r="160" spans="1:28" ht="15.75" x14ac:dyDescent="0.25">
      <c r="A160" s="548" t="s">
        <v>322</v>
      </c>
      <c r="B160" s="549" t="s">
        <v>323</v>
      </c>
      <c r="C160" s="550">
        <f>'részletező tábla eredeti ei Bag'!H160</f>
        <v>1655000</v>
      </c>
      <c r="D160" s="551">
        <f>'részletező tábla módosíto ei '!H160</f>
        <v>1655100</v>
      </c>
      <c r="E160" s="551">
        <f>'2m cofog szerinti teljesítés'!H160</f>
        <v>1282821</v>
      </c>
      <c r="F160" s="552">
        <f>E160/D160</f>
        <v>0.7750715968823636</v>
      </c>
      <c r="G160" s="550">
        <f>'részletező tábla eredeti ei Bag'!M160</f>
        <v>1402000</v>
      </c>
      <c r="H160" s="551">
        <f>'részletező tábla módosíto ei '!M160</f>
        <v>1402000</v>
      </c>
      <c r="I160" s="551">
        <f>'2m cofog szerinti teljesítés'!M160</f>
        <v>850646</v>
      </c>
      <c r="J160" s="552">
        <f>I160/H160</f>
        <v>0.60673751783166907</v>
      </c>
      <c r="K160" s="550">
        <f>'részletező tábla eredeti ei Bag'!Q160</f>
        <v>2550000</v>
      </c>
      <c r="L160" s="551">
        <f>'részletező tábla módosíto ei '!Q160</f>
        <v>2550000</v>
      </c>
      <c r="M160" s="551">
        <f>'2m cofog szerinti teljesítés'!Q160</f>
        <v>1725869</v>
      </c>
      <c r="N160" s="552">
        <f>M160/L160</f>
        <v>0.67681137254901957</v>
      </c>
      <c r="O160" s="550">
        <f>'részletező tábla eredeti ei Bag'!AY160</f>
        <v>18035550</v>
      </c>
      <c r="P160" s="551">
        <f>'részletező tábla módosíto ei '!AY160</f>
        <v>26181222</v>
      </c>
      <c r="Q160" s="551">
        <f>'2m cofog szerinti teljesítés'!AY160</f>
        <v>25270966</v>
      </c>
      <c r="R160" s="553">
        <f>Q160/P160</f>
        <v>0.96523248609251322</v>
      </c>
      <c r="S160" s="550">
        <f>'részletező tábla eredeti ei Bag'!AZ160</f>
        <v>23642550</v>
      </c>
      <c r="T160" s="551">
        <f>'részletező tábla módosíto ei '!AZ160</f>
        <v>31788322</v>
      </c>
      <c r="U160" s="551">
        <f>'2m cofog szerinti teljesítés'!AZ160</f>
        <v>29130302</v>
      </c>
      <c r="V160" s="554">
        <f>U160/T160</f>
        <v>0.91638375879041367</v>
      </c>
      <c r="W160" s="555">
        <f t="shared" si="91"/>
        <v>2658020</v>
      </c>
      <c r="Y160" s="555">
        <f t="shared" si="95"/>
        <v>372279</v>
      </c>
      <c r="Z160" s="555">
        <f t="shared" si="96"/>
        <v>551354</v>
      </c>
      <c r="AA160" s="555">
        <f t="shared" si="97"/>
        <v>824131</v>
      </c>
      <c r="AB160" s="555">
        <f t="shared" si="98"/>
        <v>910256</v>
      </c>
    </row>
    <row r="161" spans="1:28" x14ac:dyDescent="0.25">
      <c r="A161" s="556" t="s">
        <v>324</v>
      </c>
      <c r="B161" s="557" t="s">
        <v>325</v>
      </c>
      <c r="C161" s="558">
        <f>'részletező tábla eredeti ei Bag'!H161</f>
        <v>1345000</v>
      </c>
      <c r="D161" s="559">
        <f>'részletező tábla módosíto ei '!H161</f>
        <v>1345000</v>
      </c>
      <c r="E161" s="559">
        <f>'2m cofog szerinti teljesítés'!H161</f>
        <v>1018451</v>
      </c>
      <c r="F161" s="560">
        <f t="shared" ref="F161:F162" si="111">E161/D161</f>
        <v>0.75721263940520445</v>
      </c>
      <c r="G161" s="558">
        <f>'részletező tábla eredeti ei Bag'!M161</f>
        <v>1277000</v>
      </c>
      <c r="H161" s="559">
        <f>'részletező tábla módosíto ei '!M161</f>
        <v>1277000</v>
      </c>
      <c r="I161" s="559">
        <f>'2m cofog szerinti teljesítés'!M161</f>
        <v>844579</v>
      </c>
      <c r="J161" s="560">
        <f>I161/H161</f>
        <v>0.66137744714173841</v>
      </c>
      <c r="K161" s="558">
        <f>'részletező tábla eredeti ei Bag'!Q161</f>
        <v>2500000</v>
      </c>
      <c r="L161" s="559">
        <f>'részletező tábla módosíto ei '!Q161</f>
        <v>2500000</v>
      </c>
      <c r="M161" s="559">
        <f>'2m cofog szerinti teljesítés'!Q161</f>
        <v>1450414</v>
      </c>
      <c r="N161" s="560">
        <f>M161/L161</f>
        <v>0.58016559999999995</v>
      </c>
      <c r="O161" s="558">
        <f>'részletező tábla eredeti ei Bag'!AY161</f>
        <v>13474550</v>
      </c>
      <c r="P161" s="559">
        <f>'részletező tábla módosíto ei '!AY161</f>
        <v>14684742</v>
      </c>
      <c r="Q161" s="559">
        <f>'2m cofog szerinti teljesítés'!AY161</f>
        <v>14112918</v>
      </c>
      <c r="R161" s="561">
        <f>Q161/P161</f>
        <v>0.96105999002229658</v>
      </c>
      <c r="S161" s="558">
        <f>'részletező tábla eredeti ei Bag'!AZ161</f>
        <v>18596550</v>
      </c>
      <c r="T161" s="559">
        <f>'részletező tábla módosíto ei '!AZ161</f>
        <v>19806742</v>
      </c>
      <c r="U161" s="559">
        <f>'2m cofog szerinti teljesítés'!AZ161</f>
        <v>17426362</v>
      </c>
      <c r="V161" s="562">
        <f>U161/T161</f>
        <v>0.87981970987454672</v>
      </c>
      <c r="W161" s="563">
        <f t="shared" si="91"/>
        <v>2380380</v>
      </c>
      <c r="Y161" s="563">
        <f t="shared" si="95"/>
        <v>326549</v>
      </c>
      <c r="Z161" s="563">
        <f t="shared" si="96"/>
        <v>432421</v>
      </c>
      <c r="AA161" s="563">
        <f t="shared" si="97"/>
        <v>1049586</v>
      </c>
      <c r="AB161" s="563">
        <f t="shared" si="98"/>
        <v>571824</v>
      </c>
    </row>
    <row r="162" spans="1:28" x14ac:dyDescent="0.25">
      <c r="A162" s="556" t="s">
        <v>326</v>
      </c>
      <c r="B162" s="557" t="s">
        <v>327</v>
      </c>
      <c r="C162" s="558">
        <f>'részletező tábla eredeti ei Bag'!H162</f>
        <v>260000</v>
      </c>
      <c r="D162" s="559">
        <f>'részletező tábla módosíto ei '!H162</f>
        <v>260000</v>
      </c>
      <c r="E162" s="559">
        <f>'2m cofog szerinti teljesítés'!H162</f>
        <v>260000</v>
      </c>
      <c r="F162" s="560">
        <f t="shared" si="111"/>
        <v>1</v>
      </c>
      <c r="G162" s="558">
        <f>'részletező tábla eredeti ei Bag'!M162</f>
        <v>0</v>
      </c>
      <c r="H162" s="559">
        <f>'részletező tábla módosíto ei '!M162</f>
        <v>0</v>
      </c>
      <c r="I162" s="559">
        <f>'2m cofog szerinti teljesítés'!M162</f>
        <v>0</v>
      </c>
      <c r="J162" s="560"/>
      <c r="K162" s="558">
        <f>'részletező tábla eredeti ei Bag'!Q162</f>
        <v>0</v>
      </c>
      <c r="L162" s="559">
        <f>'részletező tábla módosíto ei '!Q162</f>
        <v>0</v>
      </c>
      <c r="M162" s="559">
        <f>'2m cofog szerinti teljesítés'!Q162</f>
        <v>194000</v>
      </c>
      <c r="N162" s="560">
        <v>0</v>
      </c>
      <c r="O162" s="558">
        <f>'részletező tábla eredeti ei Bag'!AY162</f>
        <v>1825000</v>
      </c>
      <c r="P162" s="559">
        <f>'részletező tábla módosíto ei '!AY162</f>
        <v>2468000</v>
      </c>
      <c r="Q162" s="559">
        <f>'2m cofog szerinti teljesítés'!AY162</f>
        <v>2468000</v>
      </c>
      <c r="R162" s="561">
        <f t="shared" ref="R162:R165" si="112">Q162/P162</f>
        <v>1</v>
      </c>
      <c r="S162" s="558">
        <f>'részletező tábla eredeti ei Bag'!AZ162</f>
        <v>2085000</v>
      </c>
      <c r="T162" s="559">
        <f>'részletező tábla módosíto ei '!AZ162</f>
        <v>2728000</v>
      </c>
      <c r="U162" s="559">
        <f>'2m cofog szerinti teljesítés'!AZ162</f>
        <v>2922000</v>
      </c>
      <c r="V162" s="562">
        <f t="shared" ref="V162:V165" si="113">U162/T162</f>
        <v>1.0711143695014662</v>
      </c>
      <c r="W162" s="563">
        <f t="shared" si="91"/>
        <v>-194000</v>
      </c>
      <c r="Y162" s="563">
        <f t="shared" si="95"/>
        <v>0</v>
      </c>
      <c r="Z162" s="563">
        <f t="shared" si="96"/>
        <v>0</v>
      </c>
      <c r="AA162" s="563">
        <f t="shared" si="97"/>
        <v>-194000</v>
      </c>
      <c r="AB162" s="563">
        <f t="shared" si="98"/>
        <v>0</v>
      </c>
    </row>
    <row r="163" spans="1:28" x14ac:dyDescent="0.25">
      <c r="A163" s="556" t="s">
        <v>328</v>
      </c>
      <c r="B163" s="557" t="s">
        <v>329</v>
      </c>
      <c r="C163" s="558">
        <f>'részletező tábla eredeti ei Bag'!H163</f>
        <v>0</v>
      </c>
      <c r="D163" s="559">
        <f>'részletező tábla módosíto ei '!H163</f>
        <v>100</v>
      </c>
      <c r="E163" s="559">
        <f>'2m cofog szerinti teljesítés'!H163</f>
        <v>30</v>
      </c>
      <c r="F163" s="560"/>
      <c r="G163" s="558">
        <f>'részletező tábla eredeti ei Bag'!M163</f>
        <v>0</v>
      </c>
      <c r="H163" s="559">
        <f>'részletező tábla módosíto ei '!M163</f>
        <v>1000</v>
      </c>
      <c r="I163" s="559">
        <f>'2m cofog szerinti teljesítés'!M163</f>
        <v>265</v>
      </c>
      <c r="J163" s="560"/>
      <c r="K163" s="558">
        <f>'részletező tábla eredeti ei Bag'!Q163</f>
        <v>0</v>
      </c>
      <c r="L163" s="559">
        <f>'részletező tábla módosíto ei '!Q163</f>
        <v>0</v>
      </c>
      <c r="M163" s="559">
        <f>'2m cofog szerinti teljesítés'!Q163</f>
        <v>50</v>
      </c>
      <c r="N163" s="560"/>
      <c r="O163" s="558">
        <f>'részletező tábla eredeti ei Bag'!AY163</f>
        <v>0</v>
      </c>
      <c r="P163" s="559">
        <f>'részletező tábla módosíto ei '!AY163</f>
        <v>333352</v>
      </c>
      <c r="Q163" s="559">
        <f>'2m cofog szerinti teljesítés'!AY163</f>
        <v>333190</v>
      </c>
      <c r="R163" s="561">
        <f t="shared" si="112"/>
        <v>0.99951402721447602</v>
      </c>
      <c r="S163" s="558">
        <f>'részletező tábla eredeti ei Bag'!AZ163</f>
        <v>0</v>
      </c>
      <c r="T163" s="559">
        <f>'részletező tábla módosíto ei '!AZ163</f>
        <v>334452</v>
      </c>
      <c r="U163" s="559">
        <f>'2m cofog szerinti teljesítés'!AZ163</f>
        <v>333535</v>
      </c>
      <c r="V163" s="562">
        <f t="shared" si="113"/>
        <v>0.99725820147584709</v>
      </c>
      <c r="W163" s="563">
        <f t="shared" si="91"/>
        <v>917</v>
      </c>
      <c r="Y163" s="563">
        <f t="shared" si="95"/>
        <v>70</v>
      </c>
      <c r="Z163" s="563">
        <f t="shared" si="96"/>
        <v>735</v>
      </c>
      <c r="AA163" s="563">
        <f t="shared" si="97"/>
        <v>-50</v>
      </c>
      <c r="AB163" s="563">
        <f t="shared" si="98"/>
        <v>162</v>
      </c>
    </row>
    <row r="164" spans="1:28" x14ac:dyDescent="0.25">
      <c r="A164" s="556" t="s">
        <v>330</v>
      </c>
      <c r="B164" s="557" t="s">
        <v>331</v>
      </c>
      <c r="C164" s="558">
        <f>'részletező tábla eredeti ei Bag'!H164</f>
        <v>0</v>
      </c>
      <c r="D164" s="559">
        <f>'részletező tábla módosíto ei '!H164</f>
        <v>0</v>
      </c>
      <c r="E164" s="559">
        <f>'2m cofog szerinti teljesítés'!H164</f>
        <v>0</v>
      </c>
      <c r="F164" s="560"/>
      <c r="G164" s="558">
        <f>'részletező tábla eredeti ei Bag'!M164</f>
        <v>0</v>
      </c>
      <c r="H164" s="559">
        <f>'részletező tábla módosíto ei '!M164</f>
        <v>0</v>
      </c>
      <c r="I164" s="559">
        <f>'2m cofog szerinti teljesítés'!M164</f>
        <v>0</v>
      </c>
      <c r="J164" s="560"/>
      <c r="K164" s="558">
        <f>'részletező tábla eredeti ei Bag'!Q164</f>
        <v>0</v>
      </c>
      <c r="L164" s="559">
        <f>'részletező tábla módosíto ei '!Q164</f>
        <v>0</v>
      </c>
      <c r="M164" s="559">
        <f>'2m cofog szerinti teljesítés'!Q164</f>
        <v>0</v>
      </c>
      <c r="N164" s="560"/>
      <c r="O164" s="558">
        <f>'részletező tábla eredeti ei Bag'!AY164</f>
        <v>0</v>
      </c>
      <c r="P164" s="559">
        <f>'részletező tábla módosíto ei '!AY164</f>
        <v>0</v>
      </c>
      <c r="Q164" s="559">
        <f>'2m cofog szerinti teljesítés'!AY164</f>
        <v>0</v>
      </c>
      <c r="R164" s="561">
        <v>0</v>
      </c>
      <c r="S164" s="558">
        <f>'részletező tábla eredeti ei Bag'!AZ164</f>
        <v>0</v>
      </c>
      <c r="T164" s="559">
        <f>'részletező tábla módosíto ei '!AZ164</f>
        <v>0</v>
      </c>
      <c r="U164" s="559">
        <f>'2m cofog szerinti teljesítés'!AZ164</f>
        <v>0</v>
      </c>
      <c r="V164" s="562">
        <v>0</v>
      </c>
      <c r="W164" s="563">
        <f t="shared" si="91"/>
        <v>0</v>
      </c>
      <c r="Y164" s="563">
        <f t="shared" si="95"/>
        <v>0</v>
      </c>
      <c r="Z164" s="563">
        <f t="shared" si="96"/>
        <v>0</v>
      </c>
      <c r="AA164" s="563">
        <f t="shared" si="97"/>
        <v>0</v>
      </c>
      <c r="AB164" s="563">
        <f t="shared" si="98"/>
        <v>0</v>
      </c>
    </row>
    <row r="165" spans="1:28" x14ac:dyDescent="0.25">
      <c r="A165" s="556" t="s">
        <v>332</v>
      </c>
      <c r="B165" s="557" t="s">
        <v>333</v>
      </c>
      <c r="C165" s="558">
        <f>'részletező tábla eredeti ei Bag'!H165</f>
        <v>50000</v>
      </c>
      <c r="D165" s="559">
        <f>'részletező tábla módosíto ei '!H165</f>
        <v>50000</v>
      </c>
      <c r="E165" s="559">
        <f>'2m cofog szerinti teljesítés'!H165</f>
        <v>4340</v>
      </c>
      <c r="F165" s="560">
        <f t="shared" ref="F165" si="114">E165/D165</f>
        <v>8.6800000000000002E-2</v>
      </c>
      <c r="G165" s="558">
        <f>'részletező tábla eredeti ei Bag'!M165</f>
        <v>125000</v>
      </c>
      <c r="H165" s="559">
        <f>'részletező tábla módosíto ei '!M165</f>
        <v>124000</v>
      </c>
      <c r="I165" s="559">
        <f>'2m cofog szerinti teljesítés'!M165</f>
        <v>5802</v>
      </c>
      <c r="J165" s="560">
        <f>I165/H165</f>
        <v>4.6790322580645159E-2</v>
      </c>
      <c r="K165" s="558">
        <f>'részletező tábla eredeti ei Bag'!Q165</f>
        <v>50000</v>
      </c>
      <c r="L165" s="559">
        <f>'részletező tábla módosíto ei '!Q165</f>
        <v>50000</v>
      </c>
      <c r="M165" s="559">
        <f>'2m cofog szerinti teljesítés'!Q165</f>
        <v>81405</v>
      </c>
      <c r="N165" s="560">
        <f>M165/L165</f>
        <v>1.6281000000000001</v>
      </c>
      <c r="O165" s="558">
        <f>'részletező tábla eredeti ei Bag'!AY165</f>
        <v>2736000</v>
      </c>
      <c r="P165" s="559">
        <f>'részletező tábla módosíto ei '!AY165</f>
        <v>8695128</v>
      </c>
      <c r="Q165" s="559">
        <f>'2m cofog szerinti teljesítés'!AY165</f>
        <v>8356858</v>
      </c>
      <c r="R165" s="561">
        <f t="shared" si="112"/>
        <v>0.96109660490334359</v>
      </c>
      <c r="S165" s="558">
        <f>'részletező tábla eredeti ei Bag'!AZ165</f>
        <v>2961000</v>
      </c>
      <c r="T165" s="559">
        <f>'részletező tábla módosíto ei '!AZ165</f>
        <v>8919128</v>
      </c>
      <c r="U165" s="559">
        <f>'2m cofog szerinti teljesítés'!AZ165</f>
        <v>8448405</v>
      </c>
      <c r="V165" s="562">
        <f t="shared" si="113"/>
        <v>0.94722320388271142</v>
      </c>
      <c r="W165" s="563">
        <f t="shared" si="91"/>
        <v>470723</v>
      </c>
      <c r="Y165" s="563">
        <f t="shared" si="95"/>
        <v>45660</v>
      </c>
      <c r="Z165" s="563">
        <f t="shared" si="96"/>
        <v>118198</v>
      </c>
      <c r="AA165" s="563">
        <f t="shared" si="97"/>
        <v>-31405</v>
      </c>
      <c r="AB165" s="563">
        <f t="shared" si="98"/>
        <v>338270</v>
      </c>
    </row>
    <row r="166" spans="1:28" ht="15.75" x14ac:dyDescent="0.25">
      <c r="A166" s="540" t="s">
        <v>334</v>
      </c>
      <c r="B166" s="541" t="s">
        <v>335</v>
      </c>
      <c r="C166" s="542">
        <f>'részletező tábla eredeti ei Bag'!H166</f>
        <v>0</v>
      </c>
      <c r="D166" s="543">
        <f>'részletező tábla módosíto ei '!H166</f>
        <v>0</v>
      </c>
      <c r="E166" s="543">
        <f>'2m cofog szerinti teljesítés'!H166</f>
        <v>0</v>
      </c>
      <c r="F166" s="544">
        <f t="shared" ref="F166" si="115">SUM(F167:F174)</f>
        <v>0</v>
      </c>
      <c r="G166" s="542">
        <f>'részletező tábla eredeti ei Bag'!M166</f>
        <v>0</v>
      </c>
      <c r="H166" s="543">
        <f>'részletező tábla módosíto ei '!M166</f>
        <v>0</v>
      </c>
      <c r="I166" s="543">
        <f>'2m cofog szerinti teljesítés'!M166</f>
        <v>0</v>
      </c>
      <c r="J166" s="544">
        <f t="shared" ref="J166" si="116">SUM(J167:J174)</f>
        <v>0</v>
      </c>
      <c r="K166" s="542">
        <f>'részletező tábla eredeti ei Bag'!Q166</f>
        <v>0</v>
      </c>
      <c r="L166" s="543">
        <f>'részletező tábla módosíto ei '!Q166</f>
        <v>0</v>
      </c>
      <c r="M166" s="543">
        <f>'2m cofog szerinti teljesítés'!Q166</f>
        <v>0</v>
      </c>
      <c r="N166" s="544">
        <f t="shared" ref="N166" si="117">SUM(N167:N174)</f>
        <v>0</v>
      </c>
      <c r="O166" s="542">
        <f>'részletező tábla eredeti ei Bag'!AY166</f>
        <v>20725487</v>
      </c>
      <c r="P166" s="543">
        <f>'részletező tábla módosíto ei '!AY166</f>
        <v>20248387</v>
      </c>
      <c r="Q166" s="543">
        <f>'2m cofog szerinti teljesítés'!AY166</f>
        <v>20223804</v>
      </c>
      <c r="R166" s="545">
        <f>Q166/P166</f>
        <v>0.9987859279852761</v>
      </c>
      <c r="S166" s="542">
        <f>'részletező tábla eredeti ei Bag'!AZ166</f>
        <v>20725487</v>
      </c>
      <c r="T166" s="543">
        <f>'részletező tábla módosíto ei '!AZ166</f>
        <v>20248387</v>
      </c>
      <c r="U166" s="543">
        <f>'2m cofog szerinti teljesítés'!AZ166</f>
        <v>20223804</v>
      </c>
      <c r="V166" s="546">
        <f>U166/T166</f>
        <v>0.9987859279852761</v>
      </c>
      <c r="W166" s="547">
        <f t="shared" si="91"/>
        <v>24583</v>
      </c>
      <c r="Y166" s="547">
        <f t="shared" si="95"/>
        <v>0</v>
      </c>
      <c r="Z166" s="547">
        <f t="shared" si="96"/>
        <v>0</v>
      </c>
      <c r="AA166" s="547">
        <f t="shared" si="97"/>
        <v>0</v>
      </c>
      <c r="AB166" s="547">
        <f t="shared" si="98"/>
        <v>24583</v>
      </c>
    </row>
    <row r="167" spans="1:28" x14ac:dyDescent="0.25">
      <c r="A167" s="638" t="s">
        <v>336</v>
      </c>
      <c r="B167" s="639" t="s">
        <v>337</v>
      </c>
      <c r="C167" s="640">
        <f>'részletező tábla eredeti ei Bag'!H167</f>
        <v>0</v>
      </c>
      <c r="D167" s="641">
        <f>'részletező tábla módosíto ei '!H167</f>
        <v>0</v>
      </c>
      <c r="E167" s="641">
        <f>'2m cofog szerinti teljesítés'!H167</f>
        <v>0</v>
      </c>
      <c r="F167" s="642"/>
      <c r="G167" s="640">
        <f>'részletező tábla eredeti ei Bag'!M167</f>
        <v>0</v>
      </c>
      <c r="H167" s="641">
        <f>'részletező tábla módosíto ei '!M167</f>
        <v>0</v>
      </c>
      <c r="I167" s="641">
        <f>'2m cofog szerinti teljesítés'!M167</f>
        <v>0</v>
      </c>
      <c r="J167" s="642"/>
      <c r="K167" s="640">
        <f>'részletező tábla eredeti ei Bag'!Q167</f>
        <v>0</v>
      </c>
      <c r="L167" s="641">
        <f>'részletező tábla módosíto ei '!Q167</f>
        <v>0</v>
      </c>
      <c r="M167" s="641">
        <f>'2m cofog szerinti teljesítés'!Q167</f>
        <v>0</v>
      </c>
      <c r="N167" s="642"/>
      <c r="O167" s="640">
        <f>'részletező tábla eredeti ei Bag'!AY167</f>
        <v>0</v>
      </c>
      <c r="P167" s="641">
        <f>'részletező tábla módosíto ei '!AY167</f>
        <v>0</v>
      </c>
      <c r="Q167" s="641">
        <f>'2m cofog szerinti teljesítés'!AY167</f>
        <v>0</v>
      </c>
      <c r="R167" s="643">
        <v>0</v>
      </c>
      <c r="S167" s="640">
        <f>'részletező tábla eredeti ei Bag'!AZ167</f>
        <v>0</v>
      </c>
      <c r="T167" s="641">
        <f>'részletező tábla módosíto ei '!AZ167</f>
        <v>0</v>
      </c>
      <c r="U167" s="641">
        <f>'2m cofog szerinti teljesítés'!AZ167</f>
        <v>0</v>
      </c>
      <c r="V167" s="644">
        <v>0</v>
      </c>
      <c r="W167" s="645">
        <f t="shared" si="91"/>
        <v>0</v>
      </c>
      <c r="Y167" s="645">
        <f t="shared" si="95"/>
        <v>0</v>
      </c>
      <c r="Z167" s="645">
        <f t="shared" si="96"/>
        <v>0</v>
      </c>
      <c r="AA167" s="645">
        <f t="shared" si="97"/>
        <v>0</v>
      </c>
      <c r="AB167" s="645">
        <f t="shared" si="98"/>
        <v>0</v>
      </c>
    </row>
    <row r="168" spans="1:28" x14ac:dyDescent="0.25">
      <c r="A168" s="638" t="s">
        <v>338</v>
      </c>
      <c r="B168" s="639" t="s">
        <v>339</v>
      </c>
      <c r="C168" s="640">
        <f>'részletező tábla eredeti ei Bag'!H168</f>
        <v>0</v>
      </c>
      <c r="D168" s="641">
        <f>'részletező tábla módosíto ei '!H168</f>
        <v>0</v>
      </c>
      <c r="E168" s="641">
        <f>'2m cofog szerinti teljesítés'!H168</f>
        <v>0</v>
      </c>
      <c r="F168" s="642"/>
      <c r="G168" s="640">
        <f>'részletező tábla eredeti ei Bag'!M168</f>
        <v>0</v>
      </c>
      <c r="H168" s="641">
        <f>'részletező tábla módosíto ei '!M168</f>
        <v>0</v>
      </c>
      <c r="I168" s="641">
        <f>'2m cofog szerinti teljesítés'!M168</f>
        <v>0</v>
      </c>
      <c r="J168" s="642"/>
      <c r="K168" s="640">
        <f>'részletező tábla eredeti ei Bag'!Q168</f>
        <v>0</v>
      </c>
      <c r="L168" s="641">
        <f>'részletező tábla módosíto ei '!Q168</f>
        <v>0</v>
      </c>
      <c r="M168" s="641">
        <f>'2m cofog szerinti teljesítés'!Q168</f>
        <v>0</v>
      </c>
      <c r="N168" s="642"/>
      <c r="O168" s="640">
        <f>'részletező tábla eredeti ei Bag'!AY168</f>
        <v>0</v>
      </c>
      <c r="P168" s="641">
        <f>'részletező tábla módosíto ei '!AY168</f>
        <v>3467387</v>
      </c>
      <c r="Q168" s="641">
        <f>'2m cofog szerinti teljesítés'!AY168</f>
        <v>0</v>
      </c>
      <c r="R168" s="643">
        <v>0</v>
      </c>
      <c r="S168" s="640">
        <f>'részletező tábla eredeti ei Bag'!AZ168</f>
        <v>0</v>
      </c>
      <c r="T168" s="641">
        <f>'részletező tábla módosíto ei '!AZ168</f>
        <v>3467387</v>
      </c>
      <c r="U168" s="641">
        <f>'2m cofog szerinti teljesítés'!AZ168</f>
        <v>0</v>
      </c>
      <c r="V168" s="644">
        <v>0</v>
      </c>
      <c r="W168" s="645">
        <f t="shared" si="91"/>
        <v>3467387</v>
      </c>
      <c r="Y168" s="645">
        <f t="shared" si="95"/>
        <v>0</v>
      </c>
      <c r="Z168" s="645">
        <f t="shared" si="96"/>
        <v>0</v>
      </c>
      <c r="AA168" s="645">
        <f t="shared" si="97"/>
        <v>0</v>
      </c>
      <c r="AB168" s="645">
        <f t="shared" si="98"/>
        <v>3467387</v>
      </c>
    </row>
    <row r="169" spans="1:28" x14ac:dyDescent="0.25">
      <c r="A169" s="638" t="s">
        <v>340</v>
      </c>
      <c r="B169" s="639" t="s">
        <v>341</v>
      </c>
      <c r="C169" s="640">
        <f>'részletező tábla eredeti ei Bag'!H169</f>
        <v>0</v>
      </c>
      <c r="D169" s="641">
        <f>'részletező tábla módosíto ei '!H169</f>
        <v>0</v>
      </c>
      <c r="E169" s="641">
        <f>'2m cofog szerinti teljesítés'!H169</f>
        <v>0</v>
      </c>
      <c r="F169" s="642"/>
      <c r="G169" s="640">
        <f>'részletező tábla eredeti ei Bag'!M169</f>
        <v>0</v>
      </c>
      <c r="H169" s="641">
        <f>'részletező tábla módosíto ei '!M169</f>
        <v>0</v>
      </c>
      <c r="I169" s="641">
        <f>'2m cofog szerinti teljesítés'!M169</f>
        <v>0</v>
      </c>
      <c r="J169" s="642"/>
      <c r="K169" s="640">
        <f>'részletező tábla eredeti ei Bag'!Q169</f>
        <v>0</v>
      </c>
      <c r="L169" s="641">
        <f>'részletező tábla módosíto ei '!Q169</f>
        <v>0</v>
      </c>
      <c r="M169" s="641">
        <f>'2m cofog szerinti teljesítés'!Q169</f>
        <v>0</v>
      </c>
      <c r="N169" s="642"/>
      <c r="O169" s="640">
        <f>'részletező tábla eredeti ei Bag'!AY169</f>
        <v>0</v>
      </c>
      <c r="P169" s="641">
        <f>'részletező tábla módosíto ei '!AY169</f>
        <v>0</v>
      </c>
      <c r="Q169" s="641">
        <f>'2m cofog szerinti teljesítés'!AY169</f>
        <v>0</v>
      </c>
      <c r="R169" s="643">
        <v>0</v>
      </c>
      <c r="S169" s="640">
        <f>'részletező tábla eredeti ei Bag'!AZ169</f>
        <v>0</v>
      </c>
      <c r="T169" s="641">
        <f>'részletező tábla módosíto ei '!AZ169</f>
        <v>0</v>
      </c>
      <c r="U169" s="641">
        <f>'2m cofog szerinti teljesítés'!AZ169</f>
        <v>0</v>
      </c>
      <c r="V169" s="644">
        <v>0</v>
      </c>
      <c r="W169" s="645">
        <f t="shared" si="91"/>
        <v>0</v>
      </c>
      <c r="Y169" s="645">
        <f t="shared" si="95"/>
        <v>0</v>
      </c>
      <c r="Z169" s="645">
        <f t="shared" si="96"/>
        <v>0</v>
      </c>
      <c r="AA169" s="645">
        <f t="shared" si="97"/>
        <v>0</v>
      </c>
      <c r="AB169" s="645">
        <f t="shared" si="98"/>
        <v>0</v>
      </c>
    </row>
    <row r="170" spans="1:28" x14ac:dyDescent="0.25">
      <c r="A170" s="638" t="s">
        <v>342</v>
      </c>
      <c r="B170" s="639" t="s">
        <v>343</v>
      </c>
      <c r="C170" s="640">
        <f>'részletező tábla eredeti ei Bag'!H170</f>
        <v>0</v>
      </c>
      <c r="D170" s="641">
        <f>'részletező tábla módosíto ei '!H170</f>
        <v>0</v>
      </c>
      <c r="E170" s="641">
        <f>'2m cofog szerinti teljesítés'!H170</f>
        <v>0</v>
      </c>
      <c r="F170" s="642"/>
      <c r="G170" s="640">
        <f>'részletező tábla eredeti ei Bag'!M170</f>
        <v>0</v>
      </c>
      <c r="H170" s="641">
        <f>'részletező tábla módosíto ei '!M170</f>
        <v>0</v>
      </c>
      <c r="I170" s="641">
        <f>'2m cofog szerinti teljesítés'!M170</f>
        <v>0</v>
      </c>
      <c r="J170" s="642"/>
      <c r="K170" s="640">
        <f>'részletező tábla eredeti ei Bag'!Q170</f>
        <v>0</v>
      </c>
      <c r="L170" s="641">
        <f>'részletező tábla módosíto ei '!Q170</f>
        <v>0</v>
      </c>
      <c r="M170" s="641">
        <f>'2m cofog szerinti teljesítés'!Q170</f>
        <v>0</v>
      </c>
      <c r="N170" s="642"/>
      <c r="O170" s="640">
        <f>'részletező tábla eredeti ei Bag'!AY170</f>
        <v>0</v>
      </c>
      <c r="P170" s="641">
        <f>'részletező tábla módosíto ei '!AY170</f>
        <v>0</v>
      </c>
      <c r="Q170" s="641">
        <f>'2m cofog szerinti teljesítés'!AY170</f>
        <v>0</v>
      </c>
      <c r="R170" s="643">
        <v>0</v>
      </c>
      <c r="S170" s="640">
        <f>'részletező tábla eredeti ei Bag'!AZ170</f>
        <v>0</v>
      </c>
      <c r="T170" s="641">
        <f>'részletező tábla módosíto ei '!AZ170</f>
        <v>0</v>
      </c>
      <c r="U170" s="641">
        <f>'2m cofog szerinti teljesítés'!AZ170</f>
        <v>0</v>
      </c>
      <c r="V170" s="644">
        <v>0</v>
      </c>
      <c r="W170" s="645">
        <f t="shared" si="91"/>
        <v>0</v>
      </c>
      <c r="Y170" s="645">
        <f t="shared" si="95"/>
        <v>0</v>
      </c>
      <c r="Z170" s="645">
        <f t="shared" si="96"/>
        <v>0</v>
      </c>
      <c r="AA170" s="645">
        <f t="shared" si="97"/>
        <v>0</v>
      </c>
      <c r="AB170" s="645">
        <f t="shared" si="98"/>
        <v>0</v>
      </c>
    </row>
    <row r="171" spans="1:28" ht="30" x14ac:dyDescent="0.25">
      <c r="A171" s="638" t="s">
        <v>344</v>
      </c>
      <c r="B171" s="639" t="s">
        <v>345</v>
      </c>
      <c r="C171" s="640">
        <f>'részletező tábla eredeti ei Bag'!H171</f>
        <v>0</v>
      </c>
      <c r="D171" s="641">
        <f>'részletező tábla módosíto ei '!H171</f>
        <v>0</v>
      </c>
      <c r="E171" s="641">
        <f>'2m cofog szerinti teljesítés'!H171</f>
        <v>0</v>
      </c>
      <c r="F171" s="642"/>
      <c r="G171" s="640">
        <f>'részletező tábla eredeti ei Bag'!M171</f>
        <v>0</v>
      </c>
      <c r="H171" s="641">
        <f>'részletező tábla módosíto ei '!M171</f>
        <v>0</v>
      </c>
      <c r="I171" s="641">
        <f>'2m cofog szerinti teljesítés'!M171</f>
        <v>0</v>
      </c>
      <c r="J171" s="642"/>
      <c r="K171" s="640">
        <f>'részletező tábla eredeti ei Bag'!Q171</f>
        <v>0</v>
      </c>
      <c r="L171" s="641">
        <f>'részletező tábla módosíto ei '!Q171</f>
        <v>0</v>
      </c>
      <c r="M171" s="641">
        <f>'2m cofog szerinti teljesítés'!Q171</f>
        <v>0</v>
      </c>
      <c r="N171" s="642"/>
      <c r="O171" s="640">
        <f>'részletező tábla eredeti ei Bag'!AY171</f>
        <v>0</v>
      </c>
      <c r="P171" s="641">
        <f>'részletező tábla módosíto ei '!AY171</f>
        <v>0</v>
      </c>
      <c r="Q171" s="641">
        <f>'2m cofog szerinti teljesítés'!AY171</f>
        <v>0</v>
      </c>
      <c r="R171" s="643">
        <v>0</v>
      </c>
      <c r="S171" s="640">
        <f>'részletező tábla eredeti ei Bag'!AZ171</f>
        <v>0</v>
      </c>
      <c r="T171" s="641">
        <f>'részletező tábla módosíto ei '!AZ171</f>
        <v>0</v>
      </c>
      <c r="U171" s="641">
        <f>'2m cofog szerinti teljesítés'!AZ171</f>
        <v>0</v>
      </c>
      <c r="V171" s="644">
        <v>0</v>
      </c>
      <c r="W171" s="645">
        <f t="shared" si="91"/>
        <v>0</v>
      </c>
      <c r="Y171" s="645">
        <f t="shared" si="95"/>
        <v>0</v>
      </c>
      <c r="Z171" s="645">
        <f t="shared" si="96"/>
        <v>0</v>
      </c>
      <c r="AA171" s="645">
        <f t="shared" si="97"/>
        <v>0</v>
      </c>
      <c r="AB171" s="645">
        <f t="shared" si="98"/>
        <v>0</v>
      </c>
    </row>
    <row r="172" spans="1:28" x14ac:dyDescent="0.25">
      <c r="A172" s="638" t="s">
        <v>346</v>
      </c>
      <c r="B172" s="639" t="s">
        <v>347</v>
      </c>
      <c r="C172" s="640">
        <f>'részletező tábla eredeti ei Bag'!H172</f>
        <v>0</v>
      </c>
      <c r="D172" s="641">
        <f>'részletező tábla módosíto ei '!H172</f>
        <v>0</v>
      </c>
      <c r="E172" s="641">
        <f>'2m cofog szerinti teljesítés'!H172</f>
        <v>0</v>
      </c>
      <c r="F172" s="642"/>
      <c r="G172" s="640">
        <f>'részletező tábla eredeti ei Bag'!M172</f>
        <v>0</v>
      </c>
      <c r="H172" s="641">
        <f>'részletező tábla módosíto ei '!M172</f>
        <v>0</v>
      </c>
      <c r="I172" s="641">
        <f>'2m cofog szerinti teljesítés'!M172</f>
        <v>0</v>
      </c>
      <c r="J172" s="642"/>
      <c r="K172" s="640">
        <f>'részletező tábla eredeti ei Bag'!Q172</f>
        <v>0</v>
      </c>
      <c r="L172" s="641">
        <f>'részletező tábla módosíto ei '!Q172</f>
        <v>0</v>
      </c>
      <c r="M172" s="641">
        <f>'2m cofog szerinti teljesítés'!Q172</f>
        <v>0</v>
      </c>
      <c r="N172" s="642"/>
      <c r="O172" s="640">
        <f>'részletező tábla eredeti ei Bag'!AY172</f>
        <v>0</v>
      </c>
      <c r="P172" s="641">
        <f>'részletező tábla módosíto ei '!AY172</f>
        <v>0</v>
      </c>
      <c r="Q172" s="641">
        <f>'2m cofog szerinti teljesítés'!AY172</f>
        <v>0</v>
      </c>
      <c r="R172" s="643">
        <v>0</v>
      </c>
      <c r="S172" s="640">
        <f>'részletező tábla eredeti ei Bag'!AZ172</f>
        <v>0</v>
      </c>
      <c r="T172" s="641">
        <f>'részletező tábla módosíto ei '!AZ172</f>
        <v>0</v>
      </c>
      <c r="U172" s="641">
        <f>'2m cofog szerinti teljesítés'!AZ172</f>
        <v>0</v>
      </c>
      <c r="V172" s="644">
        <v>0</v>
      </c>
      <c r="W172" s="645">
        <f t="shared" si="91"/>
        <v>0</v>
      </c>
      <c r="Y172" s="645">
        <f t="shared" si="95"/>
        <v>0</v>
      </c>
      <c r="Z172" s="645">
        <f t="shared" si="96"/>
        <v>0</v>
      </c>
      <c r="AA172" s="645">
        <f t="shared" si="97"/>
        <v>0</v>
      </c>
      <c r="AB172" s="645">
        <f t="shared" si="98"/>
        <v>0</v>
      </c>
    </row>
    <row r="173" spans="1:28" x14ac:dyDescent="0.25">
      <c r="A173" s="638" t="s">
        <v>348</v>
      </c>
      <c r="B173" s="639" t="s">
        <v>349</v>
      </c>
      <c r="C173" s="640">
        <f>'részletező tábla eredeti ei Bag'!H173</f>
        <v>0</v>
      </c>
      <c r="D173" s="641">
        <f>'részletező tábla módosíto ei '!H173</f>
        <v>0</v>
      </c>
      <c r="E173" s="641">
        <f>'2m cofog szerinti teljesítés'!H173</f>
        <v>0</v>
      </c>
      <c r="F173" s="642"/>
      <c r="G173" s="640">
        <f>'részletező tábla eredeti ei Bag'!M173</f>
        <v>0</v>
      </c>
      <c r="H173" s="641">
        <f>'részletező tábla módosíto ei '!M173</f>
        <v>0</v>
      </c>
      <c r="I173" s="641">
        <f>'2m cofog szerinti teljesítés'!M173</f>
        <v>0</v>
      </c>
      <c r="J173" s="642"/>
      <c r="K173" s="640">
        <f>'részletező tábla eredeti ei Bag'!Q173</f>
        <v>0</v>
      </c>
      <c r="L173" s="641">
        <f>'részletező tábla módosíto ei '!Q173</f>
        <v>0</v>
      </c>
      <c r="M173" s="641">
        <f>'2m cofog szerinti teljesítés'!Q173</f>
        <v>0</v>
      </c>
      <c r="N173" s="642"/>
      <c r="O173" s="640">
        <f>'részletező tábla eredeti ei Bag'!AY173</f>
        <v>0</v>
      </c>
      <c r="P173" s="641">
        <f>'részletező tábla módosíto ei '!AY173</f>
        <v>0</v>
      </c>
      <c r="Q173" s="641">
        <f>'2m cofog szerinti teljesítés'!AY173</f>
        <v>0</v>
      </c>
      <c r="R173" s="643"/>
      <c r="S173" s="640">
        <f>'részletező tábla eredeti ei Bag'!AZ173</f>
        <v>0</v>
      </c>
      <c r="T173" s="641">
        <f>'részletező tábla módosíto ei '!AZ173</f>
        <v>0</v>
      </c>
      <c r="U173" s="641">
        <f>'2m cofog szerinti teljesítés'!AZ173</f>
        <v>0</v>
      </c>
      <c r="V173" s="644"/>
      <c r="W173" s="645">
        <f t="shared" si="91"/>
        <v>0</v>
      </c>
      <c r="Y173" s="645">
        <f t="shared" si="95"/>
        <v>0</v>
      </c>
      <c r="Z173" s="645">
        <f t="shared" si="96"/>
        <v>0</v>
      </c>
      <c r="AA173" s="645">
        <f t="shared" si="97"/>
        <v>0</v>
      </c>
      <c r="AB173" s="645">
        <f t="shared" si="98"/>
        <v>0</v>
      </c>
    </row>
    <row r="174" spans="1:28" x14ac:dyDescent="0.25">
      <c r="A174" s="638" t="s">
        <v>350</v>
      </c>
      <c r="B174" s="639" t="s">
        <v>351</v>
      </c>
      <c r="C174" s="640">
        <f>'részletező tábla eredeti ei Bag'!H174</f>
        <v>0</v>
      </c>
      <c r="D174" s="641">
        <f>'részletező tábla módosíto ei '!H174</f>
        <v>0</v>
      </c>
      <c r="E174" s="641">
        <f>'2m cofog szerinti teljesítés'!H174</f>
        <v>0</v>
      </c>
      <c r="F174" s="642"/>
      <c r="G174" s="640">
        <f>'részletező tábla eredeti ei Bag'!M174</f>
        <v>0</v>
      </c>
      <c r="H174" s="641">
        <f>'részletező tábla módosíto ei '!M174</f>
        <v>0</v>
      </c>
      <c r="I174" s="641">
        <f>'2m cofog szerinti teljesítés'!M174</f>
        <v>0</v>
      </c>
      <c r="J174" s="642"/>
      <c r="K174" s="640">
        <f>'részletező tábla eredeti ei Bag'!Q174</f>
        <v>0</v>
      </c>
      <c r="L174" s="641">
        <f>'részletező tábla módosíto ei '!Q174</f>
        <v>0</v>
      </c>
      <c r="M174" s="641">
        <f>'2m cofog szerinti teljesítés'!Q174</f>
        <v>0</v>
      </c>
      <c r="N174" s="642"/>
      <c r="O174" s="640">
        <f>'részletező tábla eredeti ei Bag'!AY174</f>
        <v>20725487</v>
      </c>
      <c r="P174" s="641">
        <f>'részletező tábla módosíto ei '!AY174</f>
        <v>16781000</v>
      </c>
      <c r="Q174" s="641">
        <f>'2m cofog szerinti teljesítés'!AY174</f>
        <v>20223804</v>
      </c>
      <c r="R174" s="643">
        <f>Q174/P174</f>
        <v>1.2051608366605089</v>
      </c>
      <c r="S174" s="640">
        <f>'részletező tábla eredeti ei Bag'!AZ174</f>
        <v>20725487</v>
      </c>
      <c r="T174" s="641">
        <f>'részletező tábla módosíto ei '!AZ174</f>
        <v>16781000</v>
      </c>
      <c r="U174" s="641">
        <f>'2m cofog szerinti teljesítés'!AZ174</f>
        <v>20223804</v>
      </c>
      <c r="V174" s="644">
        <f>U174/T174</f>
        <v>1.2051608366605089</v>
      </c>
      <c r="W174" s="645">
        <f t="shared" si="91"/>
        <v>-3442804</v>
      </c>
      <c r="Y174" s="645">
        <f t="shared" si="95"/>
        <v>0</v>
      </c>
      <c r="Z174" s="645">
        <f t="shared" si="96"/>
        <v>0</v>
      </c>
      <c r="AA174" s="645">
        <f t="shared" si="97"/>
        <v>0</v>
      </c>
      <c r="AB174" s="645">
        <f t="shared" si="98"/>
        <v>-3442804</v>
      </c>
    </row>
    <row r="175" spans="1:28" ht="15.75" x14ac:dyDescent="0.25">
      <c r="A175" s="540" t="s">
        <v>352</v>
      </c>
      <c r="B175" s="541" t="s">
        <v>353</v>
      </c>
      <c r="C175" s="542">
        <f>'részletező tábla eredeti ei Bag'!H175</f>
        <v>0</v>
      </c>
      <c r="D175" s="543">
        <f>'részletező tábla módosíto ei '!H175</f>
        <v>0</v>
      </c>
      <c r="E175" s="543">
        <f>'2m cofog szerinti teljesítés'!H175</f>
        <v>0</v>
      </c>
      <c r="F175" s="544">
        <f t="shared" ref="F175" si="118">SUM(F176:F187)</f>
        <v>0</v>
      </c>
      <c r="G175" s="542">
        <f>'részletező tábla eredeti ei Bag'!M175</f>
        <v>0</v>
      </c>
      <c r="H175" s="543">
        <f>'részletező tábla módosíto ei '!M175</f>
        <v>0</v>
      </c>
      <c r="I175" s="543">
        <f>'2m cofog szerinti teljesítés'!M175</f>
        <v>0</v>
      </c>
      <c r="J175" s="544">
        <f t="shared" ref="J175" si="119">SUM(J176:J187)</f>
        <v>0</v>
      </c>
      <c r="K175" s="542">
        <f>'részletező tábla eredeti ei Bag'!Q175</f>
        <v>0</v>
      </c>
      <c r="L175" s="543">
        <f>'részletező tábla módosíto ei '!Q175</f>
        <v>0</v>
      </c>
      <c r="M175" s="543">
        <f>'2m cofog szerinti teljesítés'!Q175</f>
        <v>0</v>
      </c>
      <c r="N175" s="544">
        <f t="shared" ref="N175" si="120">SUM(N176:N187)</f>
        <v>0</v>
      </c>
      <c r="O175" s="542">
        <f>'részletező tábla eredeti ei Bag'!AY175</f>
        <v>13967473</v>
      </c>
      <c r="P175" s="543">
        <f>'részletező tábla módosíto ei '!AY175</f>
        <v>12149540</v>
      </c>
      <c r="Q175" s="543">
        <f>'2m cofog szerinti teljesítés'!AY175</f>
        <v>11830518</v>
      </c>
      <c r="R175" s="545">
        <f>Q175/P175</f>
        <v>0.97374205113938472</v>
      </c>
      <c r="S175" s="542">
        <f>'részletező tábla eredeti ei Bag'!AZ175</f>
        <v>13967473</v>
      </c>
      <c r="T175" s="543">
        <f>'részletező tábla módosíto ei '!AZ175</f>
        <v>12149540</v>
      </c>
      <c r="U175" s="543">
        <f>'2m cofog szerinti teljesítés'!AZ175</f>
        <v>11830518</v>
      </c>
      <c r="V175" s="546">
        <f>U175/T175</f>
        <v>0.97374205113938472</v>
      </c>
      <c r="W175" s="547">
        <f t="shared" si="91"/>
        <v>319022</v>
      </c>
      <c r="Y175" s="547">
        <f t="shared" si="95"/>
        <v>0</v>
      </c>
      <c r="Z175" s="547">
        <f t="shared" si="96"/>
        <v>0</v>
      </c>
      <c r="AA175" s="547">
        <f t="shared" si="97"/>
        <v>0</v>
      </c>
      <c r="AB175" s="547">
        <f t="shared" si="98"/>
        <v>319022</v>
      </c>
    </row>
    <row r="176" spans="1:28" x14ac:dyDescent="0.25">
      <c r="A176" s="646" t="s">
        <v>354</v>
      </c>
      <c r="B176" s="557" t="s">
        <v>355</v>
      </c>
      <c r="C176" s="558">
        <f>'részletező tábla eredeti ei Bag'!H176</f>
        <v>0</v>
      </c>
      <c r="D176" s="559">
        <f>'részletező tábla módosíto ei '!H176</f>
        <v>0</v>
      </c>
      <c r="E176" s="559">
        <f>'2m cofog szerinti teljesítés'!H176</f>
        <v>0</v>
      </c>
      <c r="F176" s="560"/>
      <c r="G176" s="558">
        <f>'részletező tábla eredeti ei Bag'!M176</f>
        <v>0</v>
      </c>
      <c r="H176" s="559">
        <f>'részletező tábla módosíto ei '!M176</f>
        <v>0</v>
      </c>
      <c r="I176" s="559">
        <f>'2m cofog szerinti teljesítés'!M176</f>
        <v>0</v>
      </c>
      <c r="J176" s="560"/>
      <c r="K176" s="558">
        <f>'részletező tábla eredeti ei Bag'!Q176</f>
        <v>0</v>
      </c>
      <c r="L176" s="559">
        <f>'részletező tábla módosíto ei '!Q176</f>
        <v>0</v>
      </c>
      <c r="M176" s="559">
        <f>'2m cofog szerinti teljesítés'!Q176</f>
        <v>0</v>
      </c>
      <c r="N176" s="560"/>
      <c r="O176" s="558">
        <f>'részletező tábla eredeti ei Bag'!AY176</f>
        <v>0</v>
      </c>
      <c r="P176" s="559">
        <f>'részletező tábla módosíto ei '!AY176</f>
        <v>0</v>
      </c>
      <c r="Q176" s="559">
        <f>'2m cofog szerinti teljesítés'!AY176</f>
        <v>0</v>
      </c>
      <c r="R176" s="561"/>
      <c r="S176" s="558">
        <f>'részletező tábla eredeti ei Bag'!AZ176</f>
        <v>0</v>
      </c>
      <c r="T176" s="559">
        <f>'részletező tábla módosíto ei '!AZ176</f>
        <v>0</v>
      </c>
      <c r="U176" s="559">
        <f>'2m cofog szerinti teljesítés'!AZ176</f>
        <v>0</v>
      </c>
      <c r="V176" s="562"/>
      <c r="W176" s="563">
        <f t="shared" si="91"/>
        <v>0</v>
      </c>
      <c r="Y176" s="563">
        <f t="shared" si="95"/>
        <v>0</v>
      </c>
      <c r="Z176" s="563">
        <f t="shared" si="96"/>
        <v>0</v>
      </c>
      <c r="AA176" s="563">
        <f t="shared" si="97"/>
        <v>0</v>
      </c>
      <c r="AB176" s="563">
        <f t="shared" si="98"/>
        <v>0</v>
      </c>
    </row>
    <row r="177" spans="1:28" x14ac:dyDescent="0.25">
      <c r="A177" s="646" t="s">
        <v>356</v>
      </c>
      <c r="B177" s="557" t="s">
        <v>357</v>
      </c>
      <c r="C177" s="558">
        <f>'részletező tábla eredeti ei Bag'!H177</f>
        <v>0</v>
      </c>
      <c r="D177" s="559">
        <f>'részletező tábla módosíto ei '!H177</f>
        <v>0</v>
      </c>
      <c r="E177" s="559">
        <f>'2m cofog szerinti teljesítés'!H177</f>
        <v>0</v>
      </c>
      <c r="F177" s="560"/>
      <c r="G177" s="558">
        <f>'részletező tábla eredeti ei Bag'!M177</f>
        <v>0</v>
      </c>
      <c r="H177" s="559">
        <f>'részletező tábla módosíto ei '!M177</f>
        <v>0</v>
      </c>
      <c r="I177" s="559">
        <f>'2m cofog szerinti teljesítés'!M177</f>
        <v>0</v>
      </c>
      <c r="J177" s="560"/>
      <c r="K177" s="558">
        <f>'részletező tábla eredeti ei Bag'!Q177</f>
        <v>0</v>
      </c>
      <c r="L177" s="559">
        <f>'részletező tábla módosíto ei '!Q177</f>
        <v>0</v>
      </c>
      <c r="M177" s="559">
        <f>'2m cofog szerinti teljesítés'!Q177</f>
        <v>0</v>
      </c>
      <c r="N177" s="560"/>
      <c r="O177" s="558">
        <f>'részletező tábla eredeti ei Bag'!AY177</f>
        <v>6527473</v>
      </c>
      <c r="P177" s="559">
        <f>'részletező tábla módosíto ei '!AY177</f>
        <v>5456742</v>
      </c>
      <c r="Q177" s="559">
        <f>'2m cofog szerinti teljesítés'!AY177</f>
        <v>5455988</v>
      </c>
      <c r="R177" s="561">
        <f>Q177/P177</f>
        <v>0.9998618223108221</v>
      </c>
      <c r="S177" s="558">
        <f>'részletező tábla eredeti ei Bag'!AZ177</f>
        <v>6527473</v>
      </c>
      <c r="T177" s="559">
        <f>'részletező tábla módosíto ei '!AZ177</f>
        <v>5456742</v>
      </c>
      <c r="U177" s="559">
        <f>'2m cofog szerinti teljesítés'!AZ177</f>
        <v>5455988</v>
      </c>
      <c r="V177" s="562">
        <f>U177/T177</f>
        <v>0.9998618223108221</v>
      </c>
      <c r="W177" s="563">
        <f t="shared" si="91"/>
        <v>754</v>
      </c>
      <c r="Y177" s="563">
        <f t="shared" si="95"/>
        <v>0</v>
      </c>
      <c r="Z177" s="563">
        <f t="shared" si="96"/>
        <v>0</v>
      </c>
      <c r="AA177" s="563">
        <f t="shared" si="97"/>
        <v>0</v>
      </c>
      <c r="AB177" s="563">
        <f t="shared" si="98"/>
        <v>754</v>
      </c>
    </row>
    <row r="178" spans="1:28" ht="30" x14ac:dyDescent="0.25">
      <c r="A178" s="646" t="s">
        <v>358</v>
      </c>
      <c r="B178" s="557" t="s">
        <v>359</v>
      </c>
      <c r="C178" s="558">
        <f>'részletező tábla eredeti ei Bag'!H178</f>
        <v>0</v>
      </c>
      <c r="D178" s="559">
        <f>'részletező tábla módosíto ei '!H178</f>
        <v>0</v>
      </c>
      <c r="E178" s="559">
        <f>'2m cofog szerinti teljesítés'!H178</f>
        <v>0</v>
      </c>
      <c r="F178" s="560"/>
      <c r="G178" s="558">
        <f>'részletező tábla eredeti ei Bag'!M178</f>
        <v>0</v>
      </c>
      <c r="H178" s="559">
        <f>'részletező tábla módosíto ei '!M178</f>
        <v>0</v>
      </c>
      <c r="I178" s="559">
        <f>'2m cofog szerinti teljesítés'!M178</f>
        <v>0</v>
      </c>
      <c r="J178" s="560"/>
      <c r="K178" s="558">
        <f>'részletező tábla eredeti ei Bag'!Q178</f>
        <v>0</v>
      </c>
      <c r="L178" s="559">
        <f>'részletező tábla módosíto ei '!Q178</f>
        <v>0</v>
      </c>
      <c r="M178" s="559">
        <f>'2m cofog szerinti teljesítés'!Q178</f>
        <v>0</v>
      </c>
      <c r="N178" s="560"/>
      <c r="O178" s="558">
        <f>'részletező tábla eredeti ei Bag'!AY178</f>
        <v>0</v>
      </c>
      <c r="P178" s="559">
        <f>'részletező tábla módosíto ei '!AY178</f>
        <v>0</v>
      </c>
      <c r="Q178" s="559">
        <f>'2m cofog szerinti teljesítés'!AY178</f>
        <v>0</v>
      </c>
      <c r="R178" s="561"/>
      <c r="S178" s="558">
        <f>'részletező tábla eredeti ei Bag'!AZ178</f>
        <v>0</v>
      </c>
      <c r="T178" s="559">
        <f>'részletező tábla módosíto ei '!AZ178</f>
        <v>0</v>
      </c>
      <c r="U178" s="559">
        <f>'2m cofog szerinti teljesítés'!AZ178</f>
        <v>0</v>
      </c>
      <c r="V178" s="562"/>
      <c r="W178" s="563">
        <f t="shared" si="91"/>
        <v>0</v>
      </c>
      <c r="Y178" s="563">
        <f t="shared" si="95"/>
        <v>0</v>
      </c>
      <c r="Z178" s="563">
        <f t="shared" si="96"/>
        <v>0</v>
      </c>
      <c r="AA178" s="563">
        <f t="shared" si="97"/>
        <v>0</v>
      </c>
      <c r="AB178" s="563">
        <f t="shared" si="98"/>
        <v>0</v>
      </c>
    </row>
    <row r="179" spans="1:28" ht="30" x14ac:dyDescent="0.25">
      <c r="A179" s="646" t="s">
        <v>360</v>
      </c>
      <c r="B179" s="557" t="s">
        <v>361</v>
      </c>
      <c r="C179" s="558">
        <f>'részletező tábla eredeti ei Bag'!H179</f>
        <v>0</v>
      </c>
      <c r="D179" s="559">
        <f>'részletező tábla módosíto ei '!H179</f>
        <v>0</v>
      </c>
      <c r="E179" s="559">
        <f>'2m cofog szerinti teljesítés'!H179</f>
        <v>0</v>
      </c>
      <c r="F179" s="560"/>
      <c r="G179" s="558">
        <f>'részletező tábla eredeti ei Bag'!M179</f>
        <v>0</v>
      </c>
      <c r="H179" s="559">
        <f>'részletező tábla módosíto ei '!M179</f>
        <v>0</v>
      </c>
      <c r="I179" s="559">
        <f>'2m cofog szerinti teljesítés'!M179</f>
        <v>0</v>
      </c>
      <c r="J179" s="560"/>
      <c r="K179" s="558">
        <f>'részletező tábla eredeti ei Bag'!Q179</f>
        <v>0</v>
      </c>
      <c r="L179" s="559">
        <f>'részletező tábla módosíto ei '!Q179</f>
        <v>0</v>
      </c>
      <c r="M179" s="559">
        <f>'2m cofog szerinti teljesítés'!Q179</f>
        <v>0</v>
      </c>
      <c r="N179" s="560"/>
      <c r="O179" s="558">
        <f>'részletező tábla eredeti ei Bag'!AY179</f>
        <v>0</v>
      </c>
      <c r="P179" s="559">
        <f>'részletező tábla módosíto ei '!AY179</f>
        <v>0</v>
      </c>
      <c r="Q179" s="559">
        <f>'2m cofog szerinti teljesítés'!AY179</f>
        <v>0</v>
      </c>
      <c r="R179" s="561"/>
      <c r="S179" s="558">
        <f>'részletező tábla eredeti ei Bag'!AZ179</f>
        <v>0</v>
      </c>
      <c r="T179" s="559">
        <f>'részletező tábla módosíto ei '!AZ179</f>
        <v>0</v>
      </c>
      <c r="U179" s="559">
        <f>'2m cofog szerinti teljesítés'!AZ179</f>
        <v>0</v>
      </c>
      <c r="V179" s="562"/>
      <c r="W179" s="563">
        <f t="shared" si="91"/>
        <v>0</v>
      </c>
      <c r="Y179" s="563">
        <f t="shared" si="95"/>
        <v>0</v>
      </c>
      <c r="Z179" s="563">
        <f t="shared" si="96"/>
        <v>0</v>
      </c>
      <c r="AA179" s="563">
        <f t="shared" si="97"/>
        <v>0</v>
      </c>
      <c r="AB179" s="563">
        <f t="shared" si="98"/>
        <v>0</v>
      </c>
    </row>
    <row r="180" spans="1:28" ht="30" x14ac:dyDescent="0.25">
      <c r="A180" s="646" t="s">
        <v>362</v>
      </c>
      <c r="B180" s="557" t="s">
        <v>363</v>
      </c>
      <c r="C180" s="558">
        <f>'részletező tábla eredeti ei Bag'!H180</f>
        <v>0</v>
      </c>
      <c r="D180" s="559">
        <f>'részletező tábla módosíto ei '!H180</f>
        <v>0</v>
      </c>
      <c r="E180" s="559">
        <f>'2m cofog szerinti teljesítés'!H180</f>
        <v>0</v>
      </c>
      <c r="F180" s="560"/>
      <c r="G180" s="558">
        <f>'részletező tábla eredeti ei Bag'!M180</f>
        <v>0</v>
      </c>
      <c r="H180" s="559">
        <f>'részletező tábla módosíto ei '!M180</f>
        <v>0</v>
      </c>
      <c r="I180" s="559">
        <f>'2m cofog szerinti teljesítés'!M180</f>
        <v>0</v>
      </c>
      <c r="J180" s="560"/>
      <c r="K180" s="558">
        <f>'részletező tábla eredeti ei Bag'!Q180</f>
        <v>0</v>
      </c>
      <c r="L180" s="559">
        <f>'részletező tábla módosíto ei '!Q180</f>
        <v>0</v>
      </c>
      <c r="M180" s="559">
        <f>'2m cofog szerinti teljesítés'!Q180</f>
        <v>0</v>
      </c>
      <c r="N180" s="560"/>
      <c r="O180" s="558">
        <f>'részletező tábla eredeti ei Bag'!AY180</f>
        <v>0</v>
      </c>
      <c r="P180" s="559">
        <f>'részletező tábla módosíto ei '!AY180</f>
        <v>0</v>
      </c>
      <c r="Q180" s="559">
        <f>'2m cofog szerinti teljesítés'!AY180</f>
        <v>0</v>
      </c>
      <c r="R180" s="561"/>
      <c r="S180" s="558">
        <f>'részletező tábla eredeti ei Bag'!AZ180</f>
        <v>0</v>
      </c>
      <c r="T180" s="559">
        <f>'részletező tábla módosíto ei '!AZ180</f>
        <v>0</v>
      </c>
      <c r="U180" s="559">
        <f>'2m cofog szerinti teljesítés'!AZ180</f>
        <v>0</v>
      </c>
      <c r="V180" s="562"/>
      <c r="W180" s="563">
        <f t="shared" si="91"/>
        <v>0</v>
      </c>
      <c r="Y180" s="563">
        <f t="shared" si="95"/>
        <v>0</v>
      </c>
      <c r="Z180" s="563">
        <f t="shared" si="96"/>
        <v>0</v>
      </c>
      <c r="AA180" s="563">
        <f t="shared" si="97"/>
        <v>0</v>
      </c>
      <c r="AB180" s="563">
        <f t="shared" si="98"/>
        <v>0</v>
      </c>
    </row>
    <row r="181" spans="1:28" ht="30" x14ac:dyDescent="0.25">
      <c r="A181" s="646" t="s">
        <v>364</v>
      </c>
      <c r="B181" s="557" t="s">
        <v>365</v>
      </c>
      <c r="C181" s="558">
        <f>'részletező tábla eredeti ei Bag'!H181</f>
        <v>0</v>
      </c>
      <c r="D181" s="559">
        <f>'részletező tábla módosíto ei '!H181</f>
        <v>0</v>
      </c>
      <c r="E181" s="559">
        <f>'2m cofog szerinti teljesítés'!H181</f>
        <v>0</v>
      </c>
      <c r="F181" s="560"/>
      <c r="G181" s="558">
        <f>'részletező tábla eredeti ei Bag'!M181</f>
        <v>0</v>
      </c>
      <c r="H181" s="559">
        <f>'részletező tábla módosíto ei '!M181</f>
        <v>0</v>
      </c>
      <c r="I181" s="559">
        <f>'2m cofog szerinti teljesítés'!M181</f>
        <v>0</v>
      </c>
      <c r="J181" s="560"/>
      <c r="K181" s="558">
        <f>'részletező tábla eredeti ei Bag'!Q181</f>
        <v>0</v>
      </c>
      <c r="L181" s="559">
        <f>'részletező tábla módosíto ei '!Q181</f>
        <v>0</v>
      </c>
      <c r="M181" s="559">
        <f>'2m cofog szerinti teljesítés'!Q181</f>
        <v>0</v>
      </c>
      <c r="N181" s="560"/>
      <c r="O181" s="558">
        <f>'részletező tábla eredeti ei Bag'!AY181</f>
        <v>0</v>
      </c>
      <c r="P181" s="559">
        <f>'részletező tábla módosíto ei '!AY181</f>
        <v>0</v>
      </c>
      <c r="Q181" s="559">
        <f>'2m cofog szerinti teljesítés'!AY181</f>
        <v>0</v>
      </c>
      <c r="R181" s="561"/>
      <c r="S181" s="558">
        <f>'részletező tábla eredeti ei Bag'!AZ181</f>
        <v>0</v>
      </c>
      <c r="T181" s="559">
        <f>'részletező tábla módosíto ei '!AZ181</f>
        <v>0</v>
      </c>
      <c r="U181" s="559">
        <f>'2m cofog szerinti teljesítés'!AZ181</f>
        <v>0</v>
      </c>
      <c r="V181" s="562"/>
      <c r="W181" s="563">
        <f t="shared" si="91"/>
        <v>0</v>
      </c>
      <c r="Y181" s="563">
        <f t="shared" si="95"/>
        <v>0</v>
      </c>
      <c r="Z181" s="563">
        <f t="shared" si="96"/>
        <v>0</v>
      </c>
      <c r="AA181" s="563">
        <f t="shared" si="97"/>
        <v>0</v>
      </c>
      <c r="AB181" s="563">
        <f t="shared" si="98"/>
        <v>0</v>
      </c>
    </row>
    <row r="182" spans="1:28" ht="30" x14ac:dyDescent="0.25">
      <c r="A182" s="646" t="s">
        <v>366</v>
      </c>
      <c r="B182" s="557" t="s">
        <v>367</v>
      </c>
      <c r="C182" s="558">
        <f>'részletező tábla eredeti ei Bag'!H182</f>
        <v>0</v>
      </c>
      <c r="D182" s="559">
        <f>'részletező tábla módosíto ei '!H182</f>
        <v>0</v>
      </c>
      <c r="E182" s="559">
        <f>'2m cofog szerinti teljesítés'!H182</f>
        <v>0</v>
      </c>
      <c r="F182" s="560"/>
      <c r="G182" s="558">
        <f>'részletező tábla eredeti ei Bag'!M182</f>
        <v>0</v>
      </c>
      <c r="H182" s="559">
        <f>'részletező tábla módosíto ei '!M182</f>
        <v>0</v>
      </c>
      <c r="I182" s="559">
        <f>'2m cofog szerinti teljesítés'!M182</f>
        <v>0</v>
      </c>
      <c r="J182" s="560"/>
      <c r="K182" s="558">
        <f>'részletező tábla eredeti ei Bag'!Q182</f>
        <v>0</v>
      </c>
      <c r="L182" s="559">
        <f>'részletező tábla módosíto ei '!Q182</f>
        <v>0</v>
      </c>
      <c r="M182" s="559">
        <f>'2m cofog szerinti teljesítés'!Q182</f>
        <v>0</v>
      </c>
      <c r="N182" s="560"/>
      <c r="O182" s="558">
        <f>'részletező tábla eredeti ei Bag'!AY182</f>
        <v>0</v>
      </c>
      <c r="P182" s="559">
        <f>'részletező tábla módosíto ei '!AY182</f>
        <v>0</v>
      </c>
      <c r="Q182" s="559">
        <f>'2m cofog szerinti teljesítés'!AY182</f>
        <v>0</v>
      </c>
      <c r="R182" s="561"/>
      <c r="S182" s="558">
        <f>'részletező tábla eredeti ei Bag'!AZ182</f>
        <v>0</v>
      </c>
      <c r="T182" s="559">
        <f>'részletező tábla módosíto ei '!AZ182</f>
        <v>0</v>
      </c>
      <c r="U182" s="559">
        <f>'2m cofog szerinti teljesítés'!AZ182</f>
        <v>0</v>
      </c>
      <c r="V182" s="562"/>
      <c r="W182" s="563">
        <f t="shared" si="91"/>
        <v>0</v>
      </c>
      <c r="Y182" s="563">
        <f t="shared" si="95"/>
        <v>0</v>
      </c>
      <c r="Z182" s="563">
        <f t="shared" si="96"/>
        <v>0</v>
      </c>
      <c r="AA182" s="563">
        <f t="shared" si="97"/>
        <v>0</v>
      </c>
      <c r="AB182" s="563">
        <f t="shared" si="98"/>
        <v>0</v>
      </c>
    </row>
    <row r="183" spans="1:28" ht="30" x14ac:dyDescent="0.25">
      <c r="A183" s="646" t="s">
        <v>368</v>
      </c>
      <c r="B183" s="557" t="s">
        <v>369</v>
      </c>
      <c r="C183" s="558">
        <f>'részletező tábla eredeti ei Bag'!H183</f>
        <v>0</v>
      </c>
      <c r="D183" s="559">
        <f>'részletező tábla módosíto ei '!H183</f>
        <v>0</v>
      </c>
      <c r="E183" s="559">
        <f>'2m cofog szerinti teljesítés'!H183</f>
        <v>0</v>
      </c>
      <c r="F183" s="560"/>
      <c r="G183" s="558">
        <f>'részletező tábla eredeti ei Bag'!M183</f>
        <v>0</v>
      </c>
      <c r="H183" s="559">
        <f>'részletező tábla módosíto ei '!M183</f>
        <v>0</v>
      </c>
      <c r="I183" s="559">
        <f>'2m cofog szerinti teljesítés'!M183</f>
        <v>0</v>
      </c>
      <c r="J183" s="560"/>
      <c r="K183" s="558">
        <f>'részletező tábla eredeti ei Bag'!Q183</f>
        <v>0</v>
      </c>
      <c r="L183" s="559">
        <f>'részletező tábla módosíto ei '!Q183</f>
        <v>0</v>
      </c>
      <c r="M183" s="559">
        <f>'2m cofog szerinti teljesítés'!Q183</f>
        <v>0</v>
      </c>
      <c r="N183" s="560"/>
      <c r="O183" s="558">
        <f>'részletező tábla eredeti ei Bag'!AY183</f>
        <v>0</v>
      </c>
      <c r="P183" s="559">
        <f>'részletező tábla módosíto ei '!AY183</f>
        <v>0</v>
      </c>
      <c r="Q183" s="559">
        <f>'2m cofog szerinti teljesítés'!AY183</f>
        <v>0</v>
      </c>
      <c r="R183" s="561"/>
      <c r="S183" s="558">
        <f>'részletező tábla eredeti ei Bag'!AZ183</f>
        <v>0</v>
      </c>
      <c r="T183" s="559">
        <f>'részletező tábla módosíto ei '!AZ183</f>
        <v>0</v>
      </c>
      <c r="U183" s="559">
        <f>'2m cofog szerinti teljesítés'!AZ183</f>
        <v>0</v>
      </c>
      <c r="V183" s="562"/>
      <c r="W183" s="563">
        <f t="shared" si="91"/>
        <v>0</v>
      </c>
      <c r="Y183" s="563">
        <f t="shared" si="95"/>
        <v>0</v>
      </c>
      <c r="Z183" s="563">
        <f t="shared" si="96"/>
        <v>0</v>
      </c>
      <c r="AA183" s="563">
        <f t="shared" si="97"/>
        <v>0</v>
      </c>
      <c r="AB183" s="563">
        <f t="shared" si="98"/>
        <v>0</v>
      </c>
    </row>
    <row r="184" spans="1:28" x14ac:dyDescent="0.25">
      <c r="A184" s="646" t="s">
        <v>370</v>
      </c>
      <c r="B184" s="557" t="s">
        <v>371</v>
      </c>
      <c r="C184" s="558">
        <f>'részletező tábla eredeti ei Bag'!H184</f>
        <v>0</v>
      </c>
      <c r="D184" s="559">
        <f>'részletező tábla módosíto ei '!H184</f>
        <v>0</v>
      </c>
      <c r="E184" s="559">
        <f>'2m cofog szerinti teljesítés'!H184</f>
        <v>0</v>
      </c>
      <c r="F184" s="560"/>
      <c r="G184" s="558">
        <f>'részletező tábla eredeti ei Bag'!M184</f>
        <v>0</v>
      </c>
      <c r="H184" s="559">
        <f>'részletező tábla módosíto ei '!M184</f>
        <v>0</v>
      </c>
      <c r="I184" s="559">
        <f>'2m cofog szerinti teljesítés'!M184</f>
        <v>0</v>
      </c>
      <c r="J184" s="560"/>
      <c r="K184" s="558">
        <f>'részletező tábla eredeti ei Bag'!Q184</f>
        <v>0</v>
      </c>
      <c r="L184" s="559">
        <f>'részletező tábla módosíto ei '!Q184</f>
        <v>0</v>
      </c>
      <c r="M184" s="559">
        <f>'2m cofog szerinti teljesítés'!Q184</f>
        <v>0</v>
      </c>
      <c r="N184" s="560"/>
      <c r="O184" s="558">
        <f>'részletező tábla eredeti ei Bag'!AY184</f>
        <v>0</v>
      </c>
      <c r="P184" s="559">
        <f>'részletező tábla módosíto ei '!AY184</f>
        <v>0</v>
      </c>
      <c r="Q184" s="559">
        <f>'2m cofog szerinti teljesítés'!AY184</f>
        <v>0</v>
      </c>
      <c r="R184" s="561"/>
      <c r="S184" s="558">
        <f>'részletező tábla eredeti ei Bag'!AZ184</f>
        <v>0</v>
      </c>
      <c r="T184" s="559">
        <f>'részletező tábla módosíto ei '!AZ184</f>
        <v>0</v>
      </c>
      <c r="U184" s="559">
        <f>'2m cofog szerinti teljesítés'!AZ184</f>
        <v>0</v>
      </c>
      <c r="V184" s="562"/>
      <c r="W184" s="563">
        <f t="shared" si="91"/>
        <v>0</v>
      </c>
      <c r="Y184" s="563">
        <f t="shared" si="95"/>
        <v>0</v>
      </c>
      <c r="Z184" s="563">
        <f t="shared" si="96"/>
        <v>0</v>
      </c>
      <c r="AA184" s="563">
        <f t="shared" si="97"/>
        <v>0</v>
      </c>
      <c r="AB184" s="563">
        <f t="shared" si="98"/>
        <v>0</v>
      </c>
    </row>
    <row r="185" spans="1:28" x14ac:dyDescent="0.25">
      <c r="A185" s="646" t="s">
        <v>372</v>
      </c>
      <c r="B185" s="557" t="s">
        <v>373</v>
      </c>
      <c r="C185" s="558">
        <f>'részletező tábla eredeti ei Bag'!H185</f>
        <v>0</v>
      </c>
      <c r="D185" s="559">
        <f>'részletező tábla módosíto ei '!H185</f>
        <v>0</v>
      </c>
      <c r="E185" s="559">
        <f>'2m cofog szerinti teljesítés'!H185</f>
        <v>0</v>
      </c>
      <c r="F185" s="560"/>
      <c r="G185" s="558">
        <f>'részletező tábla eredeti ei Bag'!M185</f>
        <v>0</v>
      </c>
      <c r="H185" s="559">
        <f>'részletező tábla módosíto ei '!M185</f>
        <v>0</v>
      </c>
      <c r="I185" s="559">
        <f>'2m cofog szerinti teljesítés'!M185</f>
        <v>0</v>
      </c>
      <c r="J185" s="560"/>
      <c r="K185" s="558">
        <f>'részletező tábla eredeti ei Bag'!Q185</f>
        <v>0</v>
      </c>
      <c r="L185" s="559">
        <f>'részletező tábla módosíto ei '!Q185</f>
        <v>0</v>
      </c>
      <c r="M185" s="559">
        <f>'2m cofog szerinti teljesítés'!Q185</f>
        <v>0</v>
      </c>
      <c r="N185" s="560"/>
      <c r="O185" s="558">
        <f>'részletező tábla eredeti ei Bag'!AY185</f>
        <v>0</v>
      </c>
      <c r="P185" s="559">
        <f>'részletező tábla módosíto ei '!AY185</f>
        <v>0</v>
      </c>
      <c r="Q185" s="559">
        <f>'2m cofog szerinti teljesítés'!AY185</f>
        <v>0</v>
      </c>
      <c r="R185" s="561"/>
      <c r="S185" s="558">
        <f>'részletező tábla eredeti ei Bag'!AZ185</f>
        <v>0</v>
      </c>
      <c r="T185" s="559">
        <f>'részletező tábla módosíto ei '!AZ185</f>
        <v>0</v>
      </c>
      <c r="U185" s="559">
        <f>'2m cofog szerinti teljesítés'!AZ185</f>
        <v>0</v>
      </c>
      <c r="V185" s="562"/>
      <c r="W185" s="563">
        <f t="shared" si="91"/>
        <v>0</v>
      </c>
      <c r="Y185" s="563">
        <f t="shared" si="95"/>
        <v>0</v>
      </c>
      <c r="Z185" s="563">
        <f t="shared" si="96"/>
        <v>0</v>
      </c>
      <c r="AA185" s="563">
        <f t="shared" si="97"/>
        <v>0</v>
      </c>
      <c r="AB185" s="563">
        <f t="shared" si="98"/>
        <v>0</v>
      </c>
    </row>
    <row r="186" spans="1:28" ht="30" x14ac:dyDescent="0.25">
      <c r="A186" s="646" t="s">
        <v>374</v>
      </c>
      <c r="B186" s="557" t="s">
        <v>375</v>
      </c>
      <c r="C186" s="558">
        <f>'részletező tábla eredeti ei Bag'!H186</f>
        <v>0</v>
      </c>
      <c r="D186" s="559">
        <f>'részletező tábla módosíto ei '!H186</f>
        <v>0</v>
      </c>
      <c r="E186" s="559">
        <f>'2m cofog szerinti teljesítés'!H186</f>
        <v>0</v>
      </c>
      <c r="F186" s="560"/>
      <c r="G186" s="558">
        <f>'részletező tábla eredeti ei Bag'!M186</f>
        <v>0</v>
      </c>
      <c r="H186" s="559">
        <f>'részletező tábla módosíto ei '!M186</f>
        <v>0</v>
      </c>
      <c r="I186" s="559">
        <f>'2m cofog szerinti teljesítés'!M186</f>
        <v>0</v>
      </c>
      <c r="J186" s="560"/>
      <c r="K186" s="558">
        <f>'részletező tábla eredeti ei Bag'!Q186</f>
        <v>0</v>
      </c>
      <c r="L186" s="559">
        <f>'részletező tábla módosíto ei '!Q186</f>
        <v>0</v>
      </c>
      <c r="M186" s="559">
        <f>'2m cofog szerinti teljesítés'!Q186</f>
        <v>0</v>
      </c>
      <c r="N186" s="560"/>
      <c r="O186" s="558">
        <f>'részletező tábla eredeti ei Bag'!AY186</f>
        <v>7440000</v>
      </c>
      <c r="P186" s="559">
        <f>'részletező tábla módosíto ei '!AY186</f>
        <v>6692798</v>
      </c>
      <c r="Q186" s="559">
        <f>'2m cofog szerinti teljesítés'!AY186</f>
        <v>6374530</v>
      </c>
      <c r="R186" s="561">
        <f>Q186/P186</f>
        <v>0.95244619664301833</v>
      </c>
      <c r="S186" s="558">
        <f>'részletező tábla eredeti ei Bag'!AZ186</f>
        <v>7440000</v>
      </c>
      <c r="T186" s="559">
        <f>'részletező tábla módosíto ei '!AZ186</f>
        <v>6692798</v>
      </c>
      <c r="U186" s="559">
        <f>'2m cofog szerinti teljesítés'!AZ186</f>
        <v>6374530</v>
      </c>
      <c r="V186" s="562">
        <f>U186/T186</f>
        <v>0.95244619664301833</v>
      </c>
      <c r="W186" s="563">
        <f t="shared" ref="W186:W234" si="121">T186-U186</f>
        <v>318268</v>
      </c>
      <c r="Y186" s="563">
        <f t="shared" si="95"/>
        <v>0</v>
      </c>
      <c r="Z186" s="563">
        <f t="shared" si="96"/>
        <v>0</v>
      </c>
      <c r="AA186" s="563">
        <f t="shared" si="97"/>
        <v>0</v>
      </c>
      <c r="AB186" s="563">
        <f t="shared" si="98"/>
        <v>318268</v>
      </c>
    </row>
    <row r="187" spans="1:28" x14ac:dyDescent="0.25">
      <c r="A187" s="646" t="s">
        <v>376</v>
      </c>
      <c r="B187" s="557" t="s">
        <v>377</v>
      </c>
      <c r="C187" s="558">
        <f>'részletező tábla eredeti ei Bag'!H187</f>
        <v>0</v>
      </c>
      <c r="D187" s="559">
        <f>'részletező tábla módosíto ei '!H187</f>
        <v>0</v>
      </c>
      <c r="E187" s="559">
        <f>'2m cofog szerinti teljesítés'!H187</f>
        <v>0</v>
      </c>
      <c r="F187" s="560">
        <f t="shared" ref="F187" si="122">SUM(F188:F189)</f>
        <v>0</v>
      </c>
      <c r="G187" s="558">
        <f>'részletező tábla eredeti ei Bag'!M187</f>
        <v>0</v>
      </c>
      <c r="H187" s="559">
        <f>'részletező tábla módosíto ei '!M187</f>
        <v>0</v>
      </c>
      <c r="I187" s="559">
        <f>'2m cofog szerinti teljesítés'!M187</f>
        <v>0</v>
      </c>
      <c r="J187" s="560">
        <f t="shared" ref="J187" si="123">SUM(J188:J189)</f>
        <v>0</v>
      </c>
      <c r="K187" s="558">
        <f>'részletező tábla eredeti ei Bag'!Q187</f>
        <v>0</v>
      </c>
      <c r="L187" s="559">
        <f>'részletező tábla módosíto ei '!Q187</f>
        <v>0</v>
      </c>
      <c r="M187" s="559">
        <f>'2m cofog szerinti teljesítés'!Q187</f>
        <v>0</v>
      </c>
      <c r="N187" s="560">
        <f t="shared" ref="N187" si="124">SUM(N188:N189)</f>
        <v>0</v>
      </c>
      <c r="O187" s="558">
        <f>'részletező tábla eredeti ei Bag'!AY187</f>
        <v>0</v>
      </c>
      <c r="P187" s="559">
        <f>'részletező tábla módosíto ei '!AY187</f>
        <v>0</v>
      </c>
      <c r="Q187" s="559">
        <f>'2m cofog szerinti teljesítés'!AY187</f>
        <v>0</v>
      </c>
      <c r="R187" s="561">
        <v>0</v>
      </c>
      <c r="S187" s="558">
        <f>'részletező tábla eredeti ei Bag'!AZ187</f>
        <v>0</v>
      </c>
      <c r="T187" s="559">
        <f>'részletező tábla módosíto ei '!AZ187</f>
        <v>0</v>
      </c>
      <c r="U187" s="559">
        <f>'2m cofog szerinti teljesítés'!AZ187</f>
        <v>0</v>
      </c>
      <c r="V187" s="562">
        <f t="shared" ref="V187:V188" si="125">SUM(V188:V189)</f>
        <v>0.96518675020079037</v>
      </c>
      <c r="W187" s="563">
        <f t="shared" si="121"/>
        <v>0</v>
      </c>
      <c r="Y187" s="563">
        <f t="shared" si="95"/>
        <v>0</v>
      </c>
      <c r="Z187" s="563">
        <f t="shared" si="96"/>
        <v>0</v>
      </c>
      <c r="AA187" s="563">
        <f t="shared" si="97"/>
        <v>0</v>
      </c>
      <c r="AB187" s="563">
        <f t="shared" si="98"/>
        <v>0</v>
      </c>
    </row>
    <row r="188" spans="1:28" x14ac:dyDescent="0.25">
      <c r="A188" s="646"/>
      <c r="B188" s="569" t="s">
        <v>378</v>
      </c>
      <c r="C188" s="558">
        <f>'részletező tábla eredeti ei Bag'!H188</f>
        <v>0</v>
      </c>
      <c r="D188" s="559">
        <f>'részletező tábla módosíto ei '!H188</f>
        <v>0</v>
      </c>
      <c r="E188" s="559">
        <f>'2m cofog szerinti teljesítés'!H188</f>
        <v>0</v>
      </c>
      <c r="F188" s="560"/>
      <c r="G188" s="558">
        <f>'részletező tábla eredeti ei Bag'!M188</f>
        <v>0</v>
      </c>
      <c r="H188" s="559">
        <f>'részletező tábla módosíto ei '!M188</f>
        <v>0</v>
      </c>
      <c r="I188" s="559">
        <f>'2m cofog szerinti teljesítés'!M188</f>
        <v>0</v>
      </c>
      <c r="J188" s="560"/>
      <c r="K188" s="558">
        <f>'részletező tábla eredeti ei Bag'!Q188</f>
        <v>0</v>
      </c>
      <c r="L188" s="559">
        <f>'részletező tábla módosíto ei '!Q188</f>
        <v>0</v>
      </c>
      <c r="M188" s="559">
        <f>'2m cofog szerinti teljesítés'!Q188</f>
        <v>0</v>
      </c>
      <c r="N188" s="560"/>
      <c r="O188" s="558">
        <f>'részletező tábla eredeti ei Bag'!AY188</f>
        <v>0</v>
      </c>
      <c r="P188" s="559">
        <f>'részletező tábla módosíto ei '!AY188</f>
        <v>0</v>
      </c>
      <c r="Q188" s="559">
        <f>'2m cofog szerinti teljesítés'!AY188</f>
        <v>0</v>
      </c>
      <c r="R188" s="561">
        <v>0</v>
      </c>
      <c r="S188" s="558">
        <f>'részletező tábla eredeti ei Bag'!AZ188</f>
        <v>0</v>
      </c>
      <c r="T188" s="559">
        <f>'részletező tábla módosíto ei '!AZ188</f>
        <v>0</v>
      </c>
      <c r="U188" s="559">
        <f>'2m cofog szerinti teljesítés'!AZ188</f>
        <v>0</v>
      </c>
      <c r="V188" s="562">
        <f t="shared" si="125"/>
        <v>0.96518675020079037</v>
      </c>
      <c r="W188" s="563">
        <f t="shared" si="121"/>
        <v>0</v>
      </c>
      <c r="Y188" s="563">
        <f t="shared" si="95"/>
        <v>0</v>
      </c>
      <c r="Z188" s="563">
        <f t="shared" si="96"/>
        <v>0</v>
      </c>
      <c r="AA188" s="563">
        <f t="shared" si="97"/>
        <v>0</v>
      </c>
      <c r="AB188" s="563">
        <f t="shared" si="98"/>
        <v>0</v>
      </c>
    </row>
    <row r="189" spans="1:28" x14ac:dyDescent="0.25">
      <c r="A189" s="646"/>
      <c r="B189" s="569" t="s">
        <v>379</v>
      </c>
      <c r="C189" s="558">
        <f>'részletező tábla eredeti ei Bag'!H189</f>
        <v>0</v>
      </c>
      <c r="D189" s="559">
        <f>'részletező tábla módosíto ei '!H189</f>
        <v>0</v>
      </c>
      <c r="E189" s="559">
        <f>'2m cofog szerinti teljesítés'!H189</f>
        <v>0</v>
      </c>
      <c r="F189" s="560"/>
      <c r="G189" s="558">
        <f>'részletező tábla eredeti ei Bag'!M189</f>
        <v>0</v>
      </c>
      <c r="H189" s="559">
        <f>'részletező tábla módosíto ei '!M189</f>
        <v>0</v>
      </c>
      <c r="I189" s="559">
        <f>'2m cofog szerinti teljesítés'!M189</f>
        <v>0</v>
      </c>
      <c r="J189" s="560"/>
      <c r="K189" s="558">
        <f>'részletező tábla eredeti ei Bag'!Q189</f>
        <v>0</v>
      </c>
      <c r="L189" s="559">
        <f>'részletező tábla módosíto ei '!Q189</f>
        <v>0</v>
      </c>
      <c r="M189" s="559">
        <f>'2m cofog szerinti teljesítés'!Q189</f>
        <v>0</v>
      </c>
      <c r="N189" s="560"/>
      <c r="O189" s="558">
        <f>'részletező tábla eredeti ei Bag'!AY189</f>
        <v>0</v>
      </c>
      <c r="P189" s="559">
        <f>'részletező tábla módosíto ei '!AY189</f>
        <v>0</v>
      </c>
      <c r="Q189" s="559">
        <f>'2m cofog szerinti teljesítés'!AY189</f>
        <v>0</v>
      </c>
      <c r="R189" s="561"/>
      <c r="S189" s="558">
        <f>'részletező tábla eredeti ei Bag'!AZ189</f>
        <v>0</v>
      </c>
      <c r="T189" s="559">
        <f>'részletező tábla módosíto ei '!AZ189</f>
        <v>0</v>
      </c>
      <c r="U189" s="559">
        <f>'2m cofog szerinti teljesítés'!AZ189</f>
        <v>0</v>
      </c>
      <c r="V189" s="562"/>
      <c r="W189" s="563">
        <f t="shared" si="121"/>
        <v>0</v>
      </c>
      <c r="Y189" s="563">
        <f t="shared" si="95"/>
        <v>0</v>
      </c>
      <c r="Z189" s="563">
        <f t="shared" si="96"/>
        <v>0</v>
      </c>
      <c r="AA189" s="563">
        <f t="shared" si="97"/>
        <v>0</v>
      </c>
      <c r="AB189" s="563">
        <f t="shared" si="98"/>
        <v>0</v>
      </c>
    </row>
    <row r="190" spans="1:28" ht="15.75" x14ac:dyDescent="0.25">
      <c r="A190" s="540" t="s">
        <v>380</v>
      </c>
      <c r="B190" s="541" t="s">
        <v>381</v>
      </c>
      <c r="C190" s="542">
        <f>'részletező tábla eredeti ei Bag'!H190</f>
        <v>0</v>
      </c>
      <c r="D190" s="543">
        <f>'részletező tábla módosíto ei '!H190</f>
        <v>375980</v>
      </c>
      <c r="E190" s="543">
        <f>'2m cofog szerinti teljesítés'!H190</f>
        <v>375240</v>
      </c>
      <c r="F190" s="544">
        <f>E190/D190</f>
        <v>0.9980318102026704</v>
      </c>
      <c r="G190" s="542">
        <f>'részletező tábla eredeti ei Bag'!M190</f>
        <v>203200</v>
      </c>
      <c r="H190" s="543">
        <f>'részletező tábla módosíto ei '!M190</f>
        <v>326900</v>
      </c>
      <c r="I190" s="543">
        <f>'2m cofog szerinti teljesítés'!M190</f>
        <v>325890</v>
      </c>
      <c r="J190" s="544">
        <f t="shared" ref="J190" si="126">SUM(J191:J197)</f>
        <v>0</v>
      </c>
      <c r="K190" s="542">
        <f>'részletező tábla eredeti ei Bag'!Q190</f>
        <v>254000</v>
      </c>
      <c r="L190" s="543">
        <f>'részletező tábla módosíto ei '!Q190</f>
        <v>254000</v>
      </c>
      <c r="M190" s="543">
        <f>'2m cofog szerinti teljesítés'!Q190</f>
        <v>85899</v>
      </c>
      <c r="N190" s="544">
        <f>M190/L190</f>
        <v>0.33818503937007877</v>
      </c>
      <c r="O190" s="542">
        <f>'részletező tábla eredeti ei Bag'!AY190</f>
        <v>10180000</v>
      </c>
      <c r="P190" s="543">
        <f>'részletező tábla módosíto ei '!AY190</f>
        <v>13103801</v>
      </c>
      <c r="Q190" s="543">
        <f>'2m cofog szerinti teljesítés'!AY190</f>
        <v>12784154</v>
      </c>
      <c r="R190" s="545">
        <f>Q190/P190</f>
        <v>0.97560654347543896</v>
      </c>
      <c r="S190" s="542">
        <f>'részletező tábla eredeti ei Bag'!AZ190</f>
        <v>10637200</v>
      </c>
      <c r="T190" s="543">
        <f>'részletező tábla módosíto ei '!AZ190</f>
        <v>14060681</v>
      </c>
      <c r="U190" s="543">
        <f>'2m cofog szerinti teljesítés'!AZ190</f>
        <v>13571183</v>
      </c>
      <c r="V190" s="546">
        <f>U190/T190</f>
        <v>0.96518675020079037</v>
      </c>
      <c r="W190" s="547">
        <f t="shared" si="121"/>
        <v>489498</v>
      </c>
      <c r="Y190" s="547">
        <f t="shared" si="95"/>
        <v>740</v>
      </c>
      <c r="Z190" s="547">
        <f t="shared" si="96"/>
        <v>1010</v>
      </c>
      <c r="AA190" s="547">
        <f t="shared" si="97"/>
        <v>168101</v>
      </c>
      <c r="AB190" s="547">
        <f t="shared" si="98"/>
        <v>319647</v>
      </c>
    </row>
    <row r="191" spans="1:28" x14ac:dyDescent="0.25">
      <c r="A191" s="638" t="s">
        <v>382</v>
      </c>
      <c r="B191" s="639" t="s">
        <v>383</v>
      </c>
      <c r="C191" s="640">
        <f>'részletező tábla eredeti ei Bag'!H191</f>
        <v>0</v>
      </c>
      <c r="D191" s="641">
        <f>'részletező tábla módosíto ei '!H191</f>
        <v>0</v>
      </c>
      <c r="E191" s="641">
        <f>'2m cofog szerinti teljesítés'!H191</f>
        <v>0</v>
      </c>
      <c r="F191" s="642"/>
      <c r="G191" s="640">
        <f>'részletező tábla eredeti ei Bag'!M191</f>
        <v>0</v>
      </c>
      <c r="H191" s="641">
        <f>'részletező tábla módosíto ei '!M191</f>
        <v>0</v>
      </c>
      <c r="I191" s="641">
        <f>'2m cofog szerinti teljesítés'!M191</f>
        <v>0</v>
      </c>
      <c r="J191" s="642"/>
      <c r="K191" s="640">
        <f>'részletező tábla eredeti ei Bag'!Q191</f>
        <v>0</v>
      </c>
      <c r="L191" s="641">
        <f>'részletező tábla módosíto ei '!Q191</f>
        <v>0</v>
      </c>
      <c r="M191" s="641">
        <f>'2m cofog szerinti teljesítés'!Q191</f>
        <v>0</v>
      </c>
      <c r="N191" s="642" t="e">
        <f>M191/L191</f>
        <v>#DIV/0!</v>
      </c>
      <c r="O191" s="640">
        <f>'részletező tábla eredeti ei Bag'!AY191</f>
        <v>0</v>
      </c>
      <c r="P191" s="641">
        <f>'részletező tábla módosíto ei '!AY191</f>
        <v>0</v>
      </c>
      <c r="Q191" s="641">
        <f>'2m cofog szerinti teljesítés'!AY191</f>
        <v>0</v>
      </c>
      <c r="R191" s="643"/>
      <c r="S191" s="640">
        <f>'részletező tábla eredeti ei Bag'!AZ191</f>
        <v>0</v>
      </c>
      <c r="T191" s="641">
        <f>'részletező tábla módosíto ei '!AZ191</f>
        <v>0</v>
      </c>
      <c r="U191" s="641">
        <f>'2m cofog szerinti teljesítés'!AZ191</f>
        <v>0</v>
      </c>
      <c r="V191" s="644">
        <v>0</v>
      </c>
      <c r="W191" s="645">
        <f t="shared" si="121"/>
        <v>0</v>
      </c>
      <c r="Y191" s="645">
        <f t="shared" si="95"/>
        <v>0</v>
      </c>
      <c r="Z191" s="645">
        <f t="shared" si="96"/>
        <v>0</v>
      </c>
      <c r="AA191" s="645">
        <f t="shared" si="97"/>
        <v>0</v>
      </c>
      <c r="AB191" s="645">
        <f t="shared" si="98"/>
        <v>0</v>
      </c>
    </row>
    <row r="192" spans="1:28" x14ac:dyDescent="0.25">
      <c r="A192" s="638" t="s">
        <v>384</v>
      </c>
      <c r="B192" s="639" t="s">
        <v>385</v>
      </c>
      <c r="C192" s="640">
        <f>'részletező tábla eredeti ei Bag'!H192</f>
        <v>0</v>
      </c>
      <c r="D192" s="641">
        <f>'részletező tábla módosíto ei '!H192</f>
        <v>0</v>
      </c>
      <c r="E192" s="641">
        <f>'2m cofog szerinti teljesítés'!H192</f>
        <v>0</v>
      </c>
      <c r="F192" s="642"/>
      <c r="G192" s="640">
        <f>'részletező tábla eredeti ei Bag'!M192</f>
        <v>0</v>
      </c>
      <c r="H192" s="641">
        <f>'részletező tábla módosíto ei '!M192</f>
        <v>0</v>
      </c>
      <c r="I192" s="641">
        <f>'2m cofog szerinti teljesítés'!M192</f>
        <v>0</v>
      </c>
      <c r="J192" s="642"/>
      <c r="K192" s="640">
        <f>'részletező tábla eredeti ei Bag'!Q192</f>
        <v>0</v>
      </c>
      <c r="L192" s="641">
        <f>'részletező tábla módosíto ei '!Q192</f>
        <v>0</v>
      </c>
      <c r="M192" s="641">
        <f>'2m cofog szerinti teljesítés'!Q192</f>
        <v>0</v>
      </c>
      <c r="N192" s="642"/>
      <c r="O192" s="640">
        <f>'részletező tábla eredeti ei Bag'!AY192</f>
        <v>10000000</v>
      </c>
      <c r="P192" s="641">
        <f>'részletező tábla módosíto ei '!AY192</f>
        <v>6695000</v>
      </c>
      <c r="Q192" s="641">
        <f>'2m cofog szerinti teljesítés'!AY192</f>
        <v>6692913</v>
      </c>
      <c r="R192" s="643">
        <f t="shared" ref="R192" si="127">Q192/P192</f>
        <v>0.99968827483196421</v>
      </c>
      <c r="S192" s="640">
        <f>'részletező tábla eredeti ei Bag'!AZ192</f>
        <v>10000000</v>
      </c>
      <c r="T192" s="641">
        <f>'részletező tábla módosíto ei '!AZ192</f>
        <v>6695000</v>
      </c>
      <c r="U192" s="641">
        <f>'2m cofog szerinti teljesítés'!AZ192</f>
        <v>6692913</v>
      </c>
      <c r="V192" s="644">
        <f t="shared" ref="V192:V193" si="128">U192/T192</f>
        <v>0.99968827483196421</v>
      </c>
      <c r="W192" s="645">
        <f t="shared" si="121"/>
        <v>2087</v>
      </c>
      <c r="Y192" s="645">
        <f t="shared" si="95"/>
        <v>0</v>
      </c>
      <c r="Z192" s="645">
        <f t="shared" si="96"/>
        <v>0</v>
      </c>
      <c r="AA192" s="645">
        <f t="shared" si="97"/>
        <v>0</v>
      </c>
      <c r="AB192" s="645">
        <f t="shared" si="98"/>
        <v>2087</v>
      </c>
    </row>
    <row r="193" spans="1:28" x14ac:dyDescent="0.25">
      <c r="A193" s="638" t="s">
        <v>386</v>
      </c>
      <c r="B193" s="639" t="s">
        <v>387</v>
      </c>
      <c r="C193" s="640">
        <f>'részletező tábla eredeti ei Bag'!H193</f>
        <v>0</v>
      </c>
      <c r="D193" s="641">
        <f>'részletező tábla módosíto ei '!H193</f>
        <v>0</v>
      </c>
      <c r="E193" s="641">
        <f>'2m cofog szerinti teljesítés'!H193</f>
        <v>0</v>
      </c>
      <c r="F193" s="642"/>
      <c r="G193" s="640">
        <f>'részletező tábla eredeti ei Bag'!M193</f>
        <v>0</v>
      </c>
      <c r="H193" s="641">
        <f>'részletező tábla módosíto ei '!M193</f>
        <v>0</v>
      </c>
      <c r="I193" s="641">
        <f>'2m cofog szerinti teljesítés'!M193</f>
        <v>0</v>
      </c>
      <c r="J193" s="642"/>
      <c r="K193" s="640">
        <f>'részletező tábla eredeti ei Bag'!Q193</f>
        <v>0</v>
      </c>
      <c r="L193" s="641">
        <f>'részletező tábla módosíto ei '!Q193</f>
        <v>0</v>
      </c>
      <c r="M193" s="641">
        <f>'2m cofog szerinti teljesítés'!Q193</f>
        <v>0</v>
      </c>
      <c r="N193" s="642"/>
      <c r="O193" s="640">
        <f>'részletező tábla eredeti ei Bag'!AY193</f>
        <v>41000</v>
      </c>
      <c r="P193" s="641">
        <f>'részletező tábla módosíto ei '!AY193</f>
        <v>2521316</v>
      </c>
      <c r="Q193" s="641">
        <f>'2m cofog szerinti teljesítés'!AY193</f>
        <v>0</v>
      </c>
      <c r="R193" s="643">
        <v>0</v>
      </c>
      <c r="S193" s="640">
        <f>'részletező tábla eredeti ei Bag'!AZ193</f>
        <v>41000</v>
      </c>
      <c r="T193" s="641">
        <f>'részletező tábla módosíto ei '!AZ193</f>
        <v>2521316</v>
      </c>
      <c r="U193" s="641">
        <f>'2m cofog szerinti teljesítés'!AZ193</f>
        <v>0</v>
      </c>
      <c r="V193" s="644">
        <f t="shared" si="128"/>
        <v>0</v>
      </c>
      <c r="W193" s="645">
        <f t="shared" si="121"/>
        <v>2521316</v>
      </c>
      <c r="Y193" s="645">
        <f t="shared" si="95"/>
        <v>0</v>
      </c>
      <c r="Z193" s="645">
        <f t="shared" si="96"/>
        <v>0</v>
      </c>
      <c r="AA193" s="645">
        <f t="shared" si="97"/>
        <v>0</v>
      </c>
      <c r="AB193" s="645">
        <f t="shared" si="98"/>
        <v>2521316</v>
      </c>
    </row>
    <row r="194" spans="1:28" x14ac:dyDescent="0.25">
      <c r="A194" s="638" t="s">
        <v>388</v>
      </c>
      <c r="B194" s="639" t="s">
        <v>731</v>
      </c>
      <c r="C194" s="640">
        <f>'részletező tábla eredeti ei Bag'!H194</f>
        <v>0</v>
      </c>
      <c r="D194" s="641">
        <f>'részletező tábla módosíto ei '!H194</f>
        <v>295976</v>
      </c>
      <c r="E194" s="641">
        <f>'2m cofog szerinti teljesítés'!H194</f>
        <v>295464</v>
      </c>
      <c r="F194" s="642">
        <f>E194/D194</f>
        <v>0.99827013001054143</v>
      </c>
      <c r="G194" s="640">
        <f>'részletező tábla eredeti ei Bag'!M194</f>
        <v>160000</v>
      </c>
      <c r="H194" s="641">
        <f>'részletező tábla módosíto ei '!M194</f>
        <v>257090</v>
      </c>
      <c r="I194" s="641">
        <f>'2m cofog szerinti teljesítés'!M194</f>
        <v>256607</v>
      </c>
      <c r="J194" s="642"/>
      <c r="K194" s="640">
        <f>'részletező tábla eredeti ei Bag'!Q194</f>
        <v>200000</v>
      </c>
      <c r="L194" s="641">
        <f>'részletező tábla módosíto ei '!Q194</f>
        <v>200000</v>
      </c>
      <c r="M194" s="641">
        <f>'2m cofog szerinti teljesítés'!Q194</f>
        <v>67637</v>
      </c>
      <c r="N194" s="642">
        <f>M194/L194</f>
        <v>0.33818500000000001</v>
      </c>
      <c r="O194" s="640">
        <f>'részletező tábla eredeti ei Bag'!AY194</f>
        <v>100000</v>
      </c>
      <c r="P194" s="641">
        <f>'részletező tábla módosíto ei '!AY194</f>
        <v>1239906</v>
      </c>
      <c r="Q194" s="641">
        <f>'2m cofog szerinti teljesítés'!AY194</f>
        <v>2976106</v>
      </c>
      <c r="R194" s="643">
        <f>Q194/P194</f>
        <v>2.4002674396284878</v>
      </c>
      <c r="S194" s="640">
        <f>'részletező tábla eredeti ei Bag'!AZ194</f>
        <v>460000</v>
      </c>
      <c r="T194" s="641">
        <f>'részletező tábla módosíto ei '!AZ194</f>
        <v>1992972</v>
      </c>
      <c r="U194" s="641">
        <f>'2m cofog szerinti teljesítés'!AZ194</f>
        <v>3595814</v>
      </c>
      <c r="V194" s="644">
        <f>U194/T194</f>
        <v>1.8042471243951244</v>
      </c>
      <c r="W194" s="645">
        <f t="shared" si="121"/>
        <v>-1602842</v>
      </c>
      <c r="Y194" s="645">
        <f t="shared" si="95"/>
        <v>512</v>
      </c>
      <c r="Z194" s="645">
        <f t="shared" si="96"/>
        <v>483</v>
      </c>
      <c r="AA194" s="645">
        <f t="shared" si="97"/>
        <v>132363</v>
      </c>
      <c r="AB194" s="645">
        <f t="shared" si="98"/>
        <v>-1736200</v>
      </c>
    </row>
    <row r="195" spans="1:28" x14ac:dyDescent="0.25">
      <c r="A195" s="638" t="s">
        <v>390</v>
      </c>
      <c r="B195" s="639" t="s">
        <v>391</v>
      </c>
      <c r="C195" s="640">
        <f>'részletező tábla eredeti ei Bag'!H195</f>
        <v>0</v>
      </c>
      <c r="D195" s="641">
        <f>'részletező tábla módosíto ei '!H195</f>
        <v>0</v>
      </c>
      <c r="E195" s="641">
        <f>'2m cofog szerinti teljesítés'!H195</f>
        <v>0</v>
      </c>
      <c r="F195" s="642"/>
      <c r="G195" s="640">
        <f>'részletező tábla eredeti ei Bag'!M195</f>
        <v>0</v>
      </c>
      <c r="H195" s="641">
        <f>'részletező tábla módosíto ei '!M195</f>
        <v>0</v>
      </c>
      <c r="I195" s="641">
        <f>'2m cofog szerinti teljesítés'!M195</f>
        <v>0</v>
      </c>
      <c r="J195" s="642"/>
      <c r="K195" s="640">
        <f>'részletező tábla eredeti ei Bag'!Q195</f>
        <v>0</v>
      </c>
      <c r="L195" s="641">
        <f>'részletező tábla módosíto ei '!Q195</f>
        <v>0</v>
      </c>
      <c r="M195" s="641">
        <f>'2m cofog szerinti teljesítés'!Q195</f>
        <v>0</v>
      </c>
      <c r="N195" s="642"/>
      <c r="O195" s="640">
        <f>'részletező tábla eredeti ei Bag'!AY195</f>
        <v>0</v>
      </c>
      <c r="P195" s="641">
        <f>'részletező tábla módosíto ei '!AY195</f>
        <v>0</v>
      </c>
      <c r="Q195" s="641">
        <f>'2m cofog szerinti teljesítés'!AY195</f>
        <v>484409</v>
      </c>
      <c r="R195" s="643"/>
      <c r="S195" s="640">
        <f>'részletező tábla eredeti ei Bag'!AZ195</f>
        <v>0</v>
      </c>
      <c r="T195" s="641">
        <f>'részletező tábla módosíto ei '!AZ195</f>
        <v>0</v>
      </c>
      <c r="U195" s="641">
        <f>'2m cofog szerinti teljesítés'!AZ195</f>
        <v>484409</v>
      </c>
      <c r="V195" s="644"/>
      <c r="W195" s="645">
        <f t="shared" si="121"/>
        <v>-484409</v>
      </c>
      <c r="Y195" s="645">
        <f t="shared" si="95"/>
        <v>0</v>
      </c>
      <c r="Z195" s="645">
        <f t="shared" si="96"/>
        <v>0</v>
      </c>
      <c r="AA195" s="645">
        <f t="shared" si="97"/>
        <v>0</v>
      </c>
      <c r="AB195" s="645">
        <f t="shared" si="98"/>
        <v>-484409</v>
      </c>
    </row>
    <row r="196" spans="1:28" ht="30" x14ac:dyDescent="0.25">
      <c r="A196" s="638" t="s">
        <v>392</v>
      </c>
      <c r="B196" s="639" t="s">
        <v>393</v>
      </c>
      <c r="C196" s="640">
        <f>'részletező tábla eredeti ei Bag'!H196</f>
        <v>0</v>
      </c>
      <c r="D196" s="641">
        <f>'részletező tábla módosíto ei '!H196</f>
        <v>0</v>
      </c>
      <c r="E196" s="641">
        <f>'2m cofog szerinti teljesítés'!H196</f>
        <v>0</v>
      </c>
      <c r="F196" s="642"/>
      <c r="G196" s="640">
        <f>'részletező tábla eredeti ei Bag'!M196</f>
        <v>0</v>
      </c>
      <c r="H196" s="641">
        <f>'részletező tábla módosíto ei '!M196</f>
        <v>0</v>
      </c>
      <c r="I196" s="641">
        <f>'2m cofog szerinti teljesítés'!M196</f>
        <v>0</v>
      </c>
      <c r="J196" s="642"/>
      <c r="K196" s="640">
        <f>'részletező tábla eredeti ei Bag'!Q196</f>
        <v>0</v>
      </c>
      <c r="L196" s="641">
        <f>'részletező tábla módosíto ei '!Q196</f>
        <v>0</v>
      </c>
      <c r="M196" s="641">
        <f>'2m cofog szerinti teljesítés'!Q196</f>
        <v>0</v>
      </c>
      <c r="N196" s="642"/>
      <c r="O196" s="640">
        <f>'részletező tábla eredeti ei Bag'!AY196</f>
        <v>0</v>
      </c>
      <c r="P196" s="641">
        <f>'részletező tábla módosíto ei '!AY196</f>
        <v>0</v>
      </c>
      <c r="Q196" s="641">
        <f>'2m cofog szerinti teljesítés'!AY196</f>
        <v>0</v>
      </c>
      <c r="R196" s="643"/>
      <c r="S196" s="640">
        <f>'részletező tábla eredeti ei Bag'!AZ196</f>
        <v>0</v>
      </c>
      <c r="T196" s="641">
        <f>'részletező tábla módosíto ei '!AZ196</f>
        <v>0</v>
      </c>
      <c r="U196" s="641">
        <f>'2m cofog szerinti teljesítés'!AZ196</f>
        <v>0</v>
      </c>
      <c r="V196" s="644"/>
      <c r="W196" s="645">
        <f t="shared" si="121"/>
        <v>0</v>
      </c>
      <c r="Y196" s="645">
        <f t="shared" si="95"/>
        <v>0</v>
      </c>
      <c r="Z196" s="645">
        <f t="shared" si="96"/>
        <v>0</v>
      </c>
      <c r="AA196" s="645">
        <f t="shared" si="97"/>
        <v>0</v>
      </c>
      <c r="AB196" s="645">
        <f t="shared" si="98"/>
        <v>0</v>
      </c>
    </row>
    <row r="197" spans="1:28" x14ac:dyDescent="0.25">
      <c r="A197" s="638" t="s">
        <v>394</v>
      </c>
      <c r="B197" s="639" t="s">
        <v>395</v>
      </c>
      <c r="C197" s="640">
        <f>'részletező tábla eredeti ei Bag'!H197</f>
        <v>0</v>
      </c>
      <c r="D197" s="641">
        <f>'részletező tábla módosíto ei '!H197</f>
        <v>80004</v>
      </c>
      <c r="E197" s="641">
        <f>'2m cofog szerinti teljesítés'!H197</f>
        <v>79776</v>
      </c>
      <c r="F197" s="642">
        <f>E197/D197</f>
        <v>0.99715014249287537</v>
      </c>
      <c r="G197" s="640">
        <f>'részletező tábla eredeti ei Bag'!M197</f>
        <v>43200</v>
      </c>
      <c r="H197" s="641">
        <f>'részletező tábla módosíto ei '!M197</f>
        <v>69810</v>
      </c>
      <c r="I197" s="641">
        <f>'2m cofog szerinti teljesítés'!M197</f>
        <v>69283</v>
      </c>
      <c r="J197" s="642"/>
      <c r="K197" s="640">
        <f>'részletező tábla eredeti ei Bag'!Q197</f>
        <v>54000</v>
      </c>
      <c r="L197" s="641">
        <f>'részletező tábla módosíto ei '!Q197</f>
        <v>54000</v>
      </c>
      <c r="M197" s="641">
        <f>'2m cofog szerinti teljesítés'!Q197</f>
        <v>18262</v>
      </c>
      <c r="N197" s="642">
        <f>M197/L197</f>
        <v>0.3381851851851852</v>
      </c>
      <c r="O197" s="640">
        <f>'részletező tábla eredeti ei Bag'!AY197</f>
        <v>39000</v>
      </c>
      <c r="P197" s="641">
        <f>'részletező tábla módosíto ei '!AY197</f>
        <v>2647579</v>
      </c>
      <c r="Q197" s="641">
        <f>'2m cofog szerinti teljesítés'!AY197</f>
        <v>2630726</v>
      </c>
      <c r="R197" s="643">
        <f>Q197/P197</f>
        <v>0.99363456199040712</v>
      </c>
      <c r="S197" s="640">
        <f>'részletező tábla eredeti ei Bag'!AZ197</f>
        <v>136200</v>
      </c>
      <c r="T197" s="641">
        <f>'részletező tábla módosíto ei '!AZ197</f>
        <v>2851393</v>
      </c>
      <c r="U197" s="641">
        <f>'2m cofog szerinti teljesítés'!AZ197</f>
        <v>2798047</v>
      </c>
      <c r="V197" s="644">
        <f>U197/T197</f>
        <v>0.98129124957520764</v>
      </c>
      <c r="W197" s="645">
        <f t="shared" si="121"/>
        <v>53346</v>
      </c>
      <c r="Y197" s="645">
        <f t="shared" si="95"/>
        <v>228</v>
      </c>
      <c r="Z197" s="645">
        <f t="shared" si="96"/>
        <v>527</v>
      </c>
      <c r="AA197" s="645">
        <f t="shared" si="97"/>
        <v>35738</v>
      </c>
      <c r="AB197" s="645">
        <f t="shared" si="98"/>
        <v>16853</v>
      </c>
    </row>
    <row r="198" spans="1:28" ht="15.75" x14ac:dyDescent="0.25">
      <c r="A198" s="540" t="s">
        <v>396</v>
      </c>
      <c r="B198" s="541" t="s">
        <v>397</v>
      </c>
      <c r="C198" s="542">
        <f>'részletező tábla eredeti ei Bag'!H198</f>
        <v>0</v>
      </c>
      <c r="D198" s="543">
        <f>'részletező tábla módosíto ei '!H198</f>
        <v>0</v>
      </c>
      <c r="E198" s="543">
        <f>'2m cofog szerinti teljesítés'!H198</f>
        <v>0</v>
      </c>
      <c r="F198" s="544">
        <f t="shared" ref="F198" si="129">SUM(F199:F202)</f>
        <v>0</v>
      </c>
      <c r="G198" s="542">
        <f>'részletező tábla eredeti ei Bag'!M198</f>
        <v>0</v>
      </c>
      <c r="H198" s="543">
        <f>'részletező tábla módosíto ei '!M198</f>
        <v>0</v>
      </c>
      <c r="I198" s="543">
        <f>'2m cofog szerinti teljesítés'!M198</f>
        <v>0</v>
      </c>
      <c r="J198" s="544">
        <f t="shared" ref="J198" si="130">SUM(J199:J202)</f>
        <v>0</v>
      </c>
      <c r="K198" s="542">
        <f>'részletező tábla eredeti ei Bag'!Q198</f>
        <v>0</v>
      </c>
      <c r="L198" s="543">
        <f>'részletező tábla módosíto ei '!Q198</f>
        <v>0</v>
      </c>
      <c r="M198" s="543">
        <f>'2m cofog szerinti teljesítés'!Q198</f>
        <v>0</v>
      </c>
      <c r="N198" s="544">
        <v>0</v>
      </c>
      <c r="O198" s="542">
        <f>'részletező tábla eredeti ei Bag'!AY198</f>
        <v>2159000</v>
      </c>
      <c r="P198" s="543">
        <f>'részletező tábla módosíto ei '!AY198</f>
        <v>74786625</v>
      </c>
      <c r="Q198" s="543">
        <f>'2m cofog szerinti teljesítés'!AY198</f>
        <v>74785537</v>
      </c>
      <c r="R198" s="545">
        <f>Q198/P198</f>
        <v>0.99998545194411437</v>
      </c>
      <c r="S198" s="542">
        <f>'részletező tábla eredeti ei Bag'!AZ198</f>
        <v>2159000</v>
      </c>
      <c r="T198" s="543">
        <f>'részletező tábla módosíto ei '!AZ198</f>
        <v>74786625</v>
      </c>
      <c r="U198" s="543">
        <f>'2m cofog szerinti teljesítés'!AZ198</f>
        <v>74785537</v>
      </c>
      <c r="V198" s="546">
        <f>U198/T198</f>
        <v>0.99998545194411437</v>
      </c>
      <c r="W198" s="547">
        <f t="shared" si="121"/>
        <v>1088</v>
      </c>
      <c r="Y198" s="547">
        <f t="shared" ref="Y198:Y246" si="131">D198-E198</f>
        <v>0</v>
      </c>
      <c r="Z198" s="547">
        <f t="shared" ref="Z198:Z246" si="132">H198-I198</f>
        <v>0</v>
      </c>
      <c r="AA198" s="547">
        <f t="shared" ref="AA198:AA246" si="133">L198-M198</f>
        <v>0</v>
      </c>
      <c r="AB198" s="547">
        <f t="shared" ref="AB198:AB246" si="134">P198-Q198</f>
        <v>1088</v>
      </c>
    </row>
    <row r="199" spans="1:28" x14ac:dyDescent="0.25">
      <c r="A199" s="638" t="s">
        <v>398</v>
      </c>
      <c r="B199" s="639" t="s">
        <v>399</v>
      </c>
      <c r="C199" s="640">
        <f>'részletező tábla eredeti ei Bag'!H199</f>
        <v>0</v>
      </c>
      <c r="D199" s="641">
        <f>'részletező tábla módosíto ei '!H199</f>
        <v>0</v>
      </c>
      <c r="E199" s="641">
        <f>'2m cofog szerinti teljesítés'!H199</f>
        <v>0</v>
      </c>
      <c r="F199" s="642"/>
      <c r="G199" s="640">
        <f>'részletező tábla eredeti ei Bag'!M199</f>
        <v>0</v>
      </c>
      <c r="H199" s="641">
        <f>'részletező tábla módosíto ei '!M199</f>
        <v>0</v>
      </c>
      <c r="I199" s="641">
        <f>'2m cofog szerinti teljesítés'!M199</f>
        <v>0</v>
      </c>
      <c r="J199" s="642"/>
      <c r="K199" s="640">
        <f>'részletező tábla eredeti ei Bag'!Q199</f>
        <v>0</v>
      </c>
      <c r="L199" s="641">
        <f>'részletező tábla módosíto ei '!Q199</f>
        <v>0</v>
      </c>
      <c r="M199" s="641">
        <f>'2m cofog szerinti teljesítés'!Q199</f>
        <v>0</v>
      </c>
      <c r="N199" s="642">
        <v>0</v>
      </c>
      <c r="O199" s="640">
        <f>'részletező tábla eredeti ei Bag'!AY199</f>
        <v>1700000</v>
      </c>
      <c r="P199" s="641">
        <f>'részletező tábla módosíto ei '!AY199</f>
        <v>58886846</v>
      </c>
      <c r="Q199" s="641">
        <f>'2m cofog szerinti teljesítés'!AY199</f>
        <v>58886250</v>
      </c>
      <c r="R199" s="643">
        <f>Q199/P199</f>
        <v>0.99998987889417612</v>
      </c>
      <c r="S199" s="640">
        <f>'részletező tábla eredeti ei Bag'!AZ199</f>
        <v>1700000</v>
      </c>
      <c r="T199" s="641">
        <f>'részletező tábla módosíto ei '!AZ199</f>
        <v>58886846</v>
      </c>
      <c r="U199" s="641">
        <f>'2m cofog szerinti teljesítés'!AZ199</f>
        <v>58886250</v>
      </c>
      <c r="V199" s="644">
        <f>U199/T199</f>
        <v>0.99998987889417612</v>
      </c>
      <c r="W199" s="645">
        <f t="shared" si="121"/>
        <v>596</v>
      </c>
      <c r="Y199" s="645">
        <f t="shared" si="131"/>
        <v>0</v>
      </c>
      <c r="Z199" s="645">
        <f t="shared" si="132"/>
        <v>0</v>
      </c>
      <c r="AA199" s="645">
        <f t="shared" si="133"/>
        <v>0</v>
      </c>
      <c r="AB199" s="645">
        <f t="shared" si="134"/>
        <v>596</v>
      </c>
    </row>
    <row r="200" spans="1:28" x14ac:dyDescent="0.25">
      <c r="A200" s="638" t="s">
        <v>400</v>
      </c>
      <c r="B200" s="639" t="s">
        <v>401</v>
      </c>
      <c r="C200" s="640">
        <f>'részletező tábla eredeti ei Bag'!H200</f>
        <v>0</v>
      </c>
      <c r="D200" s="641">
        <f>'részletező tábla módosíto ei '!H200</f>
        <v>0</v>
      </c>
      <c r="E200" s="641">
        <f>'2m cofog szerinti teljesítés'!H200</f>
        <v>0</v>
      </c>
      <c r="F200" s="642"/>
      <c r="G200" s="640">
        <f>'részletező tábla eredeti ei Bag'!M200</f>
        <v>0</v>
      </c>
      <c r="H200" s="641">
        <f>'részletező tábla módosíto ei '!M200</f>
        <v>0</v>
      </c>
      <c r="I200" s="641">
        <f>'2m cofog szerinti teljesítés'!M200</f>
        <v>0</v>
      </c>
      <c r="J200" s="642"/>
      <c r="K200" s="640">
        <f>'részletező tábla eredeti ei Bag'!Q200</f>
        <v>0</v>
      </c>
      <c r="L200" s="641">
        <f>'részletező tábla módosíto ei '!Q200</f>
        <v>0</v>
      </c>
      <c r="M200" s="641">
        <f>'2m cofog szerinti teljesítés'!Q200</f>
        <v>0</v>
      </c>
      <c r="N200" s="642"/>
      <c r="O200" s="640">
        <f>'részletező tábla eredeti ei Bag'!AY200</f>
        <v>0</v>
      </c>
      <c r="P200" s="641">
        <f>'részletező tábla módosíto ei '!AY200</f>
        <v>0</v>
      </c>
      <c r="Q200" s="641">
        <f>'2m cofog szerinti teljesítés'!AY200</f>
        <v>0</v>
      </c>
      <c r="R200" s="643"/>
      <c r="S200" s="640">
        <f>'részletező tábla eredeti ei Bag'!AZ200</f>
        <v>0</v>
      </c>
      <c r="T200" s="641">
        <f>'részletező tábla módosíto ei '!AZ200</f>
        <v>0</v>
      </c>
      <c r="U200" s="641">
        <f>'2m cofog szerinti teljesítés'!AZ200</f>
        <v>0</v>
      </c>
      <c r="V200" s="644"/>
      <c r="W200" s="645">
        <f t="shared" si="121"/>
        <v>0</v>
      </c>
      <c r="Y200" s="645">
        <f t="shared" si="131"/>
        <v>0</v>
      </c>
      <c r="Z200" s="645">
        <f t="shared" si="132"/>
        <v>0</v>
      </c>
      <c r="AA200" s="645">
        <f t="shared" si="133"/>
        <v>0</v>
      </c>
      <c r="AB200" s="645">
        <f t="shared" si="134"/>
        <v>0</v>
      </c>
    </row>
    <row r="201" spans="1:28" x14ac:dyDescent="0.25">
      <c r="A201" s="638" t="s">
        <v>402</v>
      </c>
      <c r="B201" s="639" t="s">
        <v>732</v>
      </c>
      <c r="C201" s="640">
        <f>'részletező tábla eredeti ei Bag'!H201</f>
        <v>0</v>
      </c>
      <c r="D201" s="641">
        <f>'részletező tábla módosíto ei '!H201</f>
        <v>0</v>
      </c>
      <c r="E201" s="641">
        <f>'2m cofog szerinti teljesítés'!H201</f>
        <v>0</v>
      </c>
      <c r="F201" s="642"/>
      <c r="G201" s="640">
        <f>'részletező tábla eredeti ei Bag'!M201</f>
        <v>0</v>
      </c>
      <c r="H201" s="641">
        <f>'részletező tábla módosíto ei '!M201</f>
        <v>0</v>
      </c>
      <c r="I201" s="641">
        <f>'2m cofog szerinti teljesítés'!M201</f>
        <v>0</v>
      </c>
      <c r="J201" s="642"/>
      <c r="K201" s="640">
        <f>'részletező tábla eredeti ei Bag'!Q201</f>
        <v>0</v>
      </c>
      <c r="L201" s="641">
        <f>'részletező tábla módosíto ei '!Q201</f>
        <v>0</v>
      </c>
      <c r="M201" s="641">
        <f>'2m cofog szerinti teljesítés'!Q201</f>
        <v>0</v>
      </c>
      <c r="N201" s="642"/>
      <c r="O201" s="640">
        <f>'részletező tábla eredeti ei Bag'!AY201</f>
        <v>0</v>
      </c>
      <c r="P201" s="641">
        <f>'részletező tábla módosíto ei '!AY201</f>
        <v>0</v>
      </c>
      <c r="Q201" s="641">
        <f>'2m cofog szerinti teljesítés'!AY201</f>
        <v>0</v>
      </c>
      <c r="R201" s="643"/>
      <c r="S201" s="640">
        <f>'részletező tábla eredeti ei Bag'!AZ201</f>
        <v>0</v>
      </c>
      <c r="T201" s="641">
        <f>'részletező tábla módosíto ei '!AZ201</f>
        <v>0</v>
      </c>
      <c r="U201" s="641">
        <f>'2m cofog szerinti teljesítés'!AZ201</f>
        <v>0</v>
      </c>
      <c r="V201" s="644"/>
      <c r="W201" s="645">
        <f t="shared" si="121"/>
        <v>0</v>
      </c>
      <c r="Y201" s="645">
        <f t="shared" si="131"/>
        <v>0</v>
      </c>
      <c r="Z201" s="645">
        <f t="shared" si="132"/>
        <v>0</v>
      </c>
      <c r="AA201" s="645">
        <f t="shared" si="133"/>
        <v>0</v>
      </c>
      <c r="AB201" s="645">
        <f t="shared" si="134"/>
        <v>0</v>
      </c>
    </row>
    <row r="202" spans="1:28" x14ac:dyDescent="0.25">
      <c r="A202" s="638" t="s">
        <v>404</v>
      </c>
      <c r="B202" s="639" t="s">
        <v>405</v>
      </c>
      <c r="C202" s="640">
        <f>'részletező tábla eredeti ei Bag'!H202</f>
        <v>0</v>
      </c>
      <c r="D202" s="641">
        <f>'részletező tábla módosíto ei '!H202</f>
        <v>0</v>
      </c>
      <c r="E202" s="641">
        <f>'2m cofog szerinti teljesítés'!H202</f>
        <v>0</v>
      </c>
      <c r="F202" s="642"/>
      <c r="G202" s="640">
        <f>'részletező tábla eredeti ei Bag'!M202</f>
        <v>0</v>
      </c>
      <c r="H202" s="641">
        <f>'részletező tábla módosíto ei '!M202</f>
        <v>0</v>
      </c>
      <c r="I202" s="641">
        <f>'2m cofog szerinti teljesítés'!M202</f>
        <v>0</v>
      </c>
      <c r="J202" s="642"/>
      <c r="K202" s="640">
        <f>'részletező tábla eredeti ei Bag'!Q202</f>
        <v>0</v>
      </c>
      <c r="L202" s="641">
        <f>'részletező tábla módosíto ei '!Q202</f>
        <v>0</v>
      </c>
      <c r="M202" s="641">
        <f>'2m cofog szerinti teljesítés'!Q202</f>
        <v>0</v>
      </c>
      <c r="N202" s="642">
        <v>0</v>
      </c>
      <c r="O202" s="640">
        <f>'részletező tábla eredeti ei Bag'!AY202</f>
        <v>459000</v>
      </c>
      <c r="P202" s="641">
        <f>'részletező tábla módosíto ei '!AY202</f>
        <v>15899779</v>
      </c>
      <c r="Q202" s="641">
        <f>'2m cofog szerinti teljesítés'!AY202</f>
        <v>15899287</v>
      </c>
      <c r="R202" s="643">
        <f>Q202/P202</f>
        <v>0.99996905617367382</v>
      </c>
      <c r="S202" s="640">
        <f>'részletező tábla eredeti ei Bag'!AZ202</f>
        <v>459000</v>
      </c>
      <c r="T202" s="641">
        <f>'részletező tábla módosíto ei '!AZ202</f>
        <v>15899779</v>
      </c>
      <c r="U202" s="641">
        <f>'2m cofog szerinti teljesítés'!AZ202</f>
        <v>15899287</v>
      </c>
      <c r="V202" s="644">
        <f>U202/T202</f>
        <v>0.99996905617367382</v>
      </c>
      <c r="W202" s="645">
        <f t="shared" si="121"/>
        <v>492</v>
      </c>
      <c r="Y202" s="645">
        <f t="shared" si="131"/>
        <v>0</v>
      </c>
      <c r="Z202" s="645">
        <f t="shared" si="132"/>
        <v>0</v>
      </c>
      <c r="AA202" s="645">
        <f t="shared" si="133"/>
        <v>0</v>
      </c>
      <c r="AB202" s="645">
        <f t="shared" si="134"/>
        <v>492</v>
      </c>
    </row>
    <row r="203" spans="1:28" ht="15.75" x14ac:dyDescent="0.25">
      <c r="A203" s="540" t="s">
        <v>406</v>
      </c>
      <c r="B203" s="541" t="s">
        <v>407</v>
      </c>
      <c r="C203" s="542">
        <f>'részletező tábla eredeti ei Bag'!H203</f>
        <v>0</v>
      </c>
      <c r="D203" s="543">
        <f>'részletező tábla módosíto ei '!H203</f>
        <v>0</v>
      </c>
      <c r="E203" s="543">
        <f>'2m cofog szerinti teljesítés'!H203</f>
        <v>0</v>
      </c>
      <c r="F203" s="544">
        <f t="shared" ref="F203" si="135">SUM(F204:F211)</f>
        <v>0</v>
      </c>
      <c r="G203" s="542">
        <f>'részletező tábla eredeti ei Bag'!M203</f>
        <v>0</v>
      </c>
      <c r="H203" s="543">
        <f>'részletező tábla módosíto ei '!M203</f>
        <v>0</v>
      </c>
      <c r="I203" s="543">
        <f>'2m cofog szerinti teljesítés'!M203</f>
        <v>0</v>
      </c>
      <c r="J203" s="544">
        <f t="shared" ref="J203" si="136">SUM(J204:J211)</f>
        <v>0</v>
      </c>
      <c r="K203" s="542">
        <f>'részletező tábla eredeti ei Bag'!Q203</f>
        <v>0</v>
      </c>
      <c r="L203" s="543">
        <f>'részletező tábla módosíto ei '!Q203</f>
        <v>0</v>
      </c>
      <c r="M203" s="543">
        <f>'2m cofog szerinti teljesítés'!Q203</f>
        <v>0</v>
      </c>
      <c r="N203" s="544">
        <f t="shared" ref="N203" si="137">SUM(N204:N211)</f>
        <v>0</v>
      </c>
      <c r="O203" s="542">
        <f>'részletező tábla eredeti ei Bag'!AY203</f>
        <v>0</v>
      </c>
      <c r="P203" s="543">
        <f>'részletező tábla módosíto ei '!AY203</f>
        <v>0</v>
      </c>
      <c r="Q203" s="543">
        <f>'2m cofog szerinti teljesítés'!AY203</f>
        <v>0</v>
      </c>
      <c r="R203" s="545">
        <f t="shared" ref="R203" si="138">SUM(R204:R211)</f>
        <v>0</v>
      </c>
      <c r="S203" s="542">
        <f>'részletező tábla eredeti ei Bag'!AZ203</f>
        <v>0</v>
      </c>
      <c r="T203" s="543">
        <f>'részletező tábla módosíto ei '!AZ203</f>
        <v>0</v>
      </c>
      <c r="U203" s="543">
        <f>'2m cofog szerinti teljesítés'!AZ203</f>
        <v>0</v>
      </c>
      <c r="V203" s="546">
        <f t="shared" ref="V203" si="139">SUM(V204:V211)</f>
        <v>0</v>
      </c>
      <c r="W203" s="547">
        <f t="shared" si="121"/>
        <v>0</v>
      </c>
      <c r="Y203" s="547">
        <f t="shared" si="131"/>
        <v>0</v>
      </c>
      <c r="Z203" s="547">
        <f t="shared" si="132"/>
        <v>0</v>
      </c>
      <c r="AA203" s="547">
        <f t="shared" si="133"/>
        <v>0</v>
      </c>
      <c r="AB203" s="547">
        <f t="shared" si="134"/>
        <v>0</v>
      </c>
    </row>
    <row r="204" spans="1:28" ht="30" x14ac:dyDescent="0.25">
      <c r="A204" s="638" t="s">
        <v>408</v>
      </c>
      <c r="B204" s="639" t="s">
        <v>409</v>
      </c>
      <c r="C204" s="640">
        <f>'részletező tábla eredeti ei Bag'!H204</f>
        <v>0</v>
      </c>
      <c r="D204" s="641">
        <f>'részletező tábla módosíto ei '!H204</f>
        <v>0</v>
      </c>
      <c r="E204" s="641">
        <f>'2m cofog szerinti teljesítés'!H204</f>
        <v>0</v>
      </c>
      <c r="F204" s="642"/>
      <c r="G204" s="640">
        <f>'részletező tábla eredeti ei Bag'!M204</f>
        <v>0</v>
      </c>
      <c r="H204" s="641">
        <f>'részletező tábla módosíto ei '!M204</f>
        <v>0</v>
      </c>
      <c r="I204" s="641">
        <f>'2m cofog szerinti teljesítés'!M204</f>
        <v>0</v>
      </c>
      <c r="J204" s="642"/>
      <c r="K204" s="640">
        <f>'részletező tábla eredeti ei Bag'!Q204</f>
        <v>0</v>
      </c>
      <c r="L204" s="641">
        <f>'részletező tábla módosíto ei '!Q204</f>
        <v>0</v>
      </c>
      <c r="M204" s="641">
        <f>'2m cofog szerinti teljesítés'!Q204</f>
        <v>0</v>
      </c>
      <c r="N204" s="642"/>
      <c r="O204" s="640">
        <f>'részletező tábla eredeti ei Bag'!AY204</f>
        <v>0</v>
      </c>
      <c r="P204" s="641">
        <f>'részletező tábla módosíto ei '!AY204</f>
        <v>0</v>
      </c>
      <c r="Q204" s="641">
        <f>'2m cofog szerinti teljesítés'!AY204</f>
        <v>0</v>
      </c>
      <c r="R204" s="643"/>
      <c r="S204" s="640">
        <f>'részletező tábla eredeti ei Bag'!AZ204</f>
        <v>0</v>
      </c>
      <c r="T204" s="641">
        <f>'részletező tábla módosíto ei '!AZ204</f>
        <v>0</v>
      </c>
      <c r="U204" s="641">
        <f>'2m cofog szerinti teljesítés'!AZ204</f>
        <v>0</v>
      </c>
      <c r="V204" s="644"/>
      <c r="W204" s="645">
        <f t="shared" si="121"/>
        <v>0</v>
      </c>
      <c r="Y204" s="645">
        <f t="shared" si="131"/>
        <v>0</v>
      </c>
      <c r="Z204" s="645">
        <f t="shared" si="132"/>
        <v>0</v>
      </c>
      <c r="AA204" s="645">
        <f t="shared" si="133"/>
        <v>0</v>
      </c>
      <c r="AB204" s="645">
        <f t="shared" si="134"/>
        <v>0</v>
      </c>
    </row>
    <row r="205" spans="1:28" ht="30" x14ac:dyDescent="0.25">
      <c r="A205" s="638" t="s">
        <v>410</v>
      </c>
      <c r="B205" s="639" t="s">
        <v>411</v>
      </c>
      <c r="C205" s="640">
        <f>'részletező tábla eredeti ei Bag'!H205</f>
        <v>0</v>
      </c>
      <c r="D205" s="641">
        <f>'részletező tábla módosíto ei '!H205</f>
        <v>0</v>
      </c>
      <c r="E205" s="641">
        <f>'2m cofog szerinti teljesítés'!H205</f>
        <v>0</v>
      </c>
      <c r="F205" s="642"/>
      <c r="G205" s="640">
        <f>'részletező tábla eredeti ei Bag'!M205</f>
        <v>0</v>
      </c>
      <c r="H205" s="641">
        <f>'részletező tábla módosíto ei '!M205</f>
        <v>0</v>
      </c>
      <c r="I205" s="641">
        <f>'2m cofog szerinti teljesítés'!M205</f>
        <v>0</v>
      </c>
      <c r="J205" s="642"/>
      <c r="K205" s="640">
        <f>'részletező tábla eredeti ei Bag'!Q205</f>
        <v>0</v>
      </c>
      <c r="L205" s="641">
        <f>'részletező tábla módosíto ei '!Q205</f>
        <v>0</v>
      </c>
      <c r="M205" s="641">
        <f>'2m cofog szerinti teljesítés'!Q205</f>
        <v>0</v>
      </c>
      <c r="N205" s="642"/>
      <c r="O205" s="640">
        <f>'részletező tábla eredeti ei Bag'!AY205</f>
        <v>0</v>
      </c>
      <c r="P205" s="641">
        <f>'részletező tábla módosíto ei '!AY205</f>
        <v>0</v>
      </c>
      <c r="Q205" s="641">
        <f>'2m cofog szerinti teljesítés'!AY205</f>
        <v>0</v>
      </c>
      <c r="R205" s="643"/>
      <c r="S205" s="640">
        <f>'részletező tábla eredeti ei Bag'!AZ205</f>
        <v>0</v>
      </c>
      <c r="T205" s="641">
        <f>'részletező tábla módosíto ei '!AZ205</f>
        <v>0</v>
      </c>
      <c r="U205" s="641">
        <f>'2m cofog szerinti teljesítés'!AZ205</f>
        <v>0</v>
      </c>
      <c r="V205" s="644"/>
      <c r="W205" s="645">
        <f t="shared" si="121"/>
        <v>0</v>
      </c>
      <c r="Y205" s="645">
        <f t="shared" si="131"/>
        <v>0</v>
      </c>
      <c r="Z205" s="645">
        <f t="shared" si="132"/>
        <v>0</v>
      </c>
      <c r="AA205" s="645">
        <f t="shared" si="133"/>
        <v>0</v>
      </c>
      <c r="AB205" s="645">
        <f t="shared" si="134"/>
        <v>0</v>
      </c>
    </row>
    <row r="206" spans="1:28" ht="30" x14ac:dyDescent="0.25">
      <c r="A206" s="638" t="s">
        <v>412</v>
      </c>
      <c r="B206" s="639" t="s">
        <v>413</v>
      </c>
      <c r="C206" s="640">
        <f>'részletező tábla eredeti ei Bag'!H206</f>
        <v>0</v>
      </c>
      <c r="D206" s="641">
        <f>'részletező tábla módosíto ei '!H206</f>
        <v>0</v>
      </c>
      <c r="E206" s="641">
        <f>'2m cofog szerinti teljesítés'!H206</f>
        <v>0</v>
      </c>
      <c r="F206" s="642"/>
      <c r="G206" s="640">
        <f>'részletező tábla eredeti ei Bag'!M206</f>
        <v>0</v>
      </c>
      <c r="H206" s="641">
        <f>'részletező tábla módosíto ei '!M206</f>
        <v>0</v>
      </c>
      <c r="I206" s="641">
        <f>'2m cofog szerinti teljesítés'!M206</f>
        <v>0</v>
      </c>
      <c r="J206" s="642"/>
      <c r="K206" s="640">
        <f>'részletező tábla eredeti ei Bag'!Q206</f>
        <v>0</v>
      </c>
      <c r="L206" s="641">
        <f>'részletező tábla módosíto ei '!Q206</f>
        <v>0</v>
      </c>
      <c r="M206" s="641">
        <f>'2m cofog szerinti teljesítés'!Q206</f>
        <v>0</v>
      </c>
      <c r="N206" s="642"/>
      <c r="O206" s="640">
        <f>'részletező tábla eredeti ei Bag'!AY206</f>
        <v>0</v>
      </c>
      <c r="P206" s="641">
        <f>'részletező tábla módosíto ei '!AY206</f>
        <v>0</v>
      </c>
      <c r="Q206" s="641">
        <f>'2m cofog szerinti teljesítés'!AY206</f>
        <v>0</v>
      </c>
      <c r="R206" s="643"/>
      <c r="S206" s="640">
        <f>'részletező tábla eredeti ei Bag'!AZ206</f>
        <v>0</v>
      </c>
      <c r="T206" s="641">
        <f>'részletező tábla módosíto ei '!AZ206</f>
        <v>0</v>
      </c>
      <c r="U206" s="641">
        <f>'2m cofog szerinti teljesítés'!AZ206</f>
        <v>0</v>
      </c>
      <c r="V206" s="644"/>
      <c r="W206" s="645">
        <f t="shared" si="121"/>
        <v>0</v>
      </c>
      <c r="Y206" s="645">
        <f t="shared" si="131"/>
        <v>0</v>
      </c>
      <c r="Z206" s="645">
        <f t="shared" si="132"/>
        <v>0</v>
      </c>
      <c r="AA206" s="645">
        <f t="shared" si="133"/>
        <v>0</v>
      </c>
      <c r="AB206" s="645">
        <f t="shared" si="134"/>
        <v>0</v>
      </c>
    </row>
    <row r="207" spans="1:28" ht="30" x14ac:dyDescent="0.25">
      <c r="A207" s="638" t="s">
        <v>414</v>
      </c>
      <c r="B207" s="639" t="s">
        <v>415</v>
      </c>
      <c r="C207" s="640">
        <f>'részletező tábla eredeti ei Bag'!H207</f>
        <v>0</v>
      </c>
      <c r="D207" s="641">
        <f>'részletező tábla módosíto ei '!H207</f>
        <v>0</v>
      </c>
      <c r="E207" s="641">
        <f>'2m cofog szerinti teljesítés'!H207</f>
        <v>0</v>
      </c>
      <c r="F207" s="642"/>
      <c r="G207" s="640">
        <f>'részletező tábla eredeti ei Bag'!M207</f>
        <v>0</v>
      </c>
      <c r="H207" s="641">
        <f>'részletező tábla módosíto ei '!M207</f>
        <v>0</v>
      </c>
      <c r="I207" s="641">
        <f>'2m cofog szerinti teljesítés'!M207</f>
        <v>0</v>
      </c>
      <c r="J207" s="642"/>
      <c r="K207" s="640">
        <f>'részletező tábla eredeti ei Bag'!Q207</f>
        <v>0</v>
      </c>
      <c r="L207" s="641">
        <f>'részletező tábla módosíto ei '!Q207</f>
        <v>0</v>
      </c>
      <c r="M207" s="641">
        <f>'2m cofog szerinti teljesítés'!Q207</f>
        <v>0</v>
      </c>
      <c r="N207" s="642"/>
      <c r="O207" s="640">
        <f>'részletező tábla eredeti ei Bag'!AY207</f>
        <v>0</v>
      </c>
      <c r="P207" s="641">
        <f>'részletező tábla módosíto ei '!AY207</f>
        <v>0</v>
      </c>
      <c r="Q207" s="641">
        <f>'2m cofog szerinti teljesítés'!AY207</f>
        <v>0</v>
      </c>
      <c r="R207" s="643"/>
      <c r="S207" s="640">
        <f>'részletező tábla eredeti ei Bag'!AZ207</f>
        <v>0</v>
      </c>
      <c r="T207" s="641">
        <f>'részletező tábla módosíto ei '!AZ207</f>
        <v>0</v>
      </c>
      <c r="U207" s="641">
        <f>'2m cofog szerinti teljesítés'!AZ207</f>
        <v>0</v>
      </c>
      <c r="V207" s="644"/>
      <c r="W207" s="645">
        <f t="shared" si="121"/>
        <v>0</v>
      </c>
      <c r="Y207" s="645">
        <f t="shared" si="131"/>
        <v>0</v>
      </c>
      <c r="Z207" s="645">
        <f t="shared" si="132"/>
        <v>0</v>
      </c>
      <c r="AA207" s="645">
        <f t="shared" si="133"/>
        <v>0</v>
      </c>
      <c r="AB207" s="645">
        <f t="shared" si="134"/>
        <v>0</v>
      </c>
    </row>
    <row r="208" spans="1:28" ht="30" x14ac:dyDescent="0.25">
      <c r="A208" s="638" t="s">
        <v>416</v>
      </c>
      <c r="B208" s="639" t="s">
        <v>417</v>
      </c>
      <c r="C208" s="640">
        <f>'részletező tábla eredeti ei Bag'!H208</f>
        <v>0</v>
      </c>
      <c r="D208" s="641">
        <f>'részletező tábla módosíto ei '!H208</f>
        <v>0</v>
      </c>
      <c r="E208" s="641">
        <f>'2m cofog szerinti teljesítés'!H208</f>
        <v>0</v>
      </c>
      <c r="F208" s="642"/>
      <c r="G208" s="640">
        <f>'részletező tábla eredeti ei Bag'!M208</f>
        <v>0</v>
      </c>
      <c r="H208" s="641">
        <f>'részletező tábla módosíto ei '!M208</f>
        <v>0</v>
      </c>
      <c r="I208" s="641">
        <f>'2m cofog szerinti teljesítés'!M208</f>
        <v>0</v>
      </c>
      <c r="J208" s="642"/>
      <c r="K208" s="640">
        <f>'részletező tábla eredeti ei Bag'!Q208</f>
        <v>0</v>
      </c>
      <c r="L208" s="641">
        <f>'részletező tábla módosíto ei '!Q208</f>
        <v>0</v>
      </c>
      <c r="M208" s="641">
        <f>'2m cofog szerinti teljesítés'!Q208</f>
        <v>0</v>
      </c>
      <c r="N208" s="642"/>
      <c r="O208" s="640">
        <f>'részletező tábla eredeti ei Bag'!AY208</f>
        <v>0</v>
      </c>
      <c r="P208" s="641">
        <f>'részletező tábla módosíto ei '!AY208</f>
        <v>0</v>
      </c>
      <c r="Q208" s="641">
        <f>'2m cofog szerinti teljesítés'!AY208</f>
        <v>0</v>
      </c>
      <c r="R208" s="643"/>
      <c r="S208" s="640">
        <f>'részletező tábla eredeti ei Bag'!AZ208</f>
        <v>0</v>
      </c>
      <c r="T208" s="641">
        <f>'részletező tábla módosíto ei '!AZ208</f>
        <v>0</v>
      </c>
      <c r="U208" s="641">
        <f>'2m cofog szerinti teljesítés'!AZ208</f>
        <v>0</v>
      </c>
      <c r="V208" s="644"/>
      <c r="W208" s="645">
        <f t="shared" si="121"/>
        <v>0</v>
      </c>
      <c r="Y208" s="645">
        <f t="shared" si="131"/>
        <v>0</v>
      </c>
      <c r="Z208" s="645">
        <f t="shared" si="132"/>
        <v>0</v>
      </c>
      <c r="AA208" s="645">
        <f t="shared" si="133"/>
        <v>0</v>
      </c>
      <c r="AB208" s="645">
        <f t="shared" si="134"/>
        <v>0</v>
      </c>
    </row>
    <row r="209" spans="1:28" ht="30" x14ac:dyDescent="0.25">
      <c r="A209" s="638" t="s">
        <v>418</v>
      </c>
      <c r="B209" s="639" t="s">
        <v>419</v>
      </c>
      <c r="C209" s="640">
        <f>'részletező tábla eredeti ei Bag'!H209</f>
        <v>0</v>
      </c>
      <c r="D209" s="641">
        <f>'részletező tábla módosíto ei '!H209</f>
        <v>0</v>
      </c>
      <c r="E209" s="641">
        <f>'2m cofog szerinti teljesítés'!H209</f>
        <v>0</v>
      </c>
      <c r="F209" s="642"/>
      <c r="G209" s="640">
        <f>'részletező tábla eredeti ei Bag'!M209</f>
        <v>0</v>
      </c>
      <c r="H209" s="641">
        <f>'részletező tábla módosíto ei '!M209</f>
        <v>0</v>
      </c>
      <c r="I209" s="641">
        <f>'2m cofog szerinti teljesítés'!M209</f>
        <v>0</v>
      </c>
      <c r="J209" s="642"/>
      <c r="K209" s="640">
        <f>'részletező tábla eredeti ei Bag'!Q209</f>
        <v>0</v>
      </c>
      <c r="L209" s="641">
        <f>'részletező tábla módosíto ei '!Q209</f>
        <v>0</v>
      </c>
      <c r="M209" s="641">
        <f>'2m cofog szerinti teljesítés'!Q209</f>
        <v>0</v>
      </c>
      <c r="N209" s="642"/>
      <c r="O209" s="640">
        <f>'részletező tábla eredeti ei Bag'!AY209</f>
        <v>0</v>
      </c>
      <c r="P209" s="641">
        <f>'részletező tábla módosíto ei '!AY209</f>
        <v>0</v>
      </c>
      <c r="Q209" s="641">
        <f>'2m cofog szerinti teljesítés'!AY209</f>
        <v>0</v>
      </c>
      <c r="R209" s="643"/>
      <c r="S209" s="640">
        <f>'részletező tábla eredeti ei Bag'!AZ209</f>
        <v>0</v>
      </c>
      <c r="T209" s="641">
        <f>'részletező tábla módosíto ei '!AZ209</f>
        <v>0</v>
      </c>
      <c r="U209" s="641">
        <f>'2m cofog szerinti teljesítés'!AZ209</f>
        <v>0</v>
      </c>
      <c r="V209" s="644"/>
      <c r="W209" s="645">
        <f t="shared" si="121"/>
        <v>0</v>
      </c>
      <c r="Y209" s="645">
        <f t="shared" si="131"/>
        <v>0</v>
      </c>
      <c r="Z209" s="645">
        <f t="shared" si="132"/>
        <v>0</v>
      </c>
      <c r="AA209" s="645">
        <f t="shared" si="133"/>
        <v>0</v>
      </c>
      <c r="AB209" s="645">
        <f t="shared" si="134"/>
        <v>0</v>
      </c>
    </row>
    <row r="210" spans="1:28" x14ac:dyDescent="0.25">
      <c r="A210" s="638" t="s">
        <v>420</v>
      </c>
      <c r="B210" s="639" t="s">
        <v>421</v>
      </c>
      <c r="C210" s="640">
        <f>'részletező tábla eredeti ei Bag'!H210</f>
        <v>0</v>
      </c>
      <c r="D210" s="641">
        <f>'részletező tábla módosíto ei '!H210</f>
        <v>0</v>
      </c>
      <c r="E210" s="641">
        <f>'2m cofog szerinti teljesítés'!H210</f>
        <v>0</v>
      </c>
      <c r="F210" s="642"/>
      <c r="G210" s="640">
        <f>'részletező tábla eredeti ei Bag'!M210</f>
        <v>0</v>
      </c>
      <c r="H210" s="641">
        <f>'részletező tábla módosíto ei '!M210</f>
        <v>0</v>
      </c>
      <c r="I210" s="641">
        <f>'2m cofog szerinti teljesítés'!M210</f>
        <v>0</v>
      </c>
      <c r="J210" s="642"/>
      <c r="K210" s="640">
        <f>'részletező tábla eredeti ei Bag'!Q210</f>
        <v>0</v>
      </c>
      <c r="L210" s="641">
        <f>'részletező tábla módosíto ei '!Q210</f>
        <v>0</v>
      </c>
      <c r="M210" s="641">
        <f>'2m cofog szerinti teljesítés'!Q210</f>
        <v>0</v>
      </c>
      <c r="N210" s="642"/>
      <c r="O210" s="640">
        <f>'részletező tábla eredeti ei Bag'!AY210</f>
        <v>0</v>
      </c>
      <c r="P210" s="641">
        <f>'részletező tábla módosíto ei '!AY210</f>
        <v>0</v>
      </c>
      <c r="Q210" s="641">
        <f>'2m cofog szerinti teljesítés'!AY210</f>
        <v>0</v>
      </c>
      <c r="R210" s="643"/>
      <c r="S210" s="640">
        <f>'részletező tábla eredeti ei Bag'!AZ210</f>
        <v>0</v>
      </c>
      <c r="T210" s="641">
        <f>'részletező tábla módosíto ei '!AZ210</f>
        <v>0</v>
      </c>
      <c r="U210" s="641">
        <f>'2m cofog szerinti teljesítés'!AZ210</f>
        <v>0</v>
      </c>
      <c r="V210" s="644"/>
      <c r="W210" s="645">
        <f t="shared" si="121"/>
        <v>0</v>
      </c>
      <c r="Y210" s="645">
        <f t="shared" si="131"/>
        <v>0</v>
      </c>
      <c r="Z210" s="645">
        <f t="shared" si="132"/>
        <v>0</v>
      </c>
      <c r="AA210" s="645">
        <f t="shared" si="133"/>
        <v>0</v>
      </c>
      <c r="AB210" s="645">
        <f t="shared" si="134"/>
        <v>0</v>
      </c>
    </row>
    <row r="211" spans="1:28" ht="30" x14ac:dyDescent="0.25">
      <c r="A211" s="638" t="s">
        <v>422</v>
      </c>
      <c r="B211" s="639" t="s">
        <v>423</v>
      </c>
      <c r="C211" s="640">
        <f>'részletező tábla eredeti ei Bag'!H211</f>
        <v>0</v>
      </c>
      <c r="D211" s="641">
        <f>'részletező tábla módosíto ei '!H211</f>
        <v>0</v>
      </c>
      <c r="E211" s="641">
        <f>'2m cofog szerinti teljesítés'!H211</f>
        <v>0</v>
      </c>
      <c r="F211" s="642"/>
      <c r="G211" s="640">
        <f>'részletező tábla eredeti ei Bag'!M211</f>
        <v>0</v>
      </c>
      <c r="H211" s="641">
        <f>'részletező tábla módosíto ei '!M211</f>
        <v>0</v>
      </c>
      <c r="I211" s="641">
        <f>'2m cofog szerinti teljesítés'!M211</f>
        <v>0</v>
      </c>
      <c r="J211" s="642"/>
      <c r="K211" s="640">
        <f>'részletező tábla eredeti ei Bag'!Q211</f>
        <v>0</v>
      </c>
      <c r="L211" s="641">
        <f>'részletező tábla módosíto ei '!Q211</f>
        <v>0</v>
      </c>
      <c r="M211" s="641">
        <f>'2m cofog szerinti teljesítés'!Q211</f>
        <v>0</v>
      </c>
      <c r="N211" s="642"/>
      <c r="O211" s="640">
        <f>'részletező tábla eredeti ei Bag'!AY211</f>
        <v>0</v>
      </c>
      <c r="P211" s="641">
        <f>'részletező tábla módosíto ei '!AY211</f>
        <v>0</v>
      </c>
      <c r="Q211" s="641">
        <f>'2m cofog szerinti teljesítés'!AY211</f>
        <v>0</v>
      </c>
      <c r="R211" s="643"/>
      <c r="S211" s="640">
        <f>'részletező tábla eredeti ei Bag'!AZ211</f>
        <v>0</v>
      </c>
      <c r="T211" s="641">
        <f>'részletező tábla módosíto ei '!AZ211</f>
        <v>0</v>
      </c>
      <c r="U211" s="641">
        <f>'2m cofog szerinti teljesítés'!AZ211</f>
        <v>0</v>
      </c>
      <c r="V211" s="644"/>
      <c r="W211" s="645">
        <f t="shared" si="121"/>
        <v>0</v>
      </c>
      <c r="Y211" s="645">
        <f t="shared" si="131"/>
        <v>0</v>
      </c>
      <c r="Z211" s="645">
        <f t="shared" si="132"/>
        <v>0</v>
      </c>
      <c r="AA211" s="645">
        <f t="shared" si="133"/>
        <v>0</v>
      </c>
      <c r="AB211" s="645">
        <f t="shared" si="134"/>
        <v>0</v>
      </c>
    </row>
    <row r="212" spans="1:28" ht="15.75" x14ac:dyDescent="0.25">
      <c r="A212" s="540" t="s">
        <v>424</v>
      </c>
      <c r="B212" s="541" t="s">
        <v>425</v>
      </c>
      <c r="C212" s="542">
        <f>'részletező tábla eredeti ei Bag'!H212</f>
        <v>0</v>
      </c>
      <c r="D212" s="543">
        <f>'részletező tábla módosíto ei '!H212</f>
        <v>0</v>
      </c>
      <c r="E212" s="543">
        <f>'2m cofog szerinti teljesítés'!H212</f>
        <v>0</v>
      </c>
      <c r="F212" s="544">
        <f t="shared" ref="F212" si="140">F213+F229+F234</f>
        <v>0</v>
      </c>
      <c r="G212" s="542">
        <f>'részletező tábla eredeti ei Bag'!M212</f>
        <v>0</v>
      </c>
      <c r="H212" s="543">
        <f>'részletező tábla módosíto ei '!M212</f>
        <v>0</v>
      </c>
      <c r="I212" s="543">
        <f>'2m cofog szerinti teljesítés'!M212</f>
        <v>0</v>
      </c>
      <c r="J212" s="544">
        <f t="shared" ref="J212" si="141">J213+J229+J234</f>
        <v>0</v>
      </c>
      <c r="K212" s="542">
        <f>'részletező tábla eredeti ei Bag'!Q212</f>
        <v>0</v>
      </c>
      <c r="L212" s="543">
        <f>'részletező tábla módosíto ei '!Q212</f>
        <v>0</v>
      </c>
      <c r="M212" s="543">
        <f>'2m cofog szerinti teljesítés'!Q212</f>
        <v>0</v>
      </c>
      <c r="N212" s="544">
        <f t="shared" ref="N212" si="142">N213+N229+N234</f>
        <v>0</v>
      </c>
      <c r="O212" s="542">
        <f>'részletező tábla eredeti ei Bag'!AY212</f>
        <v>165613734</v>
      </c>
      <c r="P212" s="543">
        <f>'részletező tábla módosíto ei '!AY212</f>
        <v>174674125</v>
      </c>
      <c r="Q212" s="543">
        <f>'2m cofog szerinti teljesítés'!AY212</f>
        <v>157608051</v>
      </c>
      <c r="R212" s="545">
        <f>Q212/P212</f>
        <v>0.90229764139365232</v>
      </c>
      <c r="S212" s="542">
        <f>'részletező tábla eredeti ei Bag'!AZ212</f>
        <v>165613734</v>
      </c>
      <c r="T212" s="543">
        <f>'részletező tábla módosíto ei '!AZ212</f>
        <v>174674125</v>
      </c>
      <c r="U212" s="543">
        <f>'2m cofog szerinti teljesítés'!AZ212</f>
        <v>157608051</v>
      </c>
      <c r="V212" s="546">
        <f>U212/T212</f>
        <v>0.90229764139365232</v>
      </c>
      <c r="W212" s="547">
        <f t="shared" si="121"/>
        <v>17066074</v>
      </c>
      <c r="Y212" s="547">
        <f t="shared" si="131"/>
        <v>0</v>
      </c>
      <c r="Z212" s="547">
        <f t="shared" si="132"/>
        <v>0</v>
      </c>
      <c r="AA212" s="547">
        <f t="shared" si="133"/>
        <v>0</v>
      </c>
      <c r="AB212" s="547">
        <f t="shared" si="134"/>
        <v>17066074</v>
      </c>
    </row>
    <row r="213" spans="1:28" ht="15.75" x14ac:dyDescent="0.25">
      <c r="A213" s="548" t="s">
        <v>426</v>
      </c>
      <c r="B213" s="549" t="s">
        <v>427</v>
      </c>
      <c r="C213" s="550">
        <f>'részletező tábla eredeti ei Bag'!H213</f>
        <v>0</v>
      </c>
      <c r="D213" s="551">
        <f>'részletező tábla módosíto ei '!H213</f>
        <v>0</v>
      </c>
      <c r="E213" s="551">
        <f>'2m cofog szerinti teljesítés'!H213</f>
        <v>0</v>
      </c>
      <c r="F213" s="552">
        <f t="shared" ref="F213" si="143">F214+F218+F223+F224+F225+F226+F227+F228</f>
        <v>0</v>
      </c>
      <c r="G213" s="550">
        <f>'részletező tábla eredeti ei Bag'!M213</f>
        <v>0</v>
      </c>
      <c r="H213" s="551">
        <f>'részletező tábla módosíto ei '!M213</f>
        <v>0</v>
      </c>
      <c r="I213" s="551">
        <f>'2m cofog szerinti teljesítés'!M213</f>
        <v>0</v>
      </c>
      <c r="J213" s="552">
        <f t="shared" ref="J213" si="144">J214+J218+J223+J224+J225+J226+J227+J228</f>
        <v>0</v>
      </c>
      <c r="K213" s="550">
        <f>'részletező tábla eredeti ei Bag'!Q213</f>
        <v>0</v>
      </c>
      <c r="L213" s="551">
        <f>'részletező tábla módosíto ei '!Q213</f>
        <v>0</v>
      </c>
      <c r="M213" s="551">
        <f>'2m cofog szerinti teljesítés'!Q213</f>
        <v>0</v>
      </c>
      <c r="N213" s="552">
        <f t="shared" ref="N213" si="145">N214+N218+N223+N224+N225+N226+N227+N228</f>
        <v>0</v>
      </c>
      <c r="O213" s="550">
        <f>'részletező tábla eredeti ei Bag'!AY213</f>
        <v>165613734</v>
      </c>
      <c r="P213" s="551">
        <f>'részletező tábla módosíto ei '!AY213</f>
        <v>174674125</v>
      </c>
      <c r="Q213" s="551">
        <f>'2m cofog szerinti teljesítés'!AY213</f>
        <v>157608051</v>
      </c>
      <c r="R213" s="553">
        <f>Q213/P213</f>
        <v>0.90229764139365232</v>
      </c>
      <c r="S213" s="550">
        <f>'részletező tábla eredeti ei Bag'!AZ213</f>
        <v>165613734</v>
      </c>
      <c r="T213" s="551">
        <f>'részletező tábla módosíto ei '!AZ213</f>
        <v>174674125</v>
      </c>
      <c r="U213" s="551">
        <f>'2m cofog szerinti teljesítés'!AZ213</f>
        <v>157608051</v>
      </c>
      <c r="V213" s="554">
        <f>U213/T213</f>
        <v>0.90229764139365232</v>
      </c>
      <c r="W213" s="555">
        <f t="shared" si="121"/>
        <v>17066074</v>
      </c>
      <c r="Y213" s="555">
        <f t="shared" si="131"/>
        <v>0</v>
      </c>
      <c r="Z213" s="555">
        <f t="shared" si="132"/>
        <v>0</v>
      </c>
      <c r="AA213" s="555">
        <f t="shared" si="133"/>
        <v>0</v>
      </c>
      <c r="AB213" s="555">
        <f t="shared" si="134"/>
        <v>17066074</v>
      </c>
    </row>
    <row r="214" spans="1:28" x14ac:dyDescent="0.25">
      <c r="A214" s="646" t="s">
        <v>428</v>
      </c>
      <c r="B214" s="557" t="s">
        <v>429</v>
      </c>
      <c r="C214" s="558">
        <f>'részletező tábla eredeti ei Bag'!H214</f>
        <v>0</v>
      </c>
      <c r="D214" s="559">
        <f>'részletező tábla módosíto ei '!H214</f>
        <v>0</v>
      </c>
      <c r="E214" s="559">
        <f>'2m cofog szerinti teljesítés'!H214</f>
        <v>0</v>
      </c>
      <c r="F214" s="560">
        <f t="shared" ref="F214" si="146">SUM(F215:F217)</f>
        <v>0</v>
      </c>
      <c r="G214" s="558">
        <f>'részletező tábla eredeti ei Bag'!M214</f>
        <v>0</v>
      </c>
      <c r="H214" s="559">
        <f>'részletező tábla módosíto ei '!M214</f>
        <v>0</v>
      </c>
      <c r="I214" s="559">
        <f>'2m cofog szerinti teljesítés'!M214</f>
        <v>0</v>
      </c>
      <c r="J214" s="560">
        <f t="shared" ref="J214" si="147">SUM(J215:J217)</f>
        <v>0</v>
      </c>
      <c r="K214" s="558">
        <f>'részletező tábla eredeti ei Bag'!Q214</f>
        <v>0</v>
      </c>
      <c r="L214" s="559">
        <f>'részletező tábla módosíto ei '!Q214</f>
        <v>0</v>
      </c>
      <c r="M214" s="559">
        <f>'2m cofog szerinti teljesítés'!Q214</f>
        <v>0</v>
      </c>
      <c r="N214" s="560">
        <f t="shared" ref="N214" si="148">SUM(N215:N217)</f>
        <v>0</v>
      </c>
      <c r="O214" s="558">
        <f>'részletező tábla eredeti ei Bag'!AY214</f>
        <v>0</v>
      </c>
      <c r="P214" s="559">
        <f>'részletező tábla módosíto ei '!AY214</f>
        <v>0</v>
      </c>
      <c r="Q214" s="559">
        <f>'2m cofog szerinti teljesítés'!AY214</f>
        <v>0</v>
      </c>
      <c r="R214" s="561">
        <f t="shared" ref="R214" si="149">SUM(R215:R217)</f>
        <v>0</v>
      </c>
      <c r="S214" s="558">
        <f>'részletező tábla eredeti ei Bag'!AZ214</f>
        <v>0</v>
      </c>
      <c r="T214" s="559">
        <f>'részletező tábla módosíto ei '!AZ214</f>
        <v>0</v>
      </c>
      <c r="U214" s="559">
        <f>'2m cofog szerinti teljesítés'!AZ214</f>
        <v>0</v>
      </c>
      <c r="V214" s="562">
        <f t="shared" ref="V214" si="150">SUM(V215:V217)</f>
        <v>0</v>
      </c>
      <c r="W214" s="563">
        <f t="shared" si="121"/>
        <v>0</v>
      </c>
      <c r="Y214" s="563">
        <f t="shared" si="131"/>
        <v>0</v>
      </c>
      <c r="Z214" s="563">
        <f t="shared" si="132"/>
        <v>0</v>
      </c>
      <c r="AA214" s="563">
        <f t="shared" si="133"/>
        <v>0</v>
      </c>
      <c r="AB214" s="563">
        <f t="shared" si="134"/>
        <v>0</v>
      </c>
    </row>
    <row r="215" spans="1:28" x14ac:dyDescent="0.25">
      <c r="A215" s="647" t="s">
        <v>430</v>
      </c>
      <c r="B215" s="648" t="s">
        <v>431</v>
      </c>
      <c r="C215" s="558">
        <f>'részletező tábla eredeti ei Bag'!H215</f>
        <v>0</v>
      </c>
      <c r="D215" s="559">
        <f>'részletező tábla módosíto ei '!H215</f>
        <v>0</v>
      </c>
      <c r="E215" s="559">
        <f>'2m cofog szerinti teljesítés'!H215</f>
        <v>0</v>
      </c>
      <c r="F215" s="560"/>
      <c r="G215" s="558">
        <f>'részletező tábla eredeti ei Bag'!M215</f>
        <v>0</v>
      </c>
      <c r="H215" s="559">
        <f>'részletező tábla módosíto ei '!M215</f>
        <v>0</v>
      </c>
      <c r="I215" s="559">
        <f>'2m cofog szerinti teljesítés'!M215</f>
        <v>0</v>
      </c>
      <c r="J215" s="560"/>
      <c r="K215" s="558">
        <f>'részletező tábla eredeti ei Bag'!Q215</f>
        <v>0</v>
      </c>
      <c r="L215" s="559">
        <f>'részletező tábla módosíto ei '!Q215</f>
        <v>0</v>
      </c>
      <c r="M215" s="559">
        <f>'2m cofog szerinti teljesítés'!Q215</f>
        <v>0</v>
      </c>
      <c r="N215" s="560"/>
      <c r="O215" s="558">
        <f>'részletező tábla eredeti ei Bag'!AY215</f>
        <v>0</v>
      </c>
      <c r="P215" s="559">
        <f>'részletező tábla módosíto ei '!AY215</f>
        <v>0</v>
      </c>
      <c r="Q215" s="559">
        <f>'2m cofog szerinti teljesítés'!AY215</f>
        <v>0</v>
      </c>
      <c r="R215" s="561"/>
      <c r="S215" s="558">
        <f>'részletező tábla eredeti ei Bag'!AZ215</f>
        <v>0</v>
      </c>
      <c r="T215" s="559">
        <f>'részletező tábla módosíto ei '!AZ215</f>
        <v>0</v>
      </c>
      <c r="U215" s="559">
        <f>'2m cofog szerinti teljesítés'!AZ215</f>
        <v>0</v>
      </c>
      <c r="V215" s="562"/>
      <c r="W215" s="563">
        <f t="shared" si="121"/>
        <v>0</v>
      </c>
      <c r="Y215" s="563">
        <f t="shared" si="131"/>
        <v>0</v>
      </c>
      <c r="Z215" s="563">
        <f t="shared" si="132"/>
        <v>0</v>
      </c>
      <c r="AA215" s="563">
        <f t="shared" si="133"/>
        <v>0</v>
      </c>
      <c r="AB215" s="563">
        <f t="shared" si="134"/>
        <v>0</v>
      </c>
    </row>
    <row r="216" spans="1:28" ht="30" x14ac:dyDescent="0.25">
      <c r="A216" s="647" t="s">
        <v>432</v>
      </c>
      <c r="B216" s="648" t="s">
        <v>433</v>
      </c>
      <c r="C216" s="558">
        <f>'részletező tábla eredeti ei Bag'!H216</f>
        <v>0</v>
      </c>
      <c r="D216" s="559">
        <f>'részletező tábla módosíto ei '!H216</f>
        <v>0</v>
      </c>
      <c r="E216" s="559">
        <f>'2m cofog szerinti teljesítés'!H216</f>
        <v>0</v>
      </c>
      <c r="F216" s="560"/>
      <c r="G216" s="558">
        <f>'részletező tábla eredeti ei Bag'!M216</f>
        <v>0</v>
      </c>
      <c r="H216" s="559">
        <f>'részletező tábla módosíto ei '!M216</f>
        <v>0</v>
      </c>
      <c r="I216" s="559">
        <f>'2m cofog szerinti teljesítés'!M216</f>
        <v>0</v>
      </c>
      <c r="J216" s="560"/>
      <c r="K216" s="558">
        <f>'részletező tábla eredeti ei Bag'!Q216</f>
        <v>0</v>
      </c>
      <c r="L216" s="559">
        <f>'részletező tábla módosíto ei '!Q216</f>
        <v>0</v>
      </c>
      <c r="M216" s="559">
        <f>'2m cofog szerinti teljesítés'!Q216</f>
        <v>0</v>
      </c>
      <c r="N216" s="560"/>
      <c r="O216" s="558">
        <f>'részletező tábla eredeti ei Bag'!AY216</f>
        <v>0</v>
      </c>
      <c r="P216" s="559">
        <f>'részletező tábla módosíto ei '!AY216</f>
        <v>0</v>
      </c>
      <c r="Q216" s="559">
        <f>'2m cofog szerinti teljesítés'!AY216</f>
        <v>0</v>
      </c>
      <c r="R216" s="561"/>
      <c r="S216" s="558">
        <f>'részletező tábla eredeti ei Bag'!AZ216</f>
        <v>0</v>
      </c>
      <c r="T216" s="559">
        <f>'részletező tábla módosíto ei '!AZ216</f>
        <v>0</v>
      </c>
      <c r="U216" s="559">
        <f>'2m cofog szerinti teljesítés'!AZ216</f>
        <v>0</v>
      </c>
      <c r="V216" s="562"/>
      <c r="W216" s="563">
        <f t="shared" si="121"/>
        <v>0</v>
      </c>
      <c r="Y216" s="563">
        <f t="shared" si="131"/>
        <v>0</v>
      </c>
      <c r="Z216" s="563">
        <f t="shared" si="132"/>
        <v>0</v>
      </c>
      <c r="AA216" s="563">
        <f t="shared" si="133"/>
        <v>0</v>
      </c>
      <c r="AB216" s="563">
        <f t="shared" si="134"/>
        <v>0</v>
      </c>
    </row>
    <row r="217" spans="1:28" x14ac:dyDescent="0.25">
      <c r="A217" s="647" t="s">
        <v>434</v>
      </c>
      <c r="B217" s="648" t="s">
        <v>435</v>
      </c>
      <c r="C217" s="558">
        <f>'részletező tábla eredeti ei Bag'!H217</f>
        <v>0</v>
      </c>
      <c r="D217" s="559">
        <f>'részletező tábla módosíto ei '!H217</f>
        <v>0</v>
      </c>
      <c r="E217" s="559">
        <f>'2m cofog szerinti teljesítés'!H217</f>
        <v>0</v>
      </c>
      <c r="F217" s="560"/>
      <c r="G217" s="558">
        <f>'részletező tábla eredeti ei Bag'!M217</f>
        <v>0</v>
      </c>
      <c r="H217" s="559">
        <f>'részletező tábla módosíto ei '!M217</f>
        <v>0</v>
      </c>
      <c r="I217" s="559">
        <f>'2m cofog szerinti teljesítés'!M217</f>
        <v>0</v>
      </c>
      <c r="J217" s="560"/>
      <c r="K217" s="558">
        <f>'részletező tábla eredeti ei Bag'!Q217</f>
        <v>0</v>
      </c>
      <c r="L217" s="559">
        <f>'részletező tábla módosíto ei '!Q217</f>
        <v>0</v>
      </c>
      <c r="M217" s="559">
        <f>'2m cofog szerinti teljesítés'!Q217</f>
        <v>0</v>
      </c>
      <c r="N217" s="560"/>
      <c r="O217" s="558">
        <f>'részletező tábla eredeti ei Bag'!AY217</f>
        <v>0</v>
      </c>
      <c r="P217" s="559">
        <f>'részletező tábla módosíto ei '!AY217</f>
        <v>0</v>
      </c>
      <c r="Q217" s="559">
        <f>'2m cofog szerinti teljesítés'!AY217</f>
        <v>0</v>
      </c>
      <c r="R217" s="561"/>
      <c r="S217" s="558">
        <f>'részletező tábla eredeti ei Bag'!AZ217</f>
        <v>0</v>
      </c>
      <c r="T217" s="559">
        <f>'részletező tábla módosíto ei '!AZ217</f>
        <v>0</v>
      </c>
      <c r="U217" s="559">
        <f>'2m cofog szerinti teljesítés'!AZ217</f>
        <v>0</v>
      </c>
      <c r="V217" s="562"/>
      <c r="W217" s="563">
        <f t="shared" si="121"/>
        <v>0</v>
      </c>
      <c r="Y217" s="563">
        <f t="shared" si="131"/>
        <v>0</v>
      </c>
      <c r="Z217" s="563">
        <f t="shared" si="132"/>
        <v>0</v>
      </c>
      <c r="AA217" s="563">
        <f t="shared" si="133"/>
        <v>0</v>
      </c>
      <c r="AB217" s="563">
        <f t="shared" si="134"/>
        <v>0</v>
      </c>
    </row>
    <row r="218" spans="1:28" x14ac:dyDescent="0.25">
      <c r="A218" s="646" t="s">
        <v>436</v>
      </c>
      <c r="B218" s="649" t="s">
        <v>437</v>
      </c>
      <c r="C218" s="558">
        <f>'részletező tábla eredeti ei Bag'!H218</f>
        <v>0</v>
      </c>
      <c r="D218" s="559">
        <f>'részletező tábla módosíto ei '!H218</f>
        <v>0</v>
      </c>
      <c r="E218" s="559">
        <f>'2m cofog szerinti teljesítés'!H218</f>
        <v>0</v>
      </c>
      <c r="F218" s="560">
        <f t="shared" ref="F218" si="151">SUM(F219:F222)</f>
        <v>0</v>
      </c>
      <c r="G218" s="558">
        <f>'részletező tábla eredeti ei Bag'!M218</f>
        <v>0</v>
      </c>
      <c r="H218" s="559">
        <f>'részletező tábla módosíto ei '!M218</f>
        <v>0</v>
      </c>
      <c r="I218" s="559">
        <f>'2m cofog szerinti teljesítés'!M218</f>
        <v>0</v>
      </c>
      <c r="J218" s="560">
        <f t="shared" ref="J218" si="152">SUM(J219:J222)</f>
        <v>0</v>
      </c>
      <c r="K218" s="558">
        <f>'részletező tábla eredeti ei Bag'!Q218</f>
        <v>0</v>
      </c>
      <c r="L218" s="559">
        <f>'részletező tábla módosíto ei '!Q218</f>
        <v>0</v>
      </c>
      <c r="M218" s="559">
        <f>'2m cofog szerinti teljesítés'!Q218</f>
        <v>0</v>
      </c>
      <c r="N218" s="560">
        <f t="shared" ref="N218" si="153">SUM(N219:N222)</f>
        <v>0</v>
      </c>
      <c r="O218" s="558">
        <f>'részletező tábla eredeti ei Bag'!AY218</f>
        <v>0</v>
      </c>
      <c r="P218" s="559">
        <f>'részletező tábla módosíto ei '!AY218</f>
        <v>0</v>
      </c>
      <c r="Q218" s="559">
        <f>'2m cofog szerinti teljesítés'!AY218</f>
        <v>0</v>
      </c>
      <c r="R218" s="561">
        <f t="shared" ref="R218" si="154">SUM(R219:R222)</f>
        <v>0</v>
      </c>
      <c r="S218" s="558">
        <f>'részletező tábla eredeti ei Bag'!AZ218</f>
        <v>0</v>
      </c>
      <c r="T218" s="559">
        <f>'részletező tábla módosíto ei '!AZ218</f>
        <v>0</v>
      </c>
      <c r="U218" s="559">
        <f>'2m cofog szerinti teljesítés'!AZ218</f>
        <v>0</v>
      </c>
      <c r="V218" s="562">
        <f t="shared" ref="V218" si="155">SUM(V219:V222)</f>
        <v>0</v>
      </c>
      <c r="W218" s="563">
        <f t="shared" si="121"/>
        <v>0</v>
      </c>
      <c r="Y218" s="563">
        <f t="shared" si="131"/>
        <v>0</v>
      </c>
      <c r="Z218" s="563">
        <f t="shared" si="132"/>
        <v>0</v>
      </c>
      <c r="AA218" s="563">
        <f t="shared" si="133"/>
        <v>0</v>
      </c>
      <c r="AB218" s="563">
        <f t="shared" si="134"/>
        <v>0</v>
      </c>
    </row>
    <row r="219" spans="1:28" x14ac:dyDescent="0.25">
      <c r="A219" s="647" t="s">
        <v>438</v>
      </c>
      <c r="B219" s="648" t="s">
        <v>439</v>
      </c>
      <c r="C219" s="558">
        <f>'részletező tábla eredeti ei Bag'!H219</f>
        <v>0</v>
      </c>
      <c r="D219" s="559">
        <f>'részletező tábla módosíto ei '!H219</f>
        <v>0</v>
      </c>
      <c r="E219" s="559">
        <f>'2m cofog szerinti teljesítés'!H219</f>
        <v>0</v>
      </c>
      <c r="F219" s="560"/>
      <c r="G219" s="558">
        <f>'részletező tábla eredeti ei Bag'!M219</f>
        <v>0</v>
      </c>
      <c r="H219" s="559">
        <f>'részletező tábla módosíto ei '!M219</f>
        <v>0</v>
      </c>
      <c r="I219" s="559">
        <f>'2m cofog szerinti teljesítés'!M219</f>
        <v>0</v>
      </c>
      <c r="J219" s="560"/>
      <c r="K219" s="558">
        <f>'részletező tábla eredeti ei Bag'!Q219</f>
        <v>0</v>
      </c>
      <c r="L219" s="559">
        <f>'részletező tábla módosíto ei '!Q219</f>
        <v>0</v>
      </c>
      <c r="M219" s="559">
        <f>'2m cofog szerinti teljesítés'!Q219</f>
        <v>0</v>
      </c>
      <c r="N219" s="560"/>
      <c r="O219" s="558">
        <f>'részletező tábla eredeti ei Bag'!AY219</f>
        <v>0</v>
      </c>
      <c r="P219" s="559">
        <f>'részletező tábla módosíto ei '!AY219</f>
        <v>0</v>
      </c>
      <c r="Q219" s="559">
        <f>'2m cofog szerinti teljesítés'!AY219</f>
        <v>0</v>
      </c>
      <c r="R219" s="561"/>
      <c r="S219" s="558">
        <f>'részletező tábla eredeti ei Bag'!AZ219</f>
        <v>0</v>
      </c>
      <c r="T219" s="559">
        <f>'részletező tábla módosíto ei '!AZ219</f>
        <v>0</v>
      </c>
      <c r="U219" s="559">
        <f>'2m cofog szerinti teljesítés'!AZ219</f>
        <v>0</v>
      </c>
      <c r="V219" s="562"/>
      <c r="W219" s="563">
        <f t="shared" si="121"/>
        <v>0</v>
      </c>
      <c r="Y219" s="563">
        <f t="shared" si="131"/>
        <v>0</v>
      </c>
      <c r="Z219" s="563">
        <f t="shared" si="132"/>
        <v>0</v>
      </c>
      <c r="AA219" s="563">
        <f t="shared" si="133"/>
        <v>0</v>
      </c>
      <c r="AB219" s="563">
        <f t="shared" si="134"/>
        <v>0</v>
      </c>
    </row>
    <row r="220" spans="1:28" x14ac:dyDescent="0.25">
      <c r="A220" s="647" t="s">
        <v>440</v>
      </c>
      <c r="B220" s="648" t="s">
        <v>441</v>
      </c>
      <c r="C220" s="558">
        <f>'részletező tábla eredeti ei Bag'!H220</f>
        <v>0</v>
      </c>
      <c r="D220" s="559">
        <f>'részletező tábla módosíto ei '!H220</f>
        <v>0</v>
      </c>
      <c r="E220" s="559">
        <f>'2m cofog szerinti teljesítés'!H220</f>
        <v>0</v>
      </c>
      <c r="F220" s="560"/>
      <c r="G220" s="558">
        <f>'részletező tábla eredeti ei Bag'!M220</f>
        <v>0</v>
      </c>
      <c r="H220" s="559">
        <f>'részletező tábla módosíto ei '!M220</f>
        <v>0</v>
      </c>
      <c r="I220" s="559">
        <f>'2m cofog szerinti teljesítés'!M220</f>
        <v>0</v>
      </c>
      <c r="J220" s="560"/>
      <c r="K220" s="558">
        <f>'részletező tábla eredeti ei Bag'!Q220</f>
        <v>0</v>
      </c>
      <c r="L220" s="559">
        <f>'részletező tábla módosíto ei '!Q220</f>
        <v>0</v>
      </c>
      <c r="M220" s="559">
        <f>'2m cofog szerinti teljesítés'!Q220</f>
        <v>0</v>
      </c>
      <c r="N220" s="560"/>
      <c r="O220" s="558">
        <f>'részletező tábla eredeti ei Bag'!AY220</f>
        <v>0</v>
      </c>
      <c r="P220" s="559">
        <f>'részletező tábla módosíto ei '!AY220</f>
        <v>0</v>
      </c>
      <c r="Q220" s="559">
        <f>'2m cofog szerinti teljesítés'!AY220</f>
        <v>0</v>
      </c>
      <c r="R220" s="561"/>
      <c r="S220" s="558">
        <f>'részletező tábla eredeti ei Bag'!AZ220</f>
        <v>0</v>
      </c>
      <c r="T220" s="559">
        <f>'részletező tábla módosíto ei '!AZ220</f>
        <v>0</v>
      </c>
      <c r="U220" s="559">
        <f>'2m cofog szerinti teljesítés'!AZ220</f>
        <v>0</v>
      </c>
      <c r="V220" s="562"/>
      <c r="W220" s="563">
        <f t="shared" si="121"/>
        <v>0</v>
      </c>
      <c r="Y220" s="563">
        <f t="shared" si="131"/>
        <v>0</v>
      </c>
      <c r="Z220" s="563">
        <f t="shared" si="132"/>
        <v>0</v>
      </c>
      <c r="AA220" s="563">
        <f t="shared" si="133"/>
        <v>0</v>
      </c>
      <c r="AB220" s="563">
        <f t="shared" si="134"/>
        <v>0</v>
      </c>
    </row>
    <row r="221" spans="1:28" x14ac:dyDescent="0.25">
      <c r="A221" s="647" t="s">
        <v>442</v>
      </c>
      <c r="B221" s="648" t="s">
        <v>443</v>
      </c>
      <c r="C221" s="558">
        <f>'részletező tábla eredeti ei Bag'!H221</f>
        <v>0</v>
      </c>
      <c r="D221" s="559">
        <f>'részletező tábla módosíto ei '!H221</f>
        <v>0</v>
      </c>
      <c r="E221" s="559">
        <f>'2m cofog szerinti teljesítés'!H221</f>
        <v>0</v>
      </c>
      <c r="F221" s="560"/>
      <c r="G221" s="558">
        <f>'részletező tábla eredeti ei Bag'!M221</f>
        <v>0</v>
      </c>
      <c r="H221" s="559">
        <f>'részletező tábla módosíto ei '!M221</f>
        <v>0</v>
      </c>
      <c r="I221" s="559">
        <f>'2m cofog szerinti teljesítés'!M221</f>
        <v>0</v>
      </c>
      <c r="J221" s="560"/>
      <c r="K221" s="558">
        <f>'részletező tábla eredeti ei Bag'!Q221</f>
        <v>0</v>
      </c>
      <c r="L221" s="559">
        <f>'részletező tábla módosíto ei '!Q221</f>
        <v>0</v>
      </c>
      <c r="M221" s="559">
        <f>'2m cofog szerinti teljesítés'!Q221</f>
        <v>0</v>
      </c>
      <c r="N221" s="560"/>
      <c r="O221" s="558">
        <f>'részletező tábla eredeti ei Bag'!AY221</f>
        <v>0</v>
      </c>
      <c r="P221" s="559">
        <f>'részletező tábla módosíto ei '!AY221</f>
        <v>0</v>
      </c>
      <c r="Q221" s="559">
        <f>'2m cofog szerinti teljesítés'!AY221</f>
        <v>0</v>
      </c>
      <c r="R221" s="561"/>
      <c r="S221" s="558">
        <f>'részletező tábla eredeti ei Bag'!AZ221</f>
        <v>0</v>
      </c>
      <c r="T221" s="559">
        <f>'részletező tábla módosíto ei '!AZ221</f>
        <v>0</v>
      </c>
      <c r="U221" s="559">
        <f>'2m cofog szerinti teljesítés'!AZ221</f>
        <v>0</v>
      </c>
      <c r="V221" s="562"/>
      <c r="W221" s="563">
        <f t="shared" si="121"/>
        <v>0</v>
      </c>
      <c r="Y221" s="563">
        <f t="shared" si="131"/>
        <v>0</v>
      </c>
      <c r="Z221" s="563">
        <f t="shared" si="132"/>
        <v>0</v>
      </c>
      <c r="AA221" s="563">
        <f t="shared" si="133"/>
        <v>0</v>
      </c>
      <c r="AB221" s="563">
        <f t="shared" si="134"/>
        <v>0</v>
      </c>
    </row>
    <row r="222" spans="1:28" x14ac:dyDescent="0.25">
      <c r="A222" s="647" t="s">
        <v>444</v>
      </c>
      <c r="B222" s="648" t="s">
        <v>445</v>
      </c>
      <c r="C222" s="558">
        <f>'részletező tábla eredeti ei Bag'!H222</f>
        <v>0</v>
      </c>
      <c r="D222" s="559">
        <f>'részletező tábla módosíto ei '!H222</f>
        <v>0</v>
      </c>
      <c r="E222" s="559">
        <f>'2m cofog szerinti teljesítés'!H222</f>
        <v>0</v>
      </c>
      <c r="F222" s="560"/>
      <c r="G222" s="558">
        <f>'részletező tábla eredeti ei Bag'!M222</f>
        <v>0</v>
      </c>
      <c r="H222" s="559">
        <f>'részletező tábla módosíto ei '!M222</f>
        <v>0</v>
      </c>
      <c r="I222" s="559">
        <f>'2m cofog szerinti teljesítés'!M222</f>
        <v>0</v>
      </c>
      <c r="J222" s="560"/>
      <c r="K222" s="558">
        <f>'részletező tábla eredeti ei Bag'!Q222</f>
        <v>0</v>
      </c>
      <c r="L222" s="559">
        <f>'részletező tábla módosíto ei '!Q222</f>
        <v>0</v>
      </c>
      <c r="M222" s="559">
        <f>'2m cofog szerinti teljesítés'!Q222</f>
        <v>0</v>
      </c>
      <c r="N222" s="560"/>
      <c r="O222" s="558">
        <f>'részletező tábla eredeti ei Bag'!AY222</f>
        <v>0</v>
      </c>
      <c r="P222" s="559">
        <f>'részletező tábla módosíto ei '!AY222</f>
        <v>0</v>
      </c>
      <c r="Q222" s="559">
        <f>'2m cofog szerinti teljesítés'!AY222</f>
        <v>0</v>
      </c>
      <c r="R222" s="561"/>
      <c r="S222" s="558">
        <f>'részletező tábla eredeti ei Bag'!AZ222</f>
        <v>0</v>
      </c>
      <c r="T222" s="559">
        <f>'részletező tábla módosíto ei '!AZ222</f>
        <v>0</v>
      </c>
      <c r="U222" s="559">
        <f>'2m cofog szerinti teljesítés'!AZ222</f>
        <v>0</v>
      </c>
      <c r="V222" s="562"/>
      <c r="W222" s="563">
        <f t="shared" si="121"/>
        <v>0</v>
      </c>
      <c r="Y222" s="563">
        <f t="shared" si="131"/>
        <v>0</v>
      </c>
      <c r="Z222" s="563">
        <f t="shared" si="132"/>
        <v>0</v>
      </c>
      <c r="AA222" s="563">
        <f t="shared" si="133"/>
        <v>0</v>
      </c>
      <c r="AB222" s="563">
        <f t="shared" si="134"/>
        <v>0</v>
      </c>
    </row>
    <row r="223" spans="1:28" x14ac:dyDescent="0.25">
      <c r="A223" s="646" t="s">
        <v>446</v>
      </c>
      <c r="B223" s="649" t="s">
        <v>447</v>
      </c>
      <c r="C223" s="558">
        <f>'részletező tábla eredeti ei Bag'!H223</f>
        <v>0</v>
      </c>
      <c r="D223" s="559">
        <f>'részletező tábla módosíto ei '!H223</f>
        <v>0</v>
      </c>
      <c r="E223" s="559">
        <f>'2m cofog szerinti teljesítés'!H223</f>
        <v>0</v>
      </c>
      <c r="F223" s="560"/>
      <c r="G223" s="558">
        <f>'részletező tábla eredeti ei Bag'!M223</f>
        <v>0</v>
      </c>
      <c r="H223" s="559">
        <f>'részletező tábla módosíto ei '!M223</f>
        <v>0</v>
      </c>
      <c r="I223" s="559">
        <f>'2m cofog szerinti teljesítés'!M223</f>
        <v>0</v>
      </c>
      <c r="J223" s="560"/>
      <c r="K223" s="558">
        <f>'részletező tábla eredeti ei Bag'!Q223</f>
        <v>0</v>
      </c>
      <c r="L223" s="559">
        <f>'részletező tábla módosíto ei '!Q223</f>
        <v>0</v>
      </c>
      <c r="M223" s="559">
        <f>'2m cofog szerinti teljesítés'!Q223</f>
        <v>0</v>
      </c>
      <c r="N223" s="560"/>
      <c r="O223" s="558">
        <f>'részletező tábla eredeti ei Bag'!AY223</f>
        <v>0</v>
      </c>
      <c r="P223" s="559">
        <f>'részletező tábla módosíto ei '!AY223</f>
        <v>0</v>
      </c>
      <c r="Q223" s="559">
        <f>'2m cofog szerinti teljesítés'!AY223</f>
        <v>0</v>
      </c>
      <c r="R223" s="561"/>
      <c r="S223" s="558">
        <f>'részletező tábla eredeti ei Bag'!AZ223</f>
        <v>0</v>
      </c>
      <c r="T223" s="559">
        <f>'részletező tábla módosíto ei '!AZ223</f>
        <v>0</v>
      </c>
      <c r="U223" s="559">
        <f>'2m cofog szerinti teljesítés'!AZ223</f>
        <v>0</v>
      </c>
      <c r="V223" s="562"/>
      <c r="W223" s="563">
        <f t="shared" si="121"/>
        <v>0</v>
      </c>
      <c r="Y223" s="563">
        <f t="shared" si="131"/>
        <v>0</v>
      </c>
      <c r="Z223" s="563">
        <f t="shared" si="132"/>
        <v>0</v>
      </c>
      <c r="AA223" s="563">
        <f t="shared" si="133"/>
        <v>0</v>
      </c>
      <c r="AB223" s="563">
        <f t="shared" si="134"/>
        <v>0</v>
      </c>
    </row>
    <row r="224" spans="1:28" x14ac:dyDescent="0.25">
      <c r="A224" s="646" t="s">
        <v>448</v>
      </c>
      <c r="B224" s="557" t="s">
        <v>449</v>
      </c>
      <c r="C224" s="558">
        <f>'részletező tábla eredeti ei Bag'!H224</f>
        <v>0</v>
      </c>
      <c r="D224" s="559">
        <f>'részletező tábla módosíto ei '!H224</f>
        <v>0</v>
      </c>
      <c r="E224" s="559">
        <f>'2m cofog szerinti teljesítés'!H224</f>
        <v>0</v>
      </c>
      <c r="F224" s="560"/>
      <c r="G224" s="558">
        <f>'részletező tábla eredeti ei Bag'!M224</f>
        <v>0</v>
      </c>
      <c r="H224" s="559">
        <f>'részletező tábla módosíto ei '!M224</f>
        <v>0</v>
      </c>
      <c r="I224" s="559">
        <f>'2m cofog szerinti teljesítés'!M224</f>
        <v>0</v>
      </c>
      <c r="J224" s="560"/>
      <c r="K224" s="558">
        <f>'részletező tábla eredeti ei Bag'!Q224</f>
        <v>0</v>
      </c>
      <c r="L224" s="559">
        <f>'részletező tábla módosíto ei '!Q224</f>
        <v>0</v>
      </c>
      <c r="M224" s="559">
        <f>'2m cofog szerinti teljesítés'!Q224</f>
        <v>0</v>
      </c>
      <c r="N224" s="560"/>
      <c r="O224" s="558">
        <f>'részletező tábla eredeti ei Bag'!AY224</f>
        <v>7000000</v>
      </c>
      <c r="P224" s="559">
        <f>'részletező tábla módosíto ei '!AY224</f>
        <v>7713980</v>
      </c>
      <c r="Q224" s="559">
        <f>'2m cofog szerinti teljesítés'!AY224</f>
        <v>7713980</v>
      </c>
      <c r="R224" s="561">
        <f>Q224/P224</f>
        <v>1</v>
      </c>
      <c r="S224" s="558">
        <f>'részletező tábla eredeti ei Bag'!AZ224</f>
        <v>7000000</v>
      </c>
      <c r="T224" s="559">
        <f>'részletező tábla módosíto ei '!AZ224</f>
        <v>7713980</v>
      </c>
      <c r="U224" s="559">
        <f>'2m cofog szerinti teljesítés'!AZ224</f>
        <v>7713980</v>
      </c>
      <c r="V224" s="562">
        <f>U224/T224</f>
        <v>1</v>
      </c>
      <c r="W224" s="563">
        <f t="shared" si="121"/>
        <v>0</v>
      </c>
      <c r="Y224" s="563">
        <f t="shared" si="131"/>
        <v>0</v>
      </c>
      <c r="Z224" s="563">
        <f t="shared" si="132"/>
        <v>0</v>
      </c>
      <c r="AA224" s="563">
        <f t="shared" si="133"/>
        <v>0</v>
      </c>
      <c r="AB224" s="563">
        <f t="shared" si="134"/>
        <v>0</v>
      </c>
    </row>
    <row r="225" spans="1:28" x14ac:dyDescent="0.25">
      <c r="A225" s="646" t="s">
        <v>450</v>
      </c>
      <c r="B225" s="557" t="s">
        <v>451</v>
      </c>
      <c r="C225" s="558">
        <f>'részletező tábla eredeti ei Bag'!H225</f>
        <v>0</v>
      </c>
      <c r="D225" s="559">
        <f>'részletező tábla módosíto ei '!H225</f>
        <v>0</v>
      </c>
      <c r="E225" s="559">
        <f>'2m cofog szerinti teljesítés'!H225</f>
        <v>0</v>
      </c>
      <c r="F225" s="560"/>
      <c r="G225" s="558">
        <f>'részletező tábla eredeti ei Bag'!M225</f>
        <v>0</v>
      </c>
      <c r="H225" s="559">
        <f>'részletező tábla módosíto ei '!M225</f>
        <v>0</v>
      </c>
      <c r="I225" s="559">
        <f>'2m cofog szerinti teljesítés'!M225</f>
        <v>0</v>
      </c>
      <c r="J225" s="560"/>
      <c r="K225" s="558">
        <f>'részletező tábla eredeti ei Bag'!Q225</f>
        <v>0</v>
      </c>
      <c r="L225" s="559">
        <f>'részletező tábla módosíto ei '!Q225</f>
        <v>0</v>
      </c>
      <c r="M225" s="559">
        <f>'2m cofog szerinti teljesítés'!Q225</f>
        <v>0</v>
      </c>
      <c r="N225" s="560"/>
      <c r="O225" s="558">
        <f>'részletező tábla eredeti ei Bag'!AY225</f>
        <v>158613734</v>
      </c>
      <c r="P225" s="559">
        <f>'részletező tábla módosíto ei '!AY225</f>
        <v>166960145</v>
      </c>
      <c r="Q225" s="559">
        <f>'2m cofog szerinti teljesítés'!AY225</f>
        <v>149894071</v>
      </c>
      <c r="R225" s="561">
        <f>Q225/P225</f>
        <v>0.89778354588755294</v>
      </c>
      <c r="S225" s="558">
        <f>'részletező tábla eredeti ei Bag'!AZ225</f>
        <v>158613734</v>
      </c>
      <c r="T225" s="559">
        <f>'részletező tábla módosíto ei '!AZ225</f>
        <v>166960145</v>
      </c>
      <c r="U225" s="559">
        <f>'2m cofog szerinti teljesítés'!AZ225</f>
        <v>149894071</v>
      </c>
      <c r="V225" s="562">
        <f>U225/T225</f>
        <v>0.89778354588755294</v>
      </c>
      <c r="W225" s="563">
        <f t="shared" si="121"/>
        <v>17066074</v>
      </c>
      <c r="Y225" s="563">
        <f t="shared" si="131"/>
        <v>0</v>
      </c>
      <c r="Z225" s="563">
        <f t="shared" si="132"/>
        <v>0</v>
      </c>
      <c r="AA225" s="563">
        <f t="shared" si="133"/>
        <v>0</v>
      </c>
      <c r="AB225" s="563">
        <f t="shared" si="134"/>
        <v>17066074</v>
      </c>
    </row>
    <row r="226" spans="1:28" x14ac:dyDescent="0.25">
      <c r="A226" s="646" t="s">
        <v>452</v>
      </c>
      <c r="B226" s="557" t="s">
        <v>453</v>
      </c>
      <c r="C226" s="558">
        <f>'részletező tábla eredeti ei Bag'!H226</f>
        <v>0</v>
      </c>
      <c r="D226" s="559">
        <f>'részletező tábla módosíto ei '!H226</f>
        <v>0</v>
      </c>
      <c r="E226" s="559">
        <f>'2m cofog szerinti teljesítés'!H226</f>
        <v>0</v>
      </c>
      <c r="F226" s="560"/>
      <c r="G226" s="558">
        <f>'részletező tábla eredeti ei Bag'!M226</f>
        <v>0</v>
      </c>
      <c r="H226" s="559">
        <f>'részletező tábla módosíto ei '!M226</f>
        <v>0</v>
      </c>
      <c r="I226" s="559">
        <f>'2m cofog szerinti teljesítés'!M226</f>
        <v>0</v>
      </c>
      <c r="J226" s="560"/>
      <c r="K226" s="558">
        <f>'részletező tábla eredeti ei Bag'!Q226</f>
        <v>0</v>
      </c>
      <c r="L226" s="559">
        <f>'részletező tábla módosíto ei '!Q226</f>
        <v>0</v>
      </c>
      <c r="M226" s="559">
        <f>'2m cofog szerinti teljesítés'!Q226</f>
        <v>0</v>
      </c>
      <c r="N226" s="560"/>
      <c r="O226" s="558">
        <f>'részletező tábla eredeti ei Bag'!AY226</f>
        <v>0</v>
      </c>
      <c r="P226" s="559">
        <f>'részletező tábla módosíto ei '!AY226</f>
        <v>0</v>
      </c>
      <c r="Q226" s="559">
        <f>'2m cofog szerinti teljesítés'!AY226</f>
        <v>0</v>
      </c>
      <c r="R226" s="561"/>
      <c r="S226" s="558">
        <f>'részletező tábla eredeti ei Bag'!AZ226</f>
        <v>0</v>
      </c>
      <c r="T226" s="559">
        <f>'részletező tábla módosíto ei '!AZ226</f>
        <v>0</v>
      </c>
      <c r="U226" s="559">
        <f>'2m cofog szerinti teljesítés'!AZ226</f>
        <v>0</v>
      </c>
      <c r="V226" s="562"/>
      <c r="W226" s="563">
        <f t="shared" si="121"/>
        <v>0</v>
      </c>
      <c r="Y226" s="563">
        <f t="shared" si="131"/>
        <v>0</v>
      </c>
      <c r="Z226" s="563">
        <f t="shared" si="132"/>
        <v>0</v>
      </c>
      <c r="AA226" s="563">
        <f t="shared" si="133"/>
        <v>0</v>
      </c>
      <c r="AB226" s="563">
        <f t="shared" si="134"/>
        <v>0</v>
      </c>
    </row>
    <row r="227" spans="1:28" x14ac:dyDescent="0.25">
      <c r="A227" s="646" t="s">
        <v>454</v>
      </c>
      <c r="B227" s="557" t="s">
        <v>455</v>
      </c>
      <c r="C227" s="558">
        <f>'részletező tábla eredeti ei Bag'!H227</f>
        <v>0</v>
      </c>
      <c r="D227" s="559">
        <f>'részletező tábla módosíto ei '!H227</f>
        <v>0</v>
      </c>
      <c r="E227" s="559">
        <f>'2m cofog szerinti teljesítés'!H227</f>
        <v>0</v>
      </c>
      <c r="F227" s="560"/>
      <c r="G227" s="558">
        <f>'részletező tábla eredeti ei Bag'!M227</f>
        <v>0</v>
      </c>
      <c r="H227" s="559">
        <f>'részletező tábla módosíto ei '!M227</f>
        <v>0</v>
      </c>
      <c r="I227" s="559">
        <f>'2m cofog szerinti teljesítés'!M227</f>
        <v>0</v>
      </c>
      <c r="J227" s="560"/>
      <c r="K227" s="558">
        <f>'részletező tábla eredeti ei Bag'!Q227</f>
        <v>0</v>
      </c>
      <c r="L227" s="559">
        <f>'részletező tábla módosíto ei '!Q227</f>
        <v>0</v>
      </c>
      <c r="M227" s="559">
        <f>'2m cofog szerinti teljesítés'!Q227</f>
        <v>0</v>
      </c>
      <c r="N227" s="560"/>
      <c r="O227" s="558">
        <f>'részletező tábla eredeti ei Bag'!AY227</f>
        <v>0</v>
      </c>
      <c r="P227" s="559">
        <f>'részletező tábla módosíto ei '!AY227</f>
        <v>0</v>
      </c>
      <c r="Q227" s="559">
        <f>'2m cofog szerinti teljesítés'!AY227</f>
        <v>0</v>
      </c>
      <c r="R227" s="561"/>
      <c r="S227" s="558">
        <f>'részletező tábla eredeti ei Bag'!AZ227</f>
        <v>0</v>
      </c>
      <c r="T227" s="559">
        <f>'részletező tábla módosíto ei '!AZ227</f>
        <v>0</v>
      </c>
      <c r="U227" s="559">
        <f>'2m cofog szerinti teljesítés'!AZ227</f>
        <v>0</v>
      </c>
      <c r="V227" s="562"/>
      <c r="W227" s="563">
        <f t="shared" si="121"/>
        <v>0</v>
      </c>
      <c r="Y227" s="563">
        <f t="shared" si="131"/>
        <v>0</v>
      </c>
      <c r="Z227" s="563">
        <f t="shared" si="132"/>
        <v>0</v>
      </c>
      <c r="AA227" s="563">
        <f t="shared" si="133"/>
        <v>0</v>
      </c>
      <c r="AB227" s="563">
        <f t="shared" si="134"/>
        <v>0</v>
      </c>
    </row>
    <row r="228" spans="1:28" x14ac:dyDescent="0.25">
      <c r="A228" s="646" t="s">
        <v>456</v>
      </c>
      <c r="B228" s="557" t="s">
        <v>457</v>
      </c>
      <c r="C228" s="558">
        <f>'részletező tábla eredeti ei Bag'!H228</f>
        <v>0</v>
      </c>
      <c r="D228" s="559">
        <f>'részletező tábla módosíto ei '!H228</f>
        <v>0</v>
      </c>
      <c r="E228" s="559">
        <f>'2m cofog szerinti teljesítés'!H228</f>
        <v>0</v>
      </c>
      <c r="F228" s="560"/>
      <c r="G228" s="558">
        <f>'részletező tábla eredeti ei Bag'!M228</f>
        <v>0</v>
      </c>
      <c r="H228" s="559">
        <f>'részletező tábla módosíto ei '!M228</f>
        <v>0</v>
      </c>
      <c r="I228" s="559">
        <f>'2m cofog szerinti teljesítés'!M228</f>
        <v>0</v>
      </c>
      <c r="J228" s="560"/>
      <c r="K228" s="558">
        <f>'részletező tábla eredeti ei Bag'!Q228</f>
        <v>0</v>
      </c>
      <c r="L228" s="559">
        <f>'részletező tábla módosíto ei '!Q228</f>
        <v>0</v>
      </c>
      <c r="M228" s="559">
        <f>'2m cofog szerinti teljesítés'!Q228</f>
        <v>0</v>
      </c>
      <c r="N228" s="560"/>
      <c r="O228" s="558">
        <f>'részletező tábla eredeti ei Bag'!AY228</f>
        <v>0</v>
      </c>
      <c r="P228" s="559">
        <f>'részletező tábla módosíto ei '!AY228</f>
        <v>0</v>
      </c>
      <c r="Q228" s="559">
        <f>'2m cofog szerinti teljesítés'!AY228</f>
        <v>0</v>
      </c>
      <c r="R228" s="561"/>
      <c r="S228" s="558">
        <f>'részletező tábla eredeti ei Bag'!AZ228</f>
        <v>0</v>
      </c>
      <c r="T228" s="559">
        <f>'részletező tábla módosíto ei '!AZ228</f>
        <v>0</v>
      </c>
      <c r="U228" s="559">
        <f>'2m cofog szerinti teljesítés'!AZ228</f>
        <v>0</v>
      </c>
      <c r="V228" s="562"/>
      <c r="W228" s="563">
        <f t="shared" si="121"/>
        <v>0</v>
      </c>
      <c r="Y228" s="563">
        <f t="shared" si="131"/>
        <v>0</v>
      </c>
      <c r="Z228" s="563">
        <f t="shared" si="132"/>
        <v>0</v>
      </c>
      <c r="AA228" s="563">
        <f t="shared" si="133"/>
        <v>0</v>
      </c>
      <c r="AB228" s="563">
        <f t="shared" si="134"/>
        <v>0</v>
      </c>
    </row>
    <row r="229" spans="1:28" ht="15.75" x14ac:dyDescent="0.25">
      <c r="A229" s="548" t="s">
        <v>458</v>
      </c>
      <c r="B229" s="549" t="s">
        <v>459</v>
      </c>
      <c r="C229" s="550">
        <f>'részletező tábla eredeti ei Bag'!H229</f>
        <v>0</v>
      </c>
      <c r="D229" s="551">
        <f>'részletező tábla módosíto ei '!H229</f>
        <v>0</v>
      </c>
      <c r="E229" s="551">
        <f>'2m cofog szerinti teljesítés'!H229</f>
        <v>0</v>
      </c>
      <c r="F229" s="552">
        <f t="shared" ref="F229" si="156">SUM(F230:F233)</f>
        <v>0</v>
      </c>
      <c r="G229" s="550">
        <f>'részletező tábla eredeti ei Bag'!M229</f>
        <v>0</v>
      </c>
      <c r="H229" s="551">
        <f>'részletező tábla módosíto ei '!M229</f>
        <v>0</v>
      </c>
      <c r="I229" s="551">
        <f>'2m cofog szerinti teljesítés'!M229</f>
        <v>0</v>
      </c>
      <c r="J229" s="552">
        <f t="shared" ref="J229" si="157">SUM(J230:J233)</f>
        <v>0</v>
      </c>
      <c r="K229" s="550">
        <f>'részletező tábla eredeti ei Bag'!Q229</f>
        <v>0</v>
      </c>
      <c r="L229" s="551">
        <f>'részletező tábla módosíto ei '!Q229</f>
        <v>0</v>
      </c>
      <c r="M229" s="551">
        <f>'2m cofog szerinti teljesítés'!Q229</f>
        <v>0</v>
      </c>
      <c r="N229" s="552">
        <f t="shared" ref="N229" si="158">SUM(N230:N233)</f>
        <v>0</v>
      </c>
      <c r="O229" s="550">
        <f>'részletező tábla eredeti ei Bag'!AY229</f>
        <v>0</v>
      </c>
      <c r="P229" s="551">
        <f>'részletező tábla módosíto ei '!AY229</f>
        <v>0</v>
      </c>
      <c r="Q229" s="551">
        <f>'2m cofog szerinti teljesítés'!AY229</f>
        <v>0</v>
      </c>
      <c r="R229" s="553">
        <f t="shared" ref="R229" si="159">SUM(R230:R233)</f>
        <v>0</v>
      </c>
      <c r="S229" s="550">
        <f>'részletező tábla eredeti ei Bag'!AZ229</f>
        <v>0</v>
      </c>
      <c r="T229" s="551">
        <f>'részletező tábla módosíto ei '!AZ229</f>
        <v>0</v>
      </c>
      <c r="U229" s="551">
        <f>'2m cofog szerinti teljesítés'!AZ229</f>
        <v>0</v>
      </c>
      <c r="V229" s="554">
        <f t="shared" ref="V229" si="160">SUM(V230:V233)</f>
        <v>0</v>
      </c>
      <c r="W229" s="555">
        <f t="shared" si="121"/>
        <v>0</v>
      </c>
      <c r="Y229" s="555">
        <f t="shared" si="131"/>
        <v>0</v>
      </c>
      <c r="Z229" s="555">
        <f t="shared" si="132"/>
        <v>0</v>
      </c>
      <c r="AA229" s="555">
        <f t="shared" si="133"/>
        <v>0</v>
      </c>
      <c r="AB229" s="555">
        <f t="shared" si="134"/>
        <v>0</v>
      </c>
    </row>
    <row r="230" spans="1:28" x14ac:dyDescent="0.25">
      <c r="A230" s="646" t="s">
        <v>460</v>
      </c>
      <c r="B230" s="557" t="s">
        <v>461</v>
      </c>
      <c r="C230" s="558">
        <f>'részletező tábla eredeti ei Bag'!H230</f>
        <v>0</v>
      </c>
      <c r="D230" s="559">
        <f>'részletező tábla módosíto ei '!H230</f>
        <v>0</v>
      </c>
      <c r="E230" s="559">
        <f>'2m cofog szerinti teljesítés'!H230</f>
        <v>0</v>
      </c>
      <c r="F230" s="560"/>
      <c r="G230" s="558">
        <f>'részletező tábla eredeti ei Bag'!M230</f>
        <v>0</v>
      </c>
      <c r="H230" s="559">
        <f>'részletező tábla módosíto ei '!M230</f>
        <v>0</v>
      </c>
      <c r="I230" s="559">
        <f>'2m cofog szerinti teljesítés'!M230</f>
        <v>0</v>
      </c>
      <c r="J230" s="560"/>
      <c r="K230" s="558">
        <f>'részletező tábla eredeti ei Bag'!Q230</f>
        <v>0</v>
      </c>
      <c r="L230" s="559">
        <f>'részletező tábla módosíto ei '!Q230</f>
        <v>0</v>
      </c>
      <c r="M230" s="559">
        <f>'2m cofog szerinti teljesítés'!Q230</f>
        <v>0</v>
      </c>
      <c r="N230" s="560"/>
      <c r="O230" s="558">
        <f>'részletező tábla eredeti ei Bag'!AY230</f>
        <v>0</v>
      </c>
      <c r="P230" s="559">
        <f>'részletező tábla módosíto ei '!AY230</f>
        <v>0</v>
      </c>
      <c r="Q230" s="559">
        <f>'2m cofog szerinti teljesítés'!AY230</f>
        <v>0</v>
      </c>
      <c r="R230" s="561"/>
      <c r="S230" s="558">
        <f>'részletező tábla eredeti ei Bag'!AZ230</f>
        <v>0</v>
      </c>
      <c r="T230" s="559">
        <f>'részletező tábla módosíto ei '!AZ230</f>
        <v>0</v>
      </c>
      <c r="U230" s="559">
        <f>'2m cofog szerinti teljesítés'!AZ230</f>
        <v>0</v>
      </c>
      <c r="V230" s="562"/>
      <c r="W230" s="563">
        <f t="shared" si="121"/>
        <v>0</v>
      </c>
      <c r="Y230" s="563">
        <f t="shared" si="131"/>
        <v>0</v>
      </c>
      <c r="Z230" s="563">
        <f t="shared" si="132"/>
        <v>0</v>
      </c>
      <c r="AA230" s="563">
        <f t="shared" si="133"/>
        <v>0</v>
      </c>
      <c r="AB230" s="563">
        <f t="shared" si="134"/>
        <v>0</v>
      </c>
    </row>
    <row r="231" spans="1:28" x14ac:dyDescent="0.25">
      <c r="A231" s="646" t="s">
        <v>462</v>
      </c>
      <c r="B231" s="557" t="s">
        <v>463</v>
      </c>
      <c r="C231" s="558">
        <f>'részletező tábla eredeti ei Bag'!H231</f>
        <v>0</v>
      </c>
      <c r="D231" s="559">
        <f>'részletező tábla módosíto ei '!H231</f>
        <v>0</v>
      </c>
      <c r="E231" s="559">
        <f>'2m cofog szerinti teljesítés'!H231</f>
        <v>0</v>
      </c>
      <c r="F231" s="560"/>
      <c r="G231" s="558">
        <f>'részletező tábla eredeti ei Bag'!M231</f>
        <v>0</v>
      </c>
      <c r="H231" s="559">
        <f>'részletező tábla módosíto ei '!M231</f>
        <v>0</v>
      </c>
      <c r="I231" s="559">
        <f>'2m cofog szerinti teljesítés'!M231</f>
        <v>0</v>
      </c>
      <c r="J231" s="560"/>
      <c r="K231" s="558">
        <f>'részletező tábla eredeti ei Bag'!Q231</f>
        <v>0</v>
      </c>
      <c r="L231" s="559">
        <f>'részletező tábla módosíto ei '!Q231</f>
        <v>0</v>
      </c>
      <c r="M231" s="559">
        <f>'2m cofog szerinti teljesítés'!Q231</f>
        <v>0</v>
      </c>
      <c r="N231" s="560"/>
      <c r="O231" s="558">
        <f>'részletező tábla eredeti ei Bag'!AY231</f>
        <v>0</v>
      </c>
      <c r="P231" s="559">
        <f>'részletező tábla módosíto ei '!AY231</f>
        <v>0</v>
      </c>
      <c r="Q231" s="559">
        <f>'2m cofog szerinti teljesítés'!AY231</f>
        <v>0</v>
      </c>
      <c r="R231" s="561"/>
      <c r="S231" s="558">
        <f>'részletező tábla eredeti ei Bag'!AZ231</f>
        <v>0</v>
      </c>
      <c r="T231" s="559">
        <f>'részletező tábla módosíto ei '!AZ231</f>
        <v>0</v>
      </c>
      <c r="U231" s="559">
        <f>'2m cofog szerinti teljesítés'!AZ231</f>
        <v>0</v>
      </c>
      <c r="V231" s="562"/>
      <c r="W231" s="563">
        <f t="shared" si="121"/>
        <v>0</v>
      </c>
      <c r="Y231" s="563">
        <f t="shared" si="131"/>
        <v>0</v>
      </c>
      <c r="Z231" s="563">
        <f t="shared" si="132"/>
        <v>0</v>
      </c>
      <c r="AA231" s="563">
        <f t="shared" si="133"/>
        <v>0</v>
      </c>
      <c r="AB231" s="563">
        <f t="shared" si="134"/>
        <v>0</v>
      </c>
    </row>
    <row r="232" spans="1:28" x14ac:dyDescent="0.25">
      <c r="A232" s="646" t="s">
        <v>464</v>
      </c>
      <c r="B232" s="557" t="s">
        <v>465</v>
      </c>
      <c r="C232" s="558">
        <f>'részletező tábla eredeti ei Bag'!H232</f>
        <v>0</v>
      </c>
      <c r="D232" s="559">
        <f>'részletező tábla módosíto ei '!H232</f>
        <v>0</v>
      </c>
      <c r="E232" s="559">
        <f>'2m cofog szerinti teljesítés'!H232</f>
        <v>0</v>
      </c>
      <c r="F232" s="560"/>
      <c r="G232" s="558">
        <f>'részletező tábla eredeti ei Bag'!M232</f>
        <v>0</v>
      </c>
      <c r="H232" s="559">
        <f>'részletező tábla módosíto ei '!M232</f>
        <v>0</v>
      </c>
      <c r="I232" s="559">
        <f>'2m cofog szerinti teljesítés'!M232</f>
        <v>0</v>
      </c>
      <c r="J232" s="560"/>
      <c r="K232" s="558">
        <f>'részletező tábla eredeti ei Bag'!Q232</f>
        <v>0</v>
      </c>
      <c r="L232" s="559">
        <f>'részletező tábla módosíto ei '!Q232</f>
        <v>0</v>
      </c>
      <c r="M232" s="559">
        <f>'2m cofog szerinti teljesítés'!Q232</f>
        <v>0</v>
      </c>
      <c r="N232" s="560"/>
      <c r="O232" s="558">
        <f>'részletező tábla eredeti ei Bag'!AY232</f>
        <v>0</v>
      </c>
      <c r="P232" s="559">
        <f>'részletező tábla módosíto ei '!AY232</f>
        <v>0</v>
      </c>
      <c r="Q232" s="559">
        <f>'2m cofog szerinti teljesítés'!AY232</f>
        <v>0</v>
      </c>
      <c r="R232" s="561"/>
      <c r="S232" s="558">
        <f>'részletező tábla eredeti ei Bag'!AZ232</f>
        <v>0</v>
      </c>
      <c r="T232" s="559">
        <f>'részletező tábla módosíto ei '!AZ232</f>
        <v>0</v>
      </c>
      <c r="U232" s="559">
        <f>'2m cofog szerinti teljesítés'!AZ232</f>
        <v>0</v>
      </c>
      <c r="V232" s="562"/>
      <c r="W232" s="563">
        <f t="shared" si="121"/>
        <v>0</v>
      </c>
      <c r="Y232" s="563">
        <f t="shared" si="131"/>
        <v>0</v>
      </c>
      <c r="Z232" s="563">
        <f t="shared" si="132"/>
        <v>0</v>
      </c>
      <c r="AA232" s="563">
        <f t="shared" si="133"/>
        <v>0</v>
      </c>
      <c r="AB232" s="563">
        <f t="shared" si="134"/>
        <v>0</v>
      </c>
    </row>
    <row r="233" spans="1:28" x14ac:dyDescent="0.25">
      <c r="A233" s="646" t="s">
        <v>466</v>
      </c>
      <c r="B233" s="557" t="s">
        <v>467</v>
      </c>
      <c r="C233" s="558">
        <f>'részletező tábla eredeti ei Bag'!H233</f>
        <v>0</v>
      </c>
      <c r="D233" s="559">
        <f>'részletező tábla módosíto ei '!H233</f>
        <v>0</v>
      </c>
      <c r="E233" s="559">
        <f>'2m cofog szerinti teljesítés'!H233</f>
        <v>0</v>
      </c>
      <c r="F233" s="560"/>
      <c r="G233" s="558">
        <f>'részletező tábla eredeti ei Bag'!M233</f>
        <v>0</v>
      </c>
      <c r="H233" s="559">
        <f>'részletező tábla módosíto ei '!M233</f>
        <v>0</v>
      </c>
      <c r="I233" s="559">
        <f>'2m cofog szerinti teljesítés'!M233</f>
        <v>0</v>
      </c>
      <c r="J233" s="560"/>
      <c r="K233" s="558">
        <f>'részletező tábla eredeti ei Bag'!Q233</f>
        <v>0</v>
      </c>
      <c r="L233" s="559">
        <f>'részletező tábla módosíto ei '!Q233</f>
        <v>0</v>
      </c>
      <c r="M233" s="559">
        <f>'2m cofog szerinti teljesítés'!Q233</f>
        <v>0</v>
      </c>
      <c r="N233" s="560"/>
      <c r="O233" s="558">
        <f>'részletező tábla eredeti ei Bag'!AY233</f>
        <v>0</v>
      </c>
      <c r="P233" s="559">
        <f>'részletező tábla módosíto ei '!AY233</f>
        <v>0</v>
      </c>
      <c r="Q233" s="559">
        <f>'2m cofog szerinti teljesítés'!AY233</f>
        <v>0</v>
      </c>
      <c r="R233" s="561"/>
      <c r="S233" s="558">
        <f>'részletező tábla eredeti ei Bag'!AZ233</f>
        <v>0</v>
      </c>
      <c r="T233" s="559">
        <f>'részletező tábla módosíto ei '!AZ233</f>
        <v>0</v>
      </c>
      <c r="U233" s="559">
        <f>'2m cofog szerinti teljesítés'!AZ233</f>
        <v>0</v>
      </c>
      <c r="V233" s="562"/>
      <c r="W233" s="563">
        <f t="shared" si="121"/>
        <v>0</v>
      </c>
      <c r="Y233" s="563">
        <f t="shared" si="131"/>
        <v>0</v>
      </c>
      <c r="Z233" s="563">
        <f t="shared" si="132"/>
        <v>0</v>
      </c>
      <c r="AA233" s="563">
        <f t="shared" si="133"/>
        <v>0</v>
      </c>
      <c r="AB233" s="563">
        <f t="shared" si="134"/>
        <v>0</v>
      </c>
    </row>
    <row r="234" spans="1:28" ht="31.5" x14ac:dyDescent="0.25">
      <c r="A234" s="548" t="s">
        <v>468</v>
      </c>
      <c r="B234" s="549" t="s">
        <v>469</v>
      </c>
      <c r="C234" s="550">
        <f>'részletező tábla eredeti ei Bag'!H234</f>
        <v>0</v>
      </c>
      <c r="D234" s="551">
        <f>'részletező tábla módosíto ei '!H234</f>
        <v>0</v>
      </c>
      <c r="E234" s="551">
        <f>'2m cofog szerinti teljesítés'!H234</f>
        <v>0</v>
      </c>
      <c r="F234" s="552"/>
      <c r="G234" s="550">
        <f>'részletező tábla eredeti ei Bag'!M234</f>
        <v>0</v>
      </c>
      <c r="H234" s="551">
        <f>'részletező tábla módosíto ei '!M234</f>
        <v>0</v>
      </c>
      <c r="I234" s="551">
        <f>'2m cofog szerinti teljesítés'!M234</f>
        <v>0</v>
      </c>
      <c r="J234" s="552"/>
      <c r="K234" s="550">
        <f>'részletező tábla eredeti ei Bag'!Q234</f>
        <v>0</v>
      </c>
      <c r="L234" s="551">
        <f>'részletező tábla módosíto ei '!Q234</f>
        <v>0</v>
      </c>
      <c r="M234" s="551">
        <f>'2m cofog szerinti teljesítés'!Q234</f>
        <v>0</v>
      </c>
      <c r="N234" s="552"/>
      <c r="O234" s="550">
        <f>'részletező tábla eredeti ei Bag'!AY234</f>
        <v>0</v>
      </c>
      <c r="P234" s="551">
        <f>'részletező tábla módosíto ei '!AY234</f>
        <v>0</v>
      </c>
      <c r="Q234" s="551">
        <f>'2m cofog szerinti teljesítés'!AY234</f>
        <v>0</v>
      </c>
      <c r="R234" s="553"/>
      <c r="S234" s="550">
        <f>'részletező tábla eredeti ei Bag'!AZ234</f>
        <v>0</v>
      </c>
      <c r="T234" s="551">
        <f>'részletező tábla módosíto ei '!AZ234</f>
        <v>0</v>
      </c>
      <c r="U234" s="551">
        <f>'2m cofog szerinti teljesítés'!AZ234</f>
        <v>0</v>
      </c>
      <c r="V234" s="554"/>
      <c r="W234" s="555">
        <f t="shared" si="121"/>
        <v>0</v>
      </c>
      <c r="Y234" s="555">
        <f t="shared" si="131"/>
        <v>0</v>
      </c>
      <c r="Z234" s="555">
        <f t="shared" si="132"/>
        <v>0</v>
      </c>
      <c r="AA234" s="555">
        <f t="shared" si="133"/>
        <v>0</v>
      </c>
      <c r="AB234" s="555">
        <f t="shared" si="134"/>
        <v>0</v>
      </c>
    </row>
    <row r="235" spans="1:28" x14ac:dyDescent="0.25">
      <c r="C235" s="571"/>
      <c r="D235" s="572"/>
      <c r="E235" s="572"/>
      <c r="F235" s="573"/>
      <c r="G235" s="571"/>
      <c r="H235" s="572"/>
      <c r="I235" s="572"/>
      <c r="J235" s="573"/>
      <c r="K235" s="571"/>
      <c r="L235" s="572"/>
      <c r="M235" s="572"/>
      <c r="N235" s="573"/>
      <c r="O235" s="571"/>
      <c r="P235" s="572"/>
      <c r="Q235" s="572"/>
      <c r="R235" s="574"/>
      <c r="S235" s="571"/>
      <c r="T235" s="572"/>
      <c r="U235" s="572"/>
      <c r="V235" s="575"/>
      <c r="W235" s="576"/>
      <c r="Y235" s="576">
        <f t="shared" si="131"/>
        <v>0</v>
      </c>
      <c r="Z235" s="576">
        <f t="shared" si="132"/>
        <v>0</v>
      </c>
      <c r="AA235" s="576">
        <f t="shared" si="133"/>
        <v>0</v>
      </c>
      <c r="AB235" s="576">
        <f t="shared" si="134"/>
        <v>0</v>
      </c>
    </row>
    <row r="236" spans="1:28" ht="15.75" x14ac:dyDescent="0.25">
      <c r="B236" s="577" t="s">
        <v>1352</v>
      </c>
      <c r="C236" s="578">
        <f>'részletező tábla eredeti ei Bag'!H236</f>
        <v>19034261</v>
      </c>
      <c r="D236" s="579">
        <f>'részletező tábla módosíto ei '!H236</f>
        <v>18676857</v>
      </c>
      <c r="E236" s="579">
        <f>'2m cofog szerinti teljesítés'!H236</f>
        <v>15519822</v>
      </c>
      <c r="F236" s="580">
        <f>E236/D236</f>
        <v>0.83096540279769771</v>
      </c>
      <c r="G236" s="578">
        <f>'részletező tábla eredeti ei Bag'!M236</f>
        <v>80635909</v>
      </c>
      <c r="H236" s="579">
        <f>'részletező tábla módosíto ei '!M236</f>
        <v>86384817</v>
      </c>
      <c r="I236" s="579">
        <f>'2m cofog szerinti teljesítés'!M236</f>
        <v>79016737</v>
      </c>
      <c r="J236" s="580">
        <f>I236/H236</f>
        <v>0.9147063077068277</v>
      </c>
      <c r="K236" s="578">
        <f>'részletező tábla eredeti ei Bag'!Q236</f>
        <v>60806291</v>
      </c>
      <c r="L236" s="579">
        <f>'részletező tábla módosíto ei '!Q236</f>
        <v>63268693</v>
      </c>
      <c r="M236" s="579">
        <f>'2m cofog szerinti teljesítés'!Q236</f>
        <v>56498956</v>
      </c>
      <c r="N236" s="580">
        <f>M236/L236</f>
        <v>0.8930002078595175</v>
      </c>
      <c r="O236" s="578">
        <f>'részletező tábla eredeti ei Bag'!AY236</f>
        <v>191942747</v>
      </c>
      <c r="P236" s="579">
        <f>'részletező tábla módosíto ei '!AY236</f>
        <v>203229329</v>
      </c>
      <c r="Q236" s="579">
        <f>'2m cofog szerinti teljesítés'!AY236</f>
        <v>184556368</v>
      </c>
      <c r="R236" s="581">
        <f>Q236/P236</f>
        <v>0.90811876862517216</v>
      </c>
      <c r="S236" s="578">
        <f>'részletező tábla eredeti ei Bag'!AZ236</f>
        <v>352419208</v>
      </c>
      <c r="T236" s="579">
        <f>'részletező tábla módosíto ei '!AZ236</f>
        <v>371559696</v>
      </c>
      <c r="U236" s="579">
        <f>'2m cofog szerinti teljesítés'!AZ236</f>
        <v>335591883</v>
      </c>
      <c r="V236" s="582">
        <f>U236/T236</f>
        <v>0.90319775425803983</v>
      </c>
      <c r="W236" s="583">
        <f>T236-U236</f>
        <v>35967813</v>
      </c>
      <c r="Y236" s="583">
        <f t="shared" si="131"/>
        <v>3157035</v>
      </c>
      <c r="Z236" s="583">
        <f t="shared" si="132"/>
        <v>7368080</v>
      </c>
      <c r="AA236" s="583">
        <f t="shared" si="133"/>
        <v>6769737</v>
      </c>
      <c r="AB236" s="583">
        <f t="shared" si="134"/>
        <v>18672961</v>
      </c>
    </row>
    <row r="237" spans="1:28" x14ac:dyDescent="0.25">
      <c r="C237" s="571"/>
      <c r="D237" s="572"/>
      <c r="E237" s="572"/>
      <c r="F237" s="573"/>
      <c r="G237" s="571"/>
      <c r="H237" s="572"/>
      <c r="I237" s="572"/>
      <c r="J237" s="573"/>
      <c r="K237" s="571"/>
      <c r="L237" s="572"/>
      <c r="M237" s="572"/>
      <c r="N237" s="573"/>
      <c r="O237" s="571"/>
      <c r="P237" s="572"/>
      <c r="Q237" s="572"/>
      <c r="R237" s="574"/>
      <c r="S237" s="571"/>
      <c r="T237" s="572"/>
      <c r="U237" s="572"/>
      <c r="V237" s="575"/>
      <c r="W237" s="576"/>
      <c r="Y237" s="576">
        <f t="shared" si="131"/>
        <v>0</v>
      </c>
      <c r="Z237" s="576">
        <f t="shared" si="132"/>
        <v>0</v>
      </c>
      <c r="AA237" s="576">
        <f t="shared" si="133"/>
        <v>0</v>
      </c>
      <c r="AB237" s="576">
        <f t="shared" si="134"/>
        <v>0</v>
      </c>
    </row>
    <row r="238" spans="1:28" x14ac:dyDescent="0.25">
      <c r="B238" s="577" t="s">
        <v>1353</v>
      </c>
      <c r="C238" s="578">
        <f>'részletező tábla eredeti ei Bag'!H238</f>
        <v>0</v>
      </c>
      <c r="D238" s="579">
        <f>'részletező tábla módosíto ei '!H238</f>
        <v>375980</v>
      </c>
      <c r="E238" s="579">
        <f>'2m cofog szerinti teljesítés'!H238</f>
        <v>375240</v>
      </c>
      <c r="F238" s="580">
        <v>0</v>
      </c>
      <c r="G238" s="578">
        <f>'részletező tábla eredeti ei Bag'!M238</f>
        <v>203200</v>
      </c>
      <c r="H238" s="579">
        <f>'részletező tábla módosíto ei '!M238</f>
        <v>326900</v>
      </c>
      <c r="I238" s="579">
        <f>'2m cofog szerinti teljesítés'!M238</f>
        <v>325890</v>
      </c>
      <c r="J238" s="580">
        <f t="shared" ref="J238" si="161">J190+J198+J203</f>
        <v>0</v>
      </c>
      <c r="K238" s="578">
        <f>'részletező tábla eredeti ei Bag'!Q238</f>
        <v>254000</v>
      </c>
      <c r="L238" s="579">
        <f>'részletező tábla módosíto ei '!Q238</f>
        <v>254000</v>
      </c>
      <c r="M238" s="579">
        <f>'2m cofog szerinti teljesítés'!Q238</f>
        <v>85899</v>
      </c>
      <c r="N238" s="580">
        <f>M238/L238</f>
        <v>0.33818503937007877</v>
      </c>
      <c r="O238" s="578">
        <f>'részletező tábla eredeti ei Bag'!AY238</f>
        <v>12339000</v>
      </c>
      <c r="P238" s="579">
        <f>'részletező tábla módosíto ei '!AY238</f>
        <v>87890426</v>
      </c>
      <c r="Q238" s="579">
        <f>'2m cofog szerinti teljesítés'!AY238</f>
        <v>87569691</v>
      </c>
      <c r="R238" s="581">
        <f>Q238/P238</f>
        <v>0.99635074018187142</v>
      </c>
      <c r="S238" s="578">
        <f>'részletező tábla eredeti ei Bag'!AZ238</f>
        <v>12796200</v>
      </c>
      <c r="T238" s="579">
        <f>'részletező tábla módosíto ei '!AZ238</f>
        <v>88847306</v>
      </c>
      <c r="U238" s="579">
        <f>'2m cofog szerinti teljesítés'!AZ238</f>
        <v>88356720</v>
      </c>
      <c r="V238" s="582">
        <f>U238/T238</f>
        <v>0.9944783244187505</v>
      </c>
      <c r="W238" s="583">
        <f>T238-U238</f>
        <v>490586</v>
      </c>
      <c r="Y238" s="583">
        <f t="shared" si="131"/>
        <v>740</v>
      </c>
      <c r="Z238" s="583">
        <f t="shared" si="132"/>
        <v>1010</v>
      </c>
      <c r="AA238" s="583">
        <f t="shared" si="133"/>
        <v>168101</v>
      </c>
      <c r="AB238" s="583">
        <f t="shared" si="134"/>
        <v>320735</v>
      </c>
    </row>
    <row r="239" spans="1:28" x14ac:dyDescent="0.25">
      <c r="C239" s="571"/>
      <c r="D239" s="572"/>
      <c r="E239" s="572"/>
      <c r="F239" s="573"/>
      <c r="G239" s="571"/>
      <c r="H239" s="572"/>
      <c r="I239" s="572"/>
      <c r="J239" s="573"/>
      <c r="K239" s="571"/>
      <c r="L239" s="572"/>
      <c r="M239" s="572"/>
      <c r="N239" s="573"/>
      <c r="O239" s="571"/>
      <c r="P239" s="572"/>
      <c r="Q239" s="572"/>
      <c r="R239" s="574"/>
      <c r="S239" s="571"/>
      <c r="T239" s="572"/>
      <c r="U239" s="572"/>
      <c r="V239" s="575"/>
      <c r="W239" s="576"/>
      <c r="Y239" s="576">
        <f t="shared" si="131"/>
        <v>0</v>
      </c>
      <c r="Z239" s="576">
        <f t="shared" si="132"/>
        <v>0</v>
      </c>
      <c r="AA239" s="576">
        <f t="shared" si="133"/>
        <v>0</v>
      </c>
      <c r="AB239" s="576">
        <f t="shared" si="134"/>
        <v>0</v>
      </c>
    </row>
    <row r="240" spans="1:28" x14ac:dyDescent="0.25">
      <c r="B240" s="577" t="s">
        <v>1354</v>
      </c>
      <c r="C240" s="578">
        <f>'részletező tábla eredeti ei Bag'!H240</f>
        <v>0</v>
      </c>
      <c r="D240" s="579">
        <f>'részletező tábla módosíto ei '!H240</f>
        <v>0</v>
      </c>
      <c r="E240" s="579">
        <f>'2m cofog szerinti teljesítés'!H240</f>
        <v>0</v>
      </c>
      <c r="F240" s="580">
        <f t="shared" ref="F240" si="162">F212</f>
        <v>0</v>
      </c>
      <c r="G240" s="578">
        <f>'részletező tábla eredeti ei Bag'!M240</f>
        <v>0</v>
      </c>
      <c r="H240" s="579">
        <f>'részletező tábla módosíto ei '!M240</f>
        <v>0</v>
      </c>
      <c r="I240" s="579">
        <f>'2m cofog szerinti teljesítés'!M240</f>
        <v>0</v>
      </c>
      <c r="J240" s="580">
        <f t="shared" ref="J240" si="163">J212</f>
        <v>0</v>
      </c>
      <c r="K240" s="578">
        <f>'részletező tábla eredeti ei Bag'!Q240</f>
        <v>0</v>
      </c>
      <c r="L240" s="579">
        <f>'részletező tábla módosíto ei '!Q240</f>
        <v>0</v>
      </c>
      <c r="M240" s="579">
        <f>'2m cofog szerinti teljesítés'!Q240</f>
        <v>0</v>
      </c>
      <c r="N240" s="580">
        <f t="shared" ref="N240" si="164">N212</f>
        <v>0</v>
      </c>
      <c r="O240" s="578">
        <f>'részletező tábla eredeti ei Bag'!AY240</f>
        <v>165613734</v>
      </c>
      <c r="P240" s="579">
        <f>'részletező tábla módosíto ei '!AY240</f>
        <v>174674125</v>
      </c>
      <c r="Q240" s="579">
        <f>'2m cofog szerinti teljesítés'!AY240</f>
        <v>157608051</v>
      </c>
      <c r="R240" s="581">
        <f>Q240/P240</f>
        <v>0.90229764139365232</v>
      </c>
      <c r="S240" s="578">
        <f>'részletező tábla eredeti ei Bag'!AZ240</f>
        <v>165613734</v>
      </c>
      <c r="T240" s="579">
        <f>'részletező tábla módosíto ei '!AZ240</f>
        <v>174674125</v>
      </c>
      <c r="U240" s="579">
        <f>'2m cofog szerinti teljesítés'!AZ240</f>
        <v>157608051</v>
      </c>
      <c r="V240" s="582">
        <f>U240/T240</f>
        <v>0.90229764139365232</v>
      </c>
      <c r="W240" s="583">
        <f>T240-U240</f>
        <v>17066074</v>
      </c>
      <c r="Y240" s="583">
        <f t="shared" si="131"/>
        <v>0</v>
      </c>
      <c r="Z240" s="583">
        <f t="shared" si="132"/>
        <v>0</v>
      </c>
      <c r="AA240" s="583">
        <f t="shared" si="133"/>
        <v>0</v>
      </c>
      <c r="AB240" s="583">
        <f t="shared" si="134"/>
        <v>17066074</v>
      </c>
    </row>
    <row r="241" spans="1:28" x14ac:dyDescent="0.25">
      <c r="C241" s="571"/>
      <c r="D241" s="572"/>
      <c r="E241" s="572"/>
      <c r="F241" s="573"/>
      <c r="G241" s="571"/>
      <c r="H241" s="572"/>
      <c r="I241" s="572"/>
      <c r="J241" s="573"/>
      <c r="K241" s="571"/>
      <c r="L241" s="572"/>
      <c r="M241" s="572"/>
      <c r="N241" s="573"/>
      <c r="O241" s="571"/>
      <c r="P241" s="572"/>
      <c r="Q241" s="572"/>
      <c r="R241" s="574"/>
      <c r="S241" s="571"/>
      <c r="T241" s="572"/>
      <c r="U241" s="572"/>
      <c r="V241" s="575"/>
      <c r="W241" s="576"/>
      <c r="Y241" s="576">
        <f t="shared" si="131"/>
        <v>0</v>
      </c>
      <c r="Z241" s="576">
        <f t="shared" si="132"/>
        <v>0</v>
      </c>
      <c r="AA241" s="576">
        <f t="shared" si="133"/>
        <v>0</v>
      </c>
      <c r="AB241" s="576">
        <f t="shared" si="134"/>
        <v>0</v>
      </c>
    </row>
    <row r="242" spans="1:28" ht="18" x14ac:dyDescent="0.25">
      <c r="A242" s="650" t="s">
        <v>473</v>
      </c>
      <c r="B242" s="651" t="s">
        <v>1355</v>
      </c>
      <c r="C242" s="652">
        <f>'részletező tábla eredeti ei Bag'!H242</f>
        <v>19034261</v>
      </c>
      <c r="D242" s="653">
        <f>'részletező tábla módosíto ei '!H242</f>
        <v>19052837</v>
      </c>
      <c r="E242" s="653">
        <f>'2m cofog szerinti teljesítés'!H242</f>
        <v>15895062</v>
      </c>
      <c r="F242" s="654">
        <f>E242/D242</f>
        <v>0.83426221512313359</v>
      </c>
      <c r="G242" s="652">
        <f>'részletező tábla eredeti ei Bag'!M242</f>
        <v>80839109</v>
      </c>
      <c r="H242" s="653">
        <f>'részletező tábla módosíto ei '!M242</f>
        <v>86711717</v>
      </c>
      <c r="I242" s="653">
        <f>'2m cofog szerinti teljesítés'!M242</f>
        <v>79342627</v>
      </c>
      <c r="J242" s="654">
        <f>I242/H242</f>
        <v>0.91501621401407607</v>
      </c>
      <c r="K242" s="652">
        <f>'részletező tábla eredeti ei Bag'!Q242</f>
        <v>61060291</v>
      </c>
      <c r="L242" s="653">
        <f>'részletező tábla módosíto ei '!Q242</f>
        <v>63522693</v>
      </c>
      <c r="M242" s="653">
        <f>'2m cofog szerinti teljesítés'!Q242</f>
        <v>56584855</v>
      </c>
      <c r="N242" s="654">
        <f>M242/L242</f>
        <v>0.89078173999959354</v>
      </c>
      <c r="O242" s="652">
        <f>'részletező tábla eredeti ei Bag'!AY242</f>
        <v>369895481</v>
      </c>
      <c r="P242" s="653">
        <f>'részletező tábla módosíto ei '!AY242</f>
        <v>465793880</v>
      </c>
      <c r="Q242" s="653">
        <f>'2m cofog szerinti teljesítés'!AY242</f>
        <v>429734110</v>
      </c>
      <c r="R242" s="655">
        <f>Q242/P242</f>
        <v>0.9225842769767606</v>
      </c>
      <c r="S242" s="652">
        <f>'részletező tábla eredeti ei Bag'!AZ242</f>
        <v>530829142</v>
      </c>
      <c r="T242" s="653">
        <f>'részletező tábla módosíto ei '!AZ242</f>
        <v>635081127</v>
      </c>
      <c r="U242" s="653">
        <f>'2m cofog szerinti teljesítés'!AZ242</f>
        <v>581556654</v>
      </c>
      <c r="V242" s="656">
        <f>U242/T242</f>
        <v>0.91572025883867902</v>
      </c>
      <c r="W242" s="657">
        <f>T242-U242</f>
        <v>53524473</v>
      </c>
      <c r="Y242" s="657">
        <f t="shared" si="131"/>
        <v>3157775</v>
      </c>
      <c r="Z242" s="657">
        <f t="shared" si="132"/>
        <v>7369090</v>
      </c>
      <c r="AA242" s="657">
        <f t="shared" si="133"/>
        <v>6937838</v>
      </c>
      <c r="AB242" s="657">
        <f t="shared" si="134"/>
        <v>36059770</v>
      </c>
    </row>
    <row r="243" spans="1:28" ht="18" x14ac:dyDescent="0.25">
      <c r="A243" s="592"/>
      <c r="B243" s="593"/>
      <c r="C243" s="571"/>
      <c r="D243" s="572"/>
      <c r="E243" s="572"/>
      <c r="F243" s="573"/>
      <c r="G243" s="571"/>
      <c r="H243" s="572"/>
      <c r="I243" s="572"/>
      <c r="J243" s="573"/>
      <c r="K243" s="571"/>
      <c r="L243" s="572"/>
      <c r="M243" s="572"/>
      <c r="N243" s="573"/>
      <c r="O243" s="571"/>
      <c r="P243" s="572"/>
      <c r="Q243" s="572"/>
      <c r="R243" s="574"/>
      <c r="S243" s="571"/>
      <c r="T243" s="572"/>
      <c r="U243" s="572"/>
      <c r="V243" s="575"/>
      <c r="W243" s="576"/>
      <c r="Y243" s="576">
        <f t="shared" si="131"/>
        <v>0</v>
      </c>
      <c r="Z243" s="576">
        <f t="shared" si="132"/>
        <v>0</v>
      </c>
      <c r="AA243" s="576">
        <f t="shared" si="133"/>
        <v>0</v>
      </c>
      <c r="AB243" s="576">
        <f t="shared" si="134"/>
        <v>0</v>
      </c>
    </row>
    <row r="244" spans="1:28" ht="36" x14ac:dyDescent="0.25">
      <c r="A244" s="594"/>
      <c r="B244" s="595" t="s">
        <v>1356</v>
      </c>
      <c r="C244" s="596">
        <f>'részletező tábla eredeti ei Bag'!H244</f>
        <v>19034261</v>
      </c>
      <c r="D244" s="597">
        <f>'részletező tábla módosíto ei '!H244</f>
        <v>19052837</v>
      </c>
      <c r="E244" s="597">
        <f>'2m cofog szerinti teljesítés'!H244</f>
        <v>15895062</v>
      </c>
      <c r="F244" s="598">
        <f>E244/D244</f>
        <v>0.83426221512313359</v>
      </c>
      <c r="G244" s="596">
        <f>'részletező tábla eredeti ei Bag'!M244</f>
        <v>80839109</v>
      </c>
      <c r="H244" s="597">
        <f>'részletező tábla módosíto ei '!M244</f>
        <v>86711717</v>
      </c>
      <c r="I244" s="597">
        <f>'2m cofog szerinti teljesítés'!M244</f>
        <v>79342627</v>
      </c>
      <c r="J244" s="598">
        <f>I244/H244</f>
        <v>0.91501621401407607</v>
      </c>
      <c r="K244" s="596">
        <f>'részletező tábla eredeti ei Bag'!Q244</f>
        <v>61060291</v>
      </c>
      <c r="L244" s="597">
        <f>'részletező tábla módosíto ei '!Q244</f>
        <v>63522693</v>
      </c>
      <c r="M244" s="597">
        <f>'2m cofog szerinti teljesítés'!Q244</f>
        <v>56584855</v>
      </c>
      <c r="N244" s="598">
        <f>M244/L244</f>
        <v>0.89078173999959354</v>
      </c>
      <c r="O244" s="596">
        <f>'részletező tábla eredeti ei Bag'!AY244</f>
        <v>211281747</v>
      </c>
      <c r="P244" s="597">
        <f>'részletező tábla módosíto ei '!AY244</f>
        <v>298833735</v>
      </c>
      <c r="Q244" s="597">
        <f>'2m cofog szerinti teljesítés'!AY244</f>
        <v>279840039</v>
      </c>
      <c r="R244" s="599">
        <f>Q244/P244</f>
        <v>0.93644058961415455</v>
      </c>
      <c r="S244" s="596">
        <f>'részletező tábla eredeti ei Bag'!AZ244</f>
        <v>372215408</v>
      </c>
      <c r="T244" s="597">
        <f>'részletező tábla módosíto ei '!AZ244</f>
        <v>468120982</v>
      </c>
      <c r="U244" s="597">
        <f>'2m cofog szerinti teljesítés'!AZ244</f>
        <v>431662583</v>
      </c>
      <c r="V244" s="600">
        <f>U244/T244</f>
        <v>0.92211757130766681</v>
      </c>
      <c r="W244" s="601">
        <f>T244-U244</f>
        <v>36458399</v>
      </c>
      <c r="Y244" s="601">
        <f t="shared" si="131"/>
        <v>3157775</v>
      </c>
      <c r="Z244" s="601">
        <f t="shared" si="132"/>
        <v>7369090</v>
      </c>
      <c r="AA244" s="601">
        <f t="shared" si="133"/>
        <v>6937838</v>
      </c>
      <c r="AB244" s="601">
        <f t="shared" si="134"/>
        <v>18993696</v>
      </c>
    </row>
    <row r="245" spans="1:28" x14ac:dyDescent="0.25">
      <c r="C245" s="571"/>
      <c r="D245" s="572"/>
      <c r="E245" s="572"/>
      <c r="F245" s="573"/>
      <c r="G245" s="571"/>
      <c r="H245" s="572"/>
      <c r="I245" s="572"/>
      <c r="J245" s="573"/>
      <c r="K245" s="571"/>
      <c r="L245" s="572"/>
      <c r="M245" s="572"/>
      <c r="N245" s="573"/>
      <c r="O245" s="571"/>
      <c r="P245" s="572"/>
      <c r="Q245" s="572"/>
      <c r="R245" s="574"/>
      <c r="S245" s="571"/>
      <c r="T245" s="572"/>
      <c r="U245" s="572"/>
      <c r="V245" s="575"/>
      <c r="W245" s="576"/>
      <c r="Y245" s="576">
        <f t="shared" si="131"/>
        <v>0</v>
      </c>
      <c r="Z245" s="576">
        <f t="shared" si="132"/>
        <v>0</v>
      </c>
      <c r="AA245" s="576">
        <f t="shared" si="133"/>
        <v>0</v>
      </c>
      <c r="AB245" s="576">
        <f t="shared" si="134"/>
        <v>0</v>
      </c>
    </row>
    <row r="246" spans="1:28" ht="36.75" thickBot="1" x14ac:dyDescent="0.3">
      <c r="A246" s="602"/>
      <c r="B246" s="603" t="s">
        <v>1357</v>
      </c>
      <c r="C246" s="604">
        <f>'részletező tábla eredeti ei Bag'!H246</f>
        <v>19034261</v>
      </c>
      <c r="D246" s="605">
        <f>'részletező tábla módosíto ei '!H246</f>
        <v>19052837</v>
      </c>
      <c r="E246" s="605">
        <f>'2m cofog szerinti teljesítés'!H246</f>
        <v>15895062</v>
      </c>
      <c r="F246" s="607">
        <f>E246/D246</f>
        <v>0.83426221512313359</v>
      </c>
      <c r="G246" s="604">
        <f>'részletező tábla eredeti ei Bag'!M246</f>
        <v>80839109</v>
      </c>
      <c r="H246" s="605">
        <f>'részletező tábla módosíto ei '!M246</f>
        <v>86711717</v>
      </c>
      <c r="I246" s="605">
        <f>'2m cofog szerinti teljesítés'!M246</f>
        <v>79342627</v>
      </c>
      <c r="J246" s="607">
        <f>I246/H246</f>
        <v>0.91501621401407607</v>
      </c>
      <c r="K246" s="604">
        <f>'részletező tábla eredeti ei Bag'!Q246</f>
        <v>61060291</v>
      </c>
      <c r="L246" s="605">
        <f>'részletező tábla módosíto ei '!Q246</f>
        <v>63522693</v>
      </c>
      <c r="M246" s="605">
        <f>'2m cofog szerinti teljesítés'!Q246</f>
        <v>56584855</v>
      </c>
      <c r="N246" s="607">
        <f>M246/L246</f>
        <v>0.89078173999959354</v>
      </c>
      <c r="O246" s="604">
        <f>'részletező tábla eredeti ei Bag'!AY246</f>
        <v>204281747</v>
      </c>
      <c r="P246" s="605">
        <f>'részletező tábla módosíto ei '!AY246</f>
        <v>291119755</v>
      </c>
      <c r="Q246" s="605">
        <f>'2m cofog szerinti teljesítés'!AY246</f>
        <v>272126059</v>
      </c>
      <c r="R246" s="608">
        <f>Q246/P246</f>
        <v>0.93475641665059794</v>
      </c>
      <c r="S246" s="604">
        <f>'részletező tábla eredeti ei Bag'!AZ246</f>
        <v>365215408</v>
      </c>
      <c r="T246" s="605">
        <f>'részletező tábla módosíto ei '!AZ246</f>
        <v>460407002</v>
      </c>
      <c r="U246" s="605">
        <f>'2m cofog szerinti teljesítés'!AZ246</f>
        <v>423948603</v>
      </c>
      <c r="V246" s="609">
        <f>U246/T246</f>
        <v>0.92081267478203987</v>
      </c>
      <c r="W246" s="610">
        <f>T246-U246</f>
        <v>36458399</v>
      </c>
      <c r="Y246" s="610">
        <f t="shared" si="131"/>
        <v>3157775</v>
      </c>
      <c r="Z246" s="610">
        <f t="shared" si="132"/>
        <v>7369090</v>
      </c>
      <c r="AA246" s="610">
        <f t="shared" si="133"/>
        <v>6937838</v>
      </c>
      <c r="AB246" s="610">
        <f t="shared" si="134"/>
        <v>18993696</v>
      </c>
    </row>
    <row r="247" spans="1:28" ht="18" x14ac:dyDescent="0.25">
      <c r="A247" s="592"/>
      <c r="B247" s="593"/>
      <c r="C247" s="658"/>
      <c r="D247" s="658"/>
      <c r="E247" s="658"/>
      <c r="F247" s="659"/>
      <c r="G247" s="658"/>
      <c r="H247" s="658"/>
      <c r="I247" s="658"/>
      <c r="J247" s="659"/>
      <c r="K247" s="658"/>
      <c r="L247" s="658"/>
      <c r="M247" s="658"/>
      <c r="N247" s="659"/>
      <c r="O247" s="658"/>
      <c r="P247" s="658"/>
      <c r="Q247" s="658"/>
      <c r="R247" s="660"/>
      <c r="S247" s="658"/>
      <c r="T247" s="658"/>
      <c r="U247" s="658"/>
      <c r="V247" s="659"/>
      <c r="W247" s="658"/>
    </row>
    <row r="248" spans="1:28" x14ac:dyDescent="0.25">
      <c r="D248" s="505" t="s">
        <v>1338</v>
      </c>
      <c r="E248" s="661">
        <f>(D141+D166+D175+D190+D198)-(E141+E166+E175+E190+E198)</f>
        <v>1752689</v>
      </c>
      <c r="I248" s="661">
        <f>(H141+H166+H175+H190+H198)-(I141+I166+I175+I190+I198)</f>
        <v>1969450</v>
      </c>
      <c r="M248" s="661">
        <f>(L141+L166+L175+L190+L198)-(M141+M166+M175+M190+M198)</f>
        <v>4929934</v>
      </c>
      <c r="Q248" s="661">
        <f>(P141+P166+P175+P190+P198)-(Q141+Q166+Q175+Q190+Q198)</f>
        <v>7417217</v>
      </c>
    </row>
  </sheetData>
  <pageMargins left="0" right="0" top="0" bottom="0" header="0" footer="0"/>
  <pageSetup paperSize="8" scale="49" fitToHeight="2" orientation="portrait" horizontalDpi="1200" r:id="rId1"/>
  <headerFooter>
    <oddHeader>&amp;A</oddHeader>
    <oddFooter>&amp;P. oldal, összesen: &amp;N</oddFooter>
  </headerFooter>
  <rowBreaks count="1" manualBreakCount="1">
    <brk id="116"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80931-F61F-423E-A079-AC735619EE60}">
  <dimension ref="A1:AH73"/>
  <sheetViews>
    <sheetView workbookViewId="0">
      <pane ySplit="2" topLeftCell="A39" activePane="bottomLeft" state="frozen"/>
      <selection pane="bottomLeft" activeCell="D48" sqref="D48"/>
    </sheetView>
  </sheetViews>
  <sheetFormatPr defaultRowHeight="12.75" x14ac:dyDescent="0.2"/>
  <cols>
    <col min="1" max="1" width="8.140625" style="457" customWidth="1"/>
    <col min="2" max="2" width="41" style="457" customWidth="1"/>
    <col min="3" max="34" width="32.85546875" style="457" customWidth="1"/>
    <col min="35" max="256" width="9.140625" style="457"/>
    <col min="257" max="257" width="8.140625" style="457" customWidth="1"/>
    <col min="258" max="258" width="41" style="457" customWidth="1"/>
    <col min="259" max="290" width="32.85546875" style="457" customWidth="1"/>
    <col min="291" max="512" width="9.140625" style="457"/>
    <col min="513" max="513" width="8.140625" style="457" customWidth="1"/>
    <col min="514" max="514" width="41" style="457" customWidth="1"/>
    <col min="515" max="546" width="32.85546875" style="457" customWidth="1"/>
    <col min="547" max="768" width="9.140625" style="457"/>
    <col min="769" max="769" width="8.140625" style="457" customWidth="1"/>
    <col min="770" max="770" width="41" style="457" customWidth="1"/>
    <col min="771" max="802" width="32.85546875" style="457" customWidth="1"/>
    <col min="803" max="1024" width="9.140625" style="457"/>
    <col min="1025" max="1025" width="8.140625" style="457" customWidth="1"/>
    <col min="1026" max="1026" width="41" style="457" customWidth="1"/>
    <col min="1027" max="1058" width="32.85546875" style="457" customWidth="1"/>
    <col min="1059" max="1280" width="9.140625" style="457"/>
    <col min="1281" max="1281" width="8.140625" style="457" customWidth="1"/>
    <col min="1282" max="1282" width="41" style="457" customWidth="1"/>
    <col min="1283" max="1314" width="32.85546875" style="457" customWidth="1"/>
    <col min="1315" max="1536" width="9.140625" style="457"/>
    <col min="1537" max="1537" width="8.140625" style="457" customWidth="1"/>
    <col min="1538" max="1538" width="41" style="457" customWidth="1"/>
    <col min="1539" max="1570" width="32.85546875" style="457" customWidth="1"/>
    <col min="1571" max="1792" width="9.140625" style="457"/>
    <col min="1793" max="1793" width="8.140625" style="457" customWidth="1"/>
    <col min="1794" max="1794" width="41" style="457" customWidth="1"/>
    <col min="1795" max="1826" width="32.85546875" style="457" customWidth="1"/>
    <col min="1827" max="2048" width="9.140625" style="457"/>
    <col min="2049" max="2049" width="8.140625" style="457" customWidth="1"/>
    <col min="2050" max="2050" width="41" style="457" customWidth="1"/>
    <col min="2051" max="2082" width="32.85546875" style="457" customWidth="1"/>
    <col min="2083" max="2304" width="9.140625" style="457"/>
    <col min="2305" max="2305" width="8.140625" style="457" customWidth="1"/>
    <col min="2306" max="2306" width="41" style="457" customWidth="1"/>
    <col min="2307" max="2338" width="32.85546875" style="457" customWidth="1"/>
    <col min="2339" max="2560" width="9.140625" style="457"/>
    <col min="2561" max="2561" width="8.140625" style="457" customWidth="1"/>
    <col min="2562" max="2562" width="41" style="457" customWidth="1"/>
    <col min="2563" max="2594" width="32.85546875" style="457" customWidth="1"/>
    <col min="2595" max="2816" width="9.140625" style="457"/>
    <col min="2817" max="2817" width="8.140625" style="457" customWidth="1"/>
    <col min="2818" max="2818" width="41" style="457" customWidth="1"/>
    <col min="2819" max="2850" width="32.85546875" style="457" customWidth="1"/>
    <col min="2851" max="3072" width="9.140625" style="457"/>
    <col min="3073" max="3073" width="8.140625" style="457" customWidth="1"/>
    <col min="3074" max="3074" width="41" style="457" customWidth="1"/>
    <col min="3075" max="3106" width="32.85546875" style="457" customWidth="1"/>
    <col min="3107" max="3328" width="9.140625" style="457"/>
    <col min="3329" max="3329" width="8.140625" style="457" customWidth="1"/>
    <col min="3330" max="3330" width="41" style="457" customWidth="1"/>
    <col min="3331" max="3362" width="32.85546875" style="457" customWidth="1"/>
    <col min="3363" max="3584" width="9.140625" style="457"/>
    <col min="3585" max="3585" width="8.140625" style="457" customWidth="1"/>
    <col min="3586" max="3586" width="41" style="457" customWidth="1"/>
    <col min="3587" max="3618" width="32.85546875" style="457" customWidth="1"/>
    <col min="3619" max="3840" width="9.140625" style="457"/>
    <col min="3841" max="3841" width="8.140625" style="457" customWidth="1"/>
    <col min="3842" max="3842" width="41" style="457" customWidth="1"/>
    <col min="3843" max="3874" width="32.85546875" style="457" customWidth="1"/>
    <col min="3875" max="4096" width="9.140625" style="457"/>
    <col min="4097" max="4097" width="8.140625" style="457" customWidth="1"/>
    <col min="4098" max="4098" width="41" style="457" customWidth="1"/>
    <col min="4099" max="4130" width="32.85546875" style="457" customWidth="1"/>
    <col min="4131" max="4352" width="9.140625" style="457"/>
    <col min="4353" max="4353" width="8.140625" style="457" customWidth="1"/>
    <col min="4354" max="4354" width="41" style="457" customWidth="1"/>
    <col min="4355" max="4386" width="32.85546875" style="457" customWidth="1"/>
    <col min="4387" max="4608" width="9.140625" style="457"/>
    <col min="4609" max="4609" width="8.140625" style="457" customWidth="1"/>
    <col min="4610" max="4610" width="41" style="457" customWidth="1"/>
    <col min="4611" max="4642" width="32.85546875" style="457" customWidth="1"/>
    <col min="4643" max="4864" width="9.140625" style="457"/>
    <col min="4865" max="4865" width="8.140625" style="457" customWidth="1"/>
    <col min="4866" max="4866" width="41" style="457" customWidth="1"/>
    <col min="4867" max="4898" width="32.85546875" style="457" customWidth="1"/>
    <col min="4899" max="5120" width="9.140625" style="457"/>
    <col min="5121" max="5121" width="8.140625" style="457" customWidth="1"/>
    <col min="5122" max="5122" width="41" style="457" customWidth="1"/>
    <col min="5123" max="5154" width="32.85546875" style="457" customWidth="1"/>
    <col min="5155" max="5376" width="9.140625" style="457"/>
    <col min="5377" max="5377" width="8.140625" style="457" customWidth="1"/>
    <col min="5378" max="5378" width="41" style="457" customWidth="1"/>
    <col min="5379" max="5410" width="32.85546875" style="457" customWidth="1"/>
    <col min="5411" max="5632" width="9.140625" style="457"/>
    <col min="5633" max="5633" width="8.140625" style="457" customWidth="1"/>
    <col min="5634" max="5634" width="41" style="457" customWidth="1"/>
    <col min="5635" max="5666" width="32.85546875" style="457" customWidth="1"/>
    <col min="5667" max="5888" width="9.140625" style="457"/>
    <col min="5889" max="5889" width="8.140625" style="457" customWidth="1"/>
    <col min="5890" max="5890" width="41" style="457" customWidth="1"/>
    <col min="5891" max="5922" width="32.85546875" style="457" customWidth="1"/>
    <col min="5923" max="6144" width="9.140625" style="457"/>
    <col min="6145" max="6145" width="8.140625" style="457" customWidth="1"/>
    <col min="6146" max="6146" width="41" style="457" customWidth="1"/>
    <col min="6147" max="6178" width="32.85546875" style="457" customWidth="1"/>
    <col min="6179" max="6400" width="9.140625" style="457"/>
    <col min="6401" max="6401" width="8.140625" style="457" customWidth="1"/>
    <col min="6402" max="6402" width="41" style="457" customWidth="1"/>
    <col min="6403" max="6434" width="32.85546875" style="457" customWidth="1"/>
    <col min="6435" max="6656" width="9.140625" style="457"/>
    <col min="6657" max="6657" width="8.140625" style="457" customWidth="1"/>
    <col min="6658" max="6658" width="41" style="457" customWidth="1"/>
    <col min="6659" max="6690" width="32.85546875" style="457" customWidth="1"/>
    <col min="6691" max="6912" width="9.140625" style="457"/>
    <col min="6913" max="6913" width="8.140625" style="457" customWidth="1"/>
    <col min="6914" max="6914" width="41" style="457" customWidth="1"/>
    <col min="6915" max="6946" width="32.85546875" style="457" customWidth="1"/>
    <col min="6947" max="7168" width="9.140625" style="457"/>
    <col min="7169" max="7169" width="8.140625" style="457" customWidth="1"/>
    <col min="7170" max="7170" width="41" style="457" customWidth="1"/>
    <col min="7171" max="7202" width="32.85546875" style="457" customWidth="1"/>
    <col min="7203" max="7424" width="9.140625" style="457"/>
    <col min="7425" max="7425" width="8.140625" style="457" customWidth="1"/>
    <col min="7426" max="7426" width="41" style="457" customWidth="1"/>
    <col min="7427" max="7458" width="32.85546875" style="457" customWidth="1"/>
    <col min="7459" max="7680" width="9.140625" style="457"/>
    <col min="7681" max="7681" width="8.140625" style="457" customWidth="1"/>
    <col min="7682" max="7682" width="41" style="457" customWidth="1"/>
    <col min="7683" max="7714" width="32.85546875" style="457" customWidth="1"/>
    <col min="7715" max="7936" width="9.140625" style="457"/>
    <col min="7937" max="7937" width="8.140625" style="457" customWidth="1"/>
    <col min="7938" max="7938" width="41" style="457" customWidth="1"/>
    <col min="7939" max="7970" width="32.85546875" style="457" customWidth="1"/>
    <col min="7971" max="8192" width="9.140625" style="457"/>
    <col min="8193" max="8193" width="8.140625" style="457" customWidth="1"/>
    <col min="8194" max="8194" width="41" style="457" customWidth="1"/>
    <col min="8195" max="8226" width="32.85546875" style="457" customWidth="1"/>
    <col min="8227" max="8448" width="9.140625" style="457"/>
    <col min="8449" max="8449" width="8.140625" style="457" customWidth="1"/>
    <col min="8450" max="8450" width="41" style="457" customWidth="1"/>
    <col min="8451" max="8482" width="32.85546875" style="457" customWidth="1"/>
    <col min="8483" max="8704" width="9.140625" style="457"/>
    <col min="8705" max="8705" width="8.140625" style="457" customWidth="1"/>
    <col min="8706" max="8706" width="41" style="457" customWidth="1"/>
    <col min="8707" max="8738" width="32.85546875" style="457" customWidth="1"/>
    <col min="8739" max="8960" width="9.140625" style="457"/>
    <col min="8961" max="8961" width="8.140625" style="457" customWidth="1"/>
    <col min="8962" max="8962" width="41" style="457" customWidth="1"/>
    <col min="8963" max="8994" width="32.85546875" style="457" customWidth="1"/>
    <col min="8995" max="9216" width="9.140625" style="457"/>
    <col min="9217" max="9217" width="8.140625" style="457" customWidth="1"/>
    <col min="9218" max="9218" width="41" style="457" customWidth="1"/>
    <col min="9219" max="9250" width="32.85546875" style="457" customWidth="1"/>
    <col min="9251" max="9472" width="9.140625" style="457"/>
    <col min="9473" max="9473" width="8.140625" style="457" customWidth="1"/>
    <col min="9474" max="9474" width="41" style="457" customWidth="1"/>
    <col min="9475" max="9506" width="32.85546875" style="457" customWidth="1"/>
    <col min="9507" max="9728" width="9.140625" style="457"/>
    <col min="9729" max="9729" width="8.140625" style="457" customWidth="1"/>
    <col min="9730" max="9730" width="41" style="457" customWidth="1"/>
    <col min="9731" max="9762" width="32.85546875" style="457" customWidth="1"/>
    <col min="9763" max="9984" width="9.140625" style="457"/>
    <col min="9985" max="9985" width="8.140625" style="457" customWidth="1"/>
    <col min="9986" max="9986" width="41" style="457" customWidth="1"/>
    <col min="9987" max="10018" width="32.85546875" style="457" customWidth="1"/>
    <col min="10019" max="10240" width="9.140625" style="457"/>
    <col min="10241" max="10241" width="8.140625" style="457" customWidth="1"/>
    <col min="10242" max="10242" width="41" style="457" customWidth="1"/>
    <col min="10243" max="10274" width="32.85546875" style="457" customWidth="1"/>
    <col min="10275" max="10496" width="9.140625" style="457"/>
    <col min="10497" max="10497" width="8.140625" style="457" customWidth="1"/>
    <col min="10498" max="10498" width="41" style="457" customWidth="1"/>
    <col min="10499" max="10530" width="32.85546875" style="457" customWidth="1"/>
    <col min="10531" max="10752" width="9.140625" style="457"/>
    <col min="10753" max="10753" width="8.140625" style="457" customWidth="1"/>
    <col min="10754" max="10754" width="41" style="457" customWidth="1"/>
    <col min="10755" max="10786" width="32.85546875" style="457" customWidth="1"/>
    <col min="10787" max="11008" width="9.140625" style="457"/>
    <col min="11009" max="11009" width="8.140625" style="457" customWidth="1"/>
    <col min="11010" max="11010" width="41" style="457" customWidth="1"/>
    <col min="11011" max="11042" width="32.85546875" style="457" customWidth="1"/>
    <col min="11043" max="11264" width="9.140625" style="457"/>
    <col min="11265" max="11265" width="8.140625" style="457" customWidth="1"/>
    <col min="11266" max="11266" width="41" style="457" customWidth="1"/>
    <col min="11267" max="11298" width="32.85546875" style="457" customWidth="1"/>
    <col min="11299" max="11520" width="9.140625" style="457"/>
    <col min="11521" max="11521" width="8.140625" style="457" customWidth="1"/>
    <col min="11522" max="11522" width="41" style="457" customWidth="1"/>
    <col min="11523" max="11554" width="32.85546875" style="457" customWidth="1"/>
    <col min="11555" max="11776" width="9.140625" style="457"/>
    <col min="11777" max="11777" width="8.140625" style="457" customWidth="1"/>
    <col min="11778" max="11778" width="41" style="457" customWidth="1"/>
    <col min="11779" max="11810" width="32.85546875" style="457" customWidth="1"/>
    <col min="11811" max="12032" width="9.140625" style="457"/>
    <col min="12033" max="12033" width="8.140625" style="457" customWidth="1"/>
    <col min="12034" max="12034" width="41" style="457" customWidth="1"/>
    <col min="12035" max="12066" width="32.85546875" style="457" customWidth="1"/>
    <col min="12067" max="12288" width="9.140625" style="457"/>
    <col min="12289" max="12289" width="8.140625" style="457" customWidth="1"/>
    <col min="12290" max="12290" width="41" style="457" customWidth="1"/>
    <col min="12291" max="12322" width="32.85546875" style="457" customWidth="1"/>
    <col min="12323" max="12544" width="9.140625" style="457"/>
    <col min="12545" max="12545" width="8.140625" style="457" customWidth="1"/>
    <col min="12546" max="12546" width="41" style="457" customWidth="1"/>
    <col min="12547" max="12578" width="32.85546875" style="457" customWidth="1"/>
    <col min="12579" max="12800" width="9.140625" style="457"/>
    <col min="12801" max="12801" width="8.140625" style="457" customWidth="1"/>
    <col min="12802" max="12802" width="41" style="457" customWidth="1"/>
    <col min="12803" max="12834" width="32.85546875" style="457" customWidth="1"/>
    <col min="12835" max="13056" width="9.140625" style="457"/>
    <col min="13057" max="13057" width="8.140625" style="457" customWidth="1"/>
    <col min="13058" max="13058" width="41" style="457" customWidth="1"/>
    <col min="13059" max="13090" width="32.85546875" style="457" customWidth="1"/>
    <col min="13091" max="13312" width="9.140625" style="457"/>
    <col min="13313" max="13313" width="8.140625" style="457" customWidth="1"/>
    <col min="13314" max="13314" width="41" style="457" customWidth="1"/>
    <col min="13315" max="13346" width="32.85546875" style="457" customWidth="1"/>
    <col min="13347" max="13568" width="9.140625" style="457"/>
    <col min="13569" max="13569" width="8.140625" style="457" customWidth="1"/>
    <col min="13570" max="13570" width="41" style="457" customWidth="1"/>
    <col min="13571" max="13602" width="32.85546875" style="457" customWidth="1"/>
    <col min="13603" max="13824" width="9.140625" style="457"/>
    <col min="13825" max="13825" width="8.140625" style="457" customWidth="1"/>
    <col min="13826" max="13826" width="41" style="457" customWidth="1"/>
    <col min="13827" max="13858" width="32.85546875" style="457" customWidth="1"/>
    <col min="13859" max="14080" width="9.140625" style="457"/>
    <col min="14081" max="14081" width="8.140625" style="457" customWidth="1"/>
    <col min="14082" max="14082" width="41" style="457" customWidth="1"/>
    <col min="14083" max="14114" width="32.85546875" style="457" customWidth="1"/>
    <col min="14115" max="14336" width="9.140625" style="457"/>
    <col min="14337" max="14337" width="8.140625" style="457" customWidth="1"/>
    <col min="14338" max="14338" width="41" style="457" customWidth="1"/>
    <col min="14339" max="14370" width="32.85546875" style="457" customWidth="1"/>
    <col min="14371" max="14592" width="9.140625" style="457"/>
    <col min="14593" max="14593" width="8.140625" style="457" customWidth="1"/>
    <col min="14594" max="14594" width="41" style="457" customWidth="1"/>
    <col min="14595" max="14626" width="32.85546875" style="457" customWidth="1"/>
    <col min="14627" max="14848" width="9.140625" style="457"/>
    <col min="14849" max="14849" width="8.140625" style="457" customWidth="1"/>
    <col min="14850" max="14850" width="41" style="457" customWidth="1"/>
    <col min="14851" max="14882" width="32.85546875" style="457" customWidth="1"/>
    <col min="14883" max="15104" width="9.140625" style="457"/>
    <col min="15105" max="15105" width="8.140625" style="457" customWidth="1"/>
    <col min="15106" max="15106" width="41" style="457" customWidth="1"/>
    <col min="15107" max="15138" width="32.85546875" style="457" customWidth="1"/>
    <col min="15139" max="15360" width="9.140625" style="457"/>
    <col min="15361" max="15361" width="8.140625" style="457" customWidth="1"/>
    <col min="15362" max="15362" width="41" style="457" customWidth="1"/>
    <col min="15363" max="15394" width="32.85546875" style="457" customWidth="1"/>
    <col min="15395" max="15616" width="9.140625" style="457"/>
    <col min="15617" max="15617" width="8.140625" style="457" customWidth="1"/>
    <col min="15618" max="15618" width="41" style="457" customWidth="1"/>
    <col min="15619" max="15650" width="32.85546875" style="457" customWidth="1"/>
    <col min="15651" max="15872" width="9.140625" style="457"/>
    <col min="15873" max="15873" width="8.140625" style="457" customWidth="1"/>
    <col min="15874" max="15874" width="41" style="457" customWidth="1"/>
    <col min="15875" max="15906" width="32.85546875" style="457" customWidth="1"/>
    <col min="15907" max="16128" width="9.140625" style="457"/>
    <col min="16129" max="16129" width="8.140625" style="457" customWidth="1"/>
    <col min="16130" max="16130" width="41" style="457" customWidth="1"/>
    <col min="16131" max="16162" width="32.85546875" style="457" customWidth="1"/>
    <col min="16163" max="16384" width="9.140625" style="457"/>
  </cols>
  <sheetData>
    <row r="1" spans="1:34" ht="18" x14ac:dyDescent="0.2">
      <c r="A1" s="817" t="s">
        <v>1518</v>
      </c>
      <c r="C1" s="816"/>
    </row>
    <row r="2" spans="1:34" ht="75" x14ac:dyDescent="0.2">
      <c r="A2" s="784"/>
      <c r="B2" s="784" t="s">
        <v>519</v>
      </c>
      <c r="C2" s="822" t="s">
        <v>613</v>
      </c>
      <c r="D2" s="784" t="s">
        <v>958</v>
      </c>
      <c r="E2" s="784" t="s">
        <v>959</v>
      </c>
      <c r="F2" s="784" t="s">
        <v>960</v>
      </c>
      <c r="G2" s="784" t="s">
        <v>961</v>
      </c>
      <c r="H2" s="784" t="s">
        <v>962</v>
      </c>
      <c r="I2" s="784" t="s">
        <v>1363</v>
      </c>
      <c r="J2" s="784" t="s">
        <v>963</v>
      </c>
      <c r="K2" s="784" t="s">
        <v>964</v>
      </c>
      <c r="L2" s="784" t="s">
        <v>965</v>
      </c>
      <c r="M2" s="784" t="s">
        <v>966</v>
      </c>
      <c r="N2" s="784" t="s">
        <v>967</v>
      </c>
      <c r="O2" s="784" t="s">
        <v>968</v>
      </c>
      <c r="P2" s="784" t="s">
        <v>969</v>
      </c>
      <c r="Q2" s="784" t="s">
        <v>970</v>
      </c>
      <c r="R2" s="784" t="s">
        <v>971</v>
      </c>
      <c r="S2" s="784" t="s">
        <v>972</v>
      </c>
      <c r="T2" s="784" t="s">
        <v>973</v>
      </c>
      <c r="U2" s="784" t="s">
        <v>974</v>
      </c>
      <c r="V2" s="784" t="s">
        <v>975</v>
      </c>
      <c r="W2" s="784" t="s">
        <v>976</v>
      </c>
      <c r="X2" s="784" t="s">
        <v>977</v>
      </c>
      <c r="Y2" s="784" t="s">
        <v>978</v>
      </c>
      <c r="Z2" s="784" t="s">
        <v>979</v>
      </c>
      <c r="AA2" s="784" t="s">
        <v>980</v>
      </c>
      <c r="AB2" s="784" t="s">
        <v>981</v>
      </c>
      <c r="AC2" s="784" t="s">
        <v>982</v>
      </c>
      <c r="AD2" s="784" t="s">
        <v>983</v>
      </c>
      <c r="AE2" s="784" t="s">
        <v>985</v>
      </c>
      <c r="AF2" s="784" t="s">
        <v>986</v>
      </c>
      <c r="AG2" s="784" t="s">
        <v>987</v>
      </c>
      <c r="AH2" s="784" t="s">
        <v>988</v>
      </c>
    </row>
    <row r="3" spans="1:34" ht="25.5" x14ac:dyDescent="0.2">
      <c r="A3" s="415" t="s">
        <v>766</v>
      </c>
      <c r="B3" s="416" t="s">
        <v>797</v>
      </c>
      <c r="C3" s="417">
        <v>137386926</v>
      </c>
      <c r="D3" s="417">
        <v>34967609</v>
      </c>
      <c r="E3" s="417">
        <v>0</v>
      </c>
      <c r="F3" s="417">
        <v>2375000</v>
      </c>
      <c r="G3" s="417">
        <v>0</v>
      </c>
      <c r="H3" s="417">
        <v>0</v>
      </c>
      <c r="I3" s="417">
        <v>0</v>
      </c>
      <c r="J3" s="417">
        <v>0</v>
      </c>
      <c r="K3" s="417">
        <v>17758652</v>
      </c>
      <c r="L3" s="417">
        <v>0</v>
      </c>
      <c r="M3" s="417">
        <v>0</v>
      </c>
      <c r="N3" s="417">
        <v>0</v>
      </c>
      <c r="O3" s="417">
        <v>0</v>
      </c>
      <c r="P3" s="417">
        <v>4865877</v>
      </c>
      <c r="Q3" s="417">
        <v>0</v>
      </c>
      <c r="R3" s="417">
        <v>6662257</v>
      </c>
      <c r="S3" s="417">
        <v>4503501</v>
      </c>
      <c r="T3" s="417">
        <v>0</v>
      </c>
      <c r="U3" s="417">
        <v>1057000</v>
      </c>
      <c r="V3" s="417">
        <v>6006483</v>
      </c>
      <c r="W3" s="417">
        <v>0</v>
      </c>
      <c r="X3" s="417">
        <v>56596356</v>
      </c>
      <c r="Y3" s="417">
        <v>377000</v>
      </c>
      <c r="Z3" s="417">
        <v>376999</v>
      </c>
      <c r="AA3" s="417">
        <v>266691</v>
      </c>
      <c r="AB3" s="417">
        <v>0</v>
      </c>
      <c r="AC3" s="417">
        <v>0</v>
      </c>
      <c r="AD3" s="417">
        <v>0</v>
      </c>
      <c r="AE3" s="417">
        <v>0</v>
      </c>
      <c r="AF3" s="417">
        <v>1573501</v>
      </c>
      <c r="AG3" s="417">
        <v>0</v>
      </c>
      <c r="AH3" s="417">
        <v>0</v>
      </c>
    </row>
    <row r="4" spans="1:34" ht="25.5" x14ac:dyDescent="0.2">
      <c r="A4" s="415" t="s">
        <v>742</v>
      </c>
      <c r="B4" s="416" t="s">
        <v>798</v>
      </c>
      <c r="C4" s="417">
        <v>80000</v>
      </c>
      <c r="D4" s="417">
        <v>80000</v>
      </c>
      <c r="E4" s="417">
        <v>0</v>
      </c>
      <c r="F4" s="417">
        <v>0</v>
      </c>
      <c r="G4" s="417">
        <v>0</v>
      </c>
      <c r="H4" s="417">
        <v>0</v>
      </c>
      <c r="I4" s="417">
        <v>0</v>
      </c>
      <c r="J4" s="417">
        <v>0</v>
      </c>
      <c r="K4" s="417">
        <v>0</v>
      </c>
      <c r="L4" s="417">
        <v>0</v>
      </c>
      <c r="M4" s="417">
        <v>0</v>
      </c>
      <c r="N4" s="417">
        <v>0</v>
      </c>
      <c r="O4" s="417">
        <v>0</v>
      </c>
      <c r="P4" s="417">
        <v>0</v>
      </c>
      <c r="Q4" s="417">
        <v>0</v>
      </c>
      <c r="R4" s="417">
        <v>0</v>
      </c>
      <c r="S4" s="417">
        <v>0</v>
      </c>
      <c r="T4" s="417">
        <v>0</v>
      </c>
      <c r="U4" s="417">
        <v>0</v>
      </c>
      <c r="V4" s="417">
        <v>0</v>
      </c>
      <c r="W4" s="417">
        <v>0</v>
      </c>
      <c r="X4" s="417">
        <v>0</v>
      </c>
      <c r="Y4" s="417">
        <v>0</v>
      </c>
      <c r="Z4" s="417">
        <v>0</v>
      </c>
      <c r="AA4" s="417">
        <v>0</v>
      </c>
      <c r="AB4" s="417">
        <v>0</v>
      </c>
      <c r="AC4" s="417">
        <v>0</v>
      </c>
      <c r="AD4" s="417">
        <v>0</v>
      </c>
      <c r="AE4" s="417">
        <v>0</v>
      </c>
      <c r="AF4" s="417">
        <v>0</v>
      </c>
      <c r="AG4" s="417">
        <v>0</v>
      </c>
      <c r="AH4" s="417">
        <v>0</v>
      </c>
    </row>
    <row r="5" spans="1:34" x14ac:dyDescent="0.2">
      <c r="A5" s="415" t="s">
        <v>774</v>
      </c>
      <c r="B5" s="416" t="s">
        <v>799</v>
      </c>
      <c r="C5" s="417">
        <v>3528099</v>
      </c>
      <c r="D5" s="417">
        <v>1699099</v>
      </c>
      <c r="E5" s="417">
        <v>0</v>
      </c>
      <c r="F5" s="417">
        <v>60000</v>
      </c>
      <c r="G5" s="417">
        <v>0</v>
      </c>
      <c r="H5" s="417">
        <v>0</v>
      </c>
      <c r="I5" s="417">
        <v>0</v>
      </c>
      <c r="J5" s="417">
        <v>0</v>
      </c>
      <c r="K5" s="417">
        <v>0</v>
      </c>
      <c r="L5" s="417">
        <v>0</v>
      </c>
      <c r="M5" s="417">
        <v>0</v>
      </c>
      <c r="N5" s="417">
        <v>0</v>
      </c>
      <c r="O5" s="417">
        <v>0</v>
      </c>
      <c r="P5" s="417">
        <v>120000</v>
      </c>
      <c r="Q5" s="417">
        <v>0</v>
      </c>
      <c r="R5" s="417">
        <v>162000</v>
      </c>
      <c r="S5" s="417">
        <v>120000</v>
      </c>
      <c r="T5" s="417">
        <v>0</v>
      </c>
      <c r="U5" s="417">
        <v>30000</v>
      </c>
      <c r="V5" s="417">
        <v>147000</v>
      </c>
      <c r="W5" s="417">
        <v>0</v>
      </c>
      <c r="X5" s="417">
        <v>1130000</v>
      </c>
      <c r="Y5" s="417">
        <v>0</v>
      </c>
      <c r="Z5" s="417">
        <v>0</v>
      </c>
      <c r="AA5" s="417">
        <v>0</v>
      </c>
      <c r="AB5" s="417">
        <v>0</v>
      </c>
      <c r="AC5" s="417">
        <v>0</v>
      </c>
      <c r="AD5" s="417">
        <v>0</v>
      </c>
      <c r="AE5" s="417">
        <v>0</v>
      </c>
      <c r="AF5" s="417">
        <v>60000</v>
      </c>
      <c r="AG5" s="417">
        <v>0</v>
      </c>
      <c r="AH5" s="417">
        <v>0</v>
      </c>
    </row>
    <row r="6" spans="1:34" x14ac:dyDescent="0.2">
      <c r="A6" s="415" t="s">
        <v>745</v>
      </c>
      <c r="B6" s="416" t="s">
        <v>800</v>
      </c>
      <c r="C6" s="417">
        <v>1426318</v>
      </c>
      <c r="D6" s="417">
        <v>820905</v>
      </c>
      <c r="E6" s="417">
        <v>0</v>
      </c>
      <c r="F6" s="417">
        <v>0</v>
      </c>
      <c r="G6" s="417">
        <v>0</v>
      </c>
      <c r="H6" s="417">
        <v>0</v>
      </c>
      <c r="I6" s="417">
        <v>0</v>
      </c>
      <c r="J6" s="417">
        <v>0</v>
      </c>
      <c r="K6" s="417">
        <v>0</v>
      </c>
      <c r="L6" s="417">
        <v>0</v>
      </c>
      <c r="M6" s="417">
        <v>0</v>
      </c>
      <c r="N6" s="417">
        <v>0</v>
      </c>
      <c r="O6" s="417">
        <v>0</v>
      </c>
      <c r="P6" s="417">
        <v>10577</v>
      </c>
      <c r="Q6" s="417">
        <v>0</v>
      </c>
      <c r="R6" s="417">
        <v>345687</v>
      </c>
      <c r="S6" s="417">
        <v>0</v>
      </c>
      <c r="T6" s="417">
        <v>0</v>
      </c>
      <c r="U6" s="417">
        <v>7022</v>
      </c>
      <c r="V6" s="417">
        <v>35720</v>
      </c>
      <c r="W6" s="417">
        <v>0</v>
      </c>
      <c r="X6" s="417">
        <v>150219</v>
      </c>
      <c r="Y6" s="417">
        <v>0</v>
      </c>
      <c r="Z6" s="417">
        <v>0</v>
      </c>
      <c r="AA6" s="417">
        <v>0</v>
      </c>
      <c r="AB6" s="417">
        <v>0</v>
      </c>
      <c r="AC6" s="417">
        <v>0</v>
      </c>
      <c r="AD6" s="417">
        <v>0</v>
      </c>
      <c r="AE6" s="417">
        <v>0</v>
      </c>
      <c r="AF6" s="417">
        <v>56188</v>
      </c>
      <c r="AG6" s="417">
        <v>0</v>
      </c>
      <c r="AH6" s="417">
        <v>0</v>
      </c>
    </row>
    <row r="7" spans="1:34" x14ac:dyDescent="0.2">
      <c r="A7" s="415" t="s">
        <v>775</v>
      </c>
      <c r="B7" s="416" t="s">
        <v>801</v>
      </c>
      <c r="C7" s="417">
        <v>240000</v>
      </c>
      <c r="D7" s="417">
        <v>240000</v>
      </c>
      <c r="E7" s="417">
        <v>0</v>
      </c>
      <c r="F7" s="417">
        <v>0</v>
      </c>
      <c r="G7" s="417">
        <v>0</v>
      </c>
      <c r="H7" s="417">
        <v>0</v>
      </c>
      <c r="I7" s="417">
        <v>0</v>
      </c>
      <c r="J7" s="417">
        <v>0</v>
      </c>
      <c r="K7" s="417">
        <v>0</v>
      </c>
      <c r="L7" s="417">
        <v>0</v>
      </c>
      <c r="M7" s="417">
        <v>0</v>
      </c>
      <c r="N7" s="417">
        <v>0</v>
      </c>
      <c r="O7" s="417">
        <v>0</v>
      </c>
      <c r="P7" s="417">
        <v>0</v>
      </c>
      <c r="Q7" s="417">
        <v>0</v>
      </c>
      <c r="R7" s="417">
        <v>0</v>
      </c>
      <c r="S7" s="417">
        <v>0</v>
      </c>
      <c r="T7" s="417">
        <v>0</v>
      </c>
      <c r="U7" s="417">
        <v>0</v>
      </c>
      <c r="V7" s="417">
        <v>0</v>
      </c>
      <c r="W7" s="417">
        <v>0</v>
      </c>
      <c r="X7" s="417">
        <v>0</v>
      </c>
      <c r="Y7" s="417">
        <v>0</v>
      </c>
      <c r="Z7" s="417">
        <v>0</v>
      </c>
      <c r="AA7" s="417">
        <v>0</v>
      </c>
      <c r="AB7" s="417">
        <v>0</v>
      </c>
      <c r="AC7" s="417">
        <v>0</v>
      </c>
      <c r="AD7" s="417">
        <v>0</v>
      </c>
      <c r="AE7" s="417">
        <v>0</v>
      </c>
      <c r="AF7" s="417">
        <v>0</v>
      </c>
      <c r="AG7" s="417">
        <v>0</v>
      </c>
      <c r="AH7" s="417">
        <v>0</v>
      </c>
    </row>
    <row r="8" spans="1:34" ht="25.5" x14ac:dyDescent="0.2">
      <c r="A8" s="415" t="s">
        <v>749</v>
      </c>
      <c r="B8" s="416" t="s">
        <v>802</v>
      </c>
      <c r="C8" s="417">
        <v>2296262</v>
      </c>
      <c r="D8" s="417">
        <v>487491</v>
      </c>
      <c r="E8" s="417">
        <v>0</v>
      </c>
      <c r="F8" s="417">
        <v>128800</v>
      </c>
      <c r="G8" s="417">
        <v>0</v>
      </c>
      <c r="H8" s="417">
        <v>0</v>
      </c>
      <c r="I8" s="417">
        <v>0</v>
      </c>
      <c r="J8" s="417">
        <v>0</v>
      </c>
      <c r="K8" s="417">
        <v>520744</v>
      </c>
      <c r="L8" s="417">
        <v>0</v>
      </c>
      <c r="M8" s="417">
        <v>0</v>
      </c>
      <c r="N8" s="417">
        <v>0</v>
      </c>
      <c r="O8" s="417">
        <v>0</v>
      </c>
      <c r="P8" s="417">
        <v>0</v>
      </c>
      <c r="Q8" s="417">
        <v>0</v>
      </c>
      <c r="R8" s="417">
        <v>13500</v>
      </c>
      <c r="S8" s="417">
        <v>0</v>
      </c>
      <c r="T8" s="417">
        <v>0</v>
      </c>
      <c r="U8" s="417">
        <v>0</v>
      </c>
      <c r="V8" s="417">
        <v>56850</v>
      </c>
      <c r="W8" s="417">
        <v>0</v>
      </c>
      <c r="X8" s="417">
        <v>1079077</v>
      </c>
      <c r="Y8" s="417">
        <v>4900</v>
      </c>
      <c r="Z8" s="417">
        <v>4900</v>
      </c>
      <c r="AA8" s="417">
        <v>0</v>
      </c>
      <c r="AB8" s="417">
        <v>0</v>
      </c>
      <c r="AC8" s="417">
        <v>0</v>
      </c>
      <c r="AD8" s="417">
        <v>0</v>
      </c>
      <c r="AE8" s="417">
        <v>0</v>
      </c>
      <c r="AF8" s="417">
        <v>0</v>
      </c>
      <c r="AG8" s="417">
        <v>0</v>
      </c>
      <c r="AH8" s="417">
        <v>0</v>
      </c>
    </row>
    <row r="9" spans="1:34" ht="25.5" x14ac:dyDescent="0.2">
      <c r="A9" s="415" t="s">
        <v>777</v>
      </c>
      <c r="B9" s="416" t="s">
        <v>803</v>
      </c>
      <c r="C9" s="417">
        <v>144957605</v>
      </c>
      <c r="D9" s="417">
        <v>38295104</v>
      </c>
      <c r="E9" s="417">
        <v>0</v>
      </c>
      <c r="F9" s="417">
        <v>2563800</v>
      </c>
      <c r="G9" s="417">
        <v>0</v>
      </c>
      <c r="H9" s="417">
        <v>0</v>
      </c>
      <c r="I9" s="417">
        <v>0</v>
      </c>
      <c r="J9" s="417">
        <v>0</v>
      </c>
      <c r="K9" s="417">
        <v>18279396</v>
      </c>
      <c r="L9" s="417">
        <v>0</v>
      </c>
      <c r="M9" s="417">
        <v>0</v>
      </c>
      <c r="N9" s="417">
        <v>0</v>
      </c>
      <c r="O9" s="417">
        <v>0</v>
      </c>
      <c r="P9" s="417">
        <v>4996454</v>
      </c>
      <c r="Q9" s="417">
        <v>0</v>
      </c>
      <c r="R9" s="417">
        <v>7183444</v>
      </c>
      <c r="S9" s="417">
        <v>4623501</v>
      </c>
      <c r="T9" s="417">
        <v>0</v>
      </c>
      <c r="U9" s="417">
        <v>1094022</v>
      </c>
      <c r="V9" s="417">
        <v>6246053</v>
      </c>
      <c r="W9" s="417">
        <v>0</v>
      </c>
      <c r="X9" s="417">
        <v>58955652</v>
      </c>
      <c r="Y9" s="417">
        <v>381900</v>
      </c>
      <c r="Z9" s="417">
        <v>381899</v>
      </c>
      <c r="AA9" s="417">
        <v>266691</v>
      </c>
      <c r="AB9" s="417">
        <v>0</v>
      </c>
      <c r="AC9" s="417">
        <v>0</v>
      </c>
      <c r="AD9" s="417">
        <v>0</v>
      </c>
      <c r="AE9" s="417">
        <v>0</v>
      </c>
      <c r="AF9" s="417">
        <v>1689689</v>
      </c>
      <c r="AG9" s="417">
        <v>0</v>
      </c>
      <c r="AH9" s="417">
        <v>0</v>
      </c>
    </row>
    <row r="10" spans="1:34" x14ac:dyDescent="0.2">
      <c r="A10" s="415" t="s">
        <v>750</v>
      </c>
      <c r="B10" s="416" t="s">
        <v>804</v>
      </c>
      <c r="C10" s="417">
        <v>14626241</v>
      </c>
      <c r="D10" s="417">
        <v>14626241</v>
      </c>
      <c r="E10" s="417">
        <v>0</v>
      </c>
      <c r="F10" s="417">
        <v>0</v>
      </c>
      <c r="G10" s="417">
        <v>0</v>
      </c>
      <c r="H10" s="417">
        <v>0</v>
      </c>
      <c r="I10" s="417">
        <v>0</v>
      </c>
      <c r="J10" s="417">
        <v>0</v>
      </c>
      <c r="K10" s="417">
        <v>0</v>
      </c>
      <c r="L10" s="417">
        <v>0</v>
      </c>
      <c r="M10" s="417">
        <v>0</v>
      </c>
      <c r="N10" s="417">
        <v>0</v>
      </c>
      <c r="O10" s="417">
        <v>0</v>
      </c>
      <c r="P10" s="417">
        <v>0</v>
      </c>
      <c r="Q10" s="417">
        <v>0</v>
      </c>
      <c r="R10" s="417">
        <v>0</v>
      </c>
      <c r="S10" s="417">
        <v>0</v>
      </c>
      <c r="T10" s="417">
        <v>0</v>
      </c>
      <c r="U10" s="417">
        <v>0</v>
      </c>
      <c r="V10" s="417">
        <v>0</v>
      </c>
      <c r="W10" s="417">
        <v>0</v>
      </c>
      <c r="X10" s="417">
        <v>0</v>
      </c>
      <c r="Y10" s="417">
        <v>0</v>
      </c>
      <c r="Z10" s="417">
        <v>0</v>
      </c>
      <c r="AA10" s="417">
        <v>0</v>
      </c>
      <c r="AB10" s="417">
        <v>0</v>
      </c>
      <c r="AC10" s="417">
        <v>0</v>
      </c>
      <c r="AD10" s="417">
        <v>0</v>
      </c>
      <c r="AE10" s="417">
        <v>0</v>
      </c>
      <c r="AF10" s="417">
        <v>0</v>
      </c>
      <c r="AG10" s="417">
        <v>0</v>
      </c>
      <c r="AH10" s="417">
        <v>0</v>
      </c>
    </row>
    <row r="11" spans="1:34" ht="38.25" x14ac:dyDescent="0.2">
      <c r="A11" s="415" t="s">
        <v>751</v>
      </c>
      <c r="B11" s="416" t="s">
        <v>805</v>
      </c>
      <c r="C11" s="417">
        <v>4198540</v>
      </c>
      <c r="D11" s="417">
        <v>557310</v>
      </c>
      <c r="E11" s="417">
        <v>0</v>
      </c>
      <c r="F11" s="417">
        <v>0</v>
      </c>
      <c r="G11" s="417">
        <v>0</v>
      </c>
      <c r="H11" s="417">
        <v>0</v>
      </c>
      <c r="I11" s="417">
        <v>0</v>
      </c>
      <c r="J11" s="417">
        <v>0</v>
      </c>
      <c r="K11" s="417">
        <v>0</v>
      </c>
      <c r="L11" s="417">
        <v>0</v>
      </c>
      <c r="M11" s="417">
        <v>0</v>
      </c>
      <c r="N11" s="417">
        <v>0</v>
      </c>
      <c r="O11" s="417">
        <v>0</v>
      </c>
      <c r="P11" s="417">
        <v>1046130</v>
      </c>
      <c r="Q11" s="417">
        <v>0</v>
      </c>
      <c r="R11" s="417">
        <v>2240000</v>
      </c>
      <c r="S11" s="417">
        <v>0</v>
      </c>
      <c r="T11" s="417">
        <v>0</v>
      </c>
      <c r="U11" s="417">
        <v>0</v>
      </c>
      <c r="V11" s="417">
        <v>178000</v>
      </c>
      <c r="W11" s="417">
        <v>0</v>
      </c>
      <c r="X11" s="417">
        <v>177100</v>
      </c>
      <c r="Y11" s="417">
        <v>0</v>
      </c>
      <c r="Z11" s="417">
        <v>0</v>
      </c>
      <c r="AA11" s="417">
        <v>0</v>
      </c>
      <c r="AB11" s="417">
        <v>0</v>
      </c>
      <c r="AC11" s="417">
        <v>0</v>
      </c>
      <c r="AD11" s="417">
        <v>0</v>
      </c>
      <c r="AE11" s="417">
        <v>0</v>
      </c>
      <c r="AF11" s="417">
        <v>0</v>
      </c>
      <c r="AG11" s="417">
        <v>0</v>
      </c>
      <c r="AH11" s="417">
        <v>0</v>
      </c>
    </row>
    <row r="12" spans="1:34" x14ac:dyDescent="0.2">
      <c r="A12" s="415" t="s">
        <v>752</v>
      </c>
      <c r="B12" s="416" t="s">
        <v>806</v>
      </c>
      <c r="C12" s="417">
        <v>603207</v>
      </c>
      <c r="D12" s="417">
        <v>80363</v>
      </c>
      <c r="E12" s="417">
        <v>0</v>
      </c>
      <c r="F12" s="417">
        <v>0</v>
      </c>
      <c r="G12" s="417">
        <v>0</v>
      </c>
      <c r="H12" s="417">
        <v>0</v>
      </c>
      <c r="I12" s="417">
        <v>0</v>
      </c>
      <c r="J12" s="417">
        <v>0</v>
      </c>
      <c r="K12" s="417">
        <v>0</v>
      </c>
      <c r="L12" s="417">
        <v>0</v>
      </c>
      <c r="M12" s="417">
        <v>0</v>
      </c>
      <c r="N12" s="417">
        <v>0</v>
      </c>
      <c r="O12" s="417">
        <v>0</v>
      </c>
      <c r="P12" s="417">
        <v>402307</v>
      </c>
      <c r="Q12" s="417">
        <v>0</v>
      </c>
      <c r="R12" s="417">
        <v>78682</v>
      </c>
      <c r="S12" s="417">
        <v>0</v>
      </c>
      <c r="T12" s="417">
        <v>0</v>
      </c>
      <c r="U12" s="417">
        <v>0</v>
      </c>
      <c r="V12" s="417">
        <v>41855</v>
      </c>
      <c r="W12" s="417">
        <v>0</v>
      </c>
      <c r="X12" s="417">
        <v>0</v>
      </c>
      <c r="Y12" s="417">
        <v>0</v>
      </c>
      <c r="Z12" s="417">
        <v>0</v>
      </c>
      <c r="AA12" s="417">
        <v>0</v>
      </c>
      <c r="AB12" s="417">
        <v>0</v>
      </c>
      <c r="AC12" s="417">
        <v>0</v>
      </c>
      <c r="AD12" s="417">
        <v>0</v>
      </c>
      <c r="AE12" s="417">
        <v>0</v>
      </c>
      <c r="AF12" s="417">
        <v>0</v>
      </c>
      <c r="AG12" s="417">
        <v>0</v>
      </c>
      <c r="AH12" s="417">
        <v>0</v>
      </c>
    </row>
    <row r="13" spans="1:34" ht="13.5" thickBot="1" x14ac:dyDescent="0.25">
      <c r="A13" s="785" t="s">
        <v>753</v>
      </c>
      <c r="B13" s="420" t="s">
        <v>807</v>
      </c>
      <c r="C13" s="421">
        <v>19427988</v>
      </c>
      <c r="D13" s="421">
        <v>15263914</v>
      </c>
      <c r="E13" s="421">
        <v>0</v>
      </c>
      <c r="F13" s="421">
        <v>0</v>
      </c>
      <c r="G13" s="421">
        <v>0</v>
      </c>
      <c r="H13" s="421">
        <v>0</v>
      </c>
      <c r="I13" s="421">
        <v>0</v>
      </c>
      <c r="J13" s="421">
        <v>0</v>
      </c>
      <c r="K13" s="421">
        <v>0</v>
      </c>
      <c r="L13" s="421">
        <v>0</v>
      </c>
      <c r="M13" s="421">
        <v>0</v>
      </c>
      <c r="N13" s="421">
        <v>0</v>
      </c>
      <c r="O13" s="421">
        <v>0</v>
      </c>
      <c r="P13" s="421">
        <v>1448437</v>
      </c>
      <c r="Q13" s="421">
        <v>0</v>
      </c>
      <c r="R13" s="421">
        <v>2318682</v>
      </c>
      <c r="S13" s="421">
        <v>0</v>
      </c>
      <c r="T13" s="421">
        <v>0</v>
      </c>
      <c r="U13" s="421">
        <v>0</v>
      </c>
      <c r="V13" s="421">
        <v>219855</v>
      </c>
      <c r="W13" s="421">
        <v>0</v>
      </c>
      <c r="X13" s="421">
        <v>177100</v>
      </c>
      <c r="Y13" s="421">
        <v>0</v>
      </c>
      <c r="Z13" s="421">
        <v>0</v>
      </c>
      <c r="AA13" s="421">
        <v>0</v>
      </c>
      <c r="AB13" s="421">
        <v>0</v>
      </c>
      <c r="AC13" s="421">
        <v>0</v>
      </c>
      <c r="AD13" s="421">
        <v>0</v>
      </c>
      <c r="AE13" s="421">
        <v>0</v>
      </c>
      <c r="AF13" s="421">
        <v>0</v>
      </c>
      <c r="AG13" s="421">
        <v>0</v>
      </c>
      <c r="AH13" s="421">
        <v>0</v>
      </c>
    </row>
    <row r="14" spans="1:34" ht="13.5" thickBot="1" x14ac:dyDescent="0.25">
      <c r="A14" s="787" t="s">
        <v>754</v>
      </c>
      <c r="B14" s="788" t="s">
        <v>1364</v>
      </c>
      <c r="C14" s="424">
        <v>164385593</v>
      </c>
      <c r="D14" s="424">
        <v>53559018</v>
      </c>
      <c r="E14" s="424">
        <v>0</v>
      </c>
      <c r="F14" s="424">
        <v>2563800</v>
      </c>
      <c r="G14" s="424">
        <v>0</v>
      </c>
      <c r="H14" s="424">
        <v>0</v>
      </c>
      <c r="I14" s="424">
        <v>0</v>
      </c>
      <c r="J14" s="424">
        <v>0</v>
      </c>
      <c r="K14" s="424">
        <v>18279396</v>
      </c>
      <c r="L14" s="424">
        <v>0</v>
      </c>
      <c r="M14" s="424">
        <v>0</v>
      </c>
      <c r="N14" s="424">
        <v>0</v>
      </c>
      <c r="O14" s="424">
        <v>0</v>
      </c>
      <c r="P14" s="424">
        <v>6444891</v>
      </c>
      <c r="Q14" s="424">
        <v>0</v>
      </c>
      <c r="R14" s="424">
        <v>9502126</v>
      </c>
      <c r="S14" s="424">
        <v>4623501</v>
      </c>
      <c r="T14" s="424">
        <v>0</v>
      </c>
      <c r="U14" s="424">
        <v>1094022</v>
      </c>
      <c r="V14" s="424">
        <v>6465908</v>
      </c>
      <c r="W14" s="424">
        <v>0</v>
      </c>
      <c r="X14" s="424">
        <v>59132752</v>
      </c>
      <c r="Y14" s="424">
        <v>381900</v>
      </c>
      <c r="Z14" s="424">
        <v>381899</v>
      </c>
      <c r="AA14" s="424">
        <v>266691</v>
      </c>
      <c r="AB14" s="424">
        <v>0</v>
      </c>
      <c r="AC14" s="424">
        <v>0</v>
      </c>
      <c r="AD14" s="424">
        <v>0</v>
      </c>
      <c r="AE14" s="424">
        <v>0</v>
      </c>
      <c r="AF14" s="424">
        <v>1689689</v>
      </c>
      <c r="AG14" s="424">
        <v>0</v>
      </c>
      <c r="AH14" s="425">
        <v>0</v>
      </c>
    </row>
    <row r="15" spans="1:34" ht="26.25" thickBot="1" x14ac:dyDescent="0.25">
      <c r="A15" s="787" t="s">
        <v>755</v>
      </c>
      <c r="B15" s="788" t="s">
        <v>1365</v>
      </c>
      <c r="C15" s="424">
        <v>35027939</v>
      </c>
      <c r="D15" s="424">
        <v>11902532</v>
      </c>
      <c r="E15" s="424">
        <v>0</v>
      </c>
      <c r="F15" s="424">
        <v>580399</v>
      </c>
      <c r="G15" s="424">
        <v>0</v>
      </c>
      <c r="H15" s="424">
        <v>0</v>
      </c>
      <c r="I15" s="424">
        <v>0</v>
      </c>
      <c r="J15" s="424">
        <v>0</v>
      </c>
      <c r="K15" s="424">
        <v>2105477</v>
      </c>
      <c r="L15" s="424">
        <v>0</v>
      </c>
      <c r="M15" s="424">
        <v>0</v>
      </c>
      <c r="N15" s="424">
        <v>0</v>
      </c>
      <c r="O15" s="424">
        <v>0</v>
      </c>
      <c r="P15" s="424">
        <v>1553647</v>
      </c>
      <c r="Q15" s="424">
        <v>0</v>
      </c>
      <c r="R15" s="424">
        <v>2008101</v>
      </c>
      <c r="S15" s="424">
        <v>1058225</v>
      </c>
      <c r="T15" s="424">
        <v>0</v>
      </c>
      <c r="U15" s="424">
        <v>247267</v>
      </c>
      <c r="V15" s="424">
        <v>1433954</v>
      </c>
      <c r="W15" s="424">
        <v>0</v>
      </c>
      <c r="X15" s="424">
        <v>13524830</v>
      </c>
      <c r="Y15" s="424">
        <v>105703</v>
      </c>
      <c r="Z15" s="424">
        <v>105701</v>
      </c>
      <c r="AA15" s="424">
        <v>29930</v>
      </c>
      <c r="AB15" s="424">
        <v>0</v>
      </c>
      <c r="AC15" s="424">
        <v>0</v>
      </c>
      <c r="AD15" s="424">
        <v>0</v>
      </c>
      <c r="AE15" s="424">
        <v>0</v>
      </c>
      <c r="AF15" s="424">
        <v>372173</v>
      </c>
      <c r="AG15" s="424">
        <v>0</v>
      </c>
      <c r="AH15" s="425">
        <v>0</v>
      </c>
    </row>
    <row r="16" spans="1:34" x14ac:dyDescent="0.2">
      <c r="A16" s="786" t="s">
        <v>757</v>
      </c>
      <c r="B16" s="422" t="s">
        <v>808</v>
      </c>
      <c r="C16" s="423">
        <v>33094846</v>
      </c>
      <c r="D16" s="423">
        <v>11088038</v>
      </c>
      <c r="E16" s="423">
        <v>0</v>
      </c>
      <c r="F16" s="423">
        <v>560196</v>
      </c>
      <c r="G16" s="423">
        <v>0</v>
      </c>
      <c r="H16" s="423">
        <v>0</v>
      </c>
      <c r="I16" s="423">
        <v>0</v>
      </c>
      <c r="J16" s="423">
        <v>0</v>
      </c>
      <c r="K16" s="423">
        <v>2059820</v>
      </c>
      <c r="L16" s="423">
        <v>0</v>
      </c>
      <c r="M16" s="423">
        <v>0</v>
      </c>
      <c r="N16" s="423">
        <v>0</v>
      </c>
      <c r="O16" s="423">
        <v>0</v>
      </c>
      <c r="P16" s="423">
        <v>1313479</v>
      </c>
      <c r="Q16" s="423">
        <v>0</v>
      </c>
      <c r="R16" s="423">
        <v>1945416</v>
      </c>
      <c r="S16" s="423">
        <v>1008321</v>
      </c>
      <c r="T16" s="423">
        <v>0</v>
      </c>
      <c r="U16" s="423">
        <v>235780</v>
      </c>
      <c r="V16" s="423">
        <v>1349706</v>
      </c>
      <c r="W16" s="423">
        <v>0</v>
      </c>
      <c r="X16" s="423">
        <v>12945964</v>
      </c>
      <c r="Y16" s="423">
        <v>103113</v>
      </c>
      <c r="Z16" s="423">
        <v>103113</v>
      </c>
      <c r="AA16" s="423">
        <v>29930</v>
      </c>
      <c r="AB16" s="423">
        <v>0</v>
      </c>
      <c r="AC16" s="423">
        <v>0</v>
      </c>
      <c r="AD16" s="423">
        <v>0</v>
      </c>
      <c r="AE16" s="423">
        <v>0</v>
      </c>
      <c r="AF16" s="423">
        <v>351970</v>
      </c>
      <c r="AG16" s="423">
        <v>0</v>
      </c>
      <c r="AH16" s="423">
        <v>0</v>
      </c>
    </row>
    <row r="17" spans="1:34" x14ac:dyDescent="0.2">
      <c r="A17" s="415" t="s">
        <v>760</v>
      </c>
      <c r="B17" s="416" t="s">
        <v>809</v>
      </c>
      <c r="C17" s="417">
        <v>881894</v>
      </c>
      <c r="D17" s="417">
        <v>414297</v>
      </c>
      <c r="E17" s="417">
        <v>0</v>
      </c>
      <c r="F17" s="417">
        <v>9752</v>
      </c>
      <c r="G17" s="417">
        <v>0</v>
      </c>
      <c r="H17" s="417">
        <v>0</v>
      </c>
      <c r="I17" s="417">
        <v>0</v>
      </c>
      <c r="J17" s="417">
        <v>0</v>
      </c>
      <c r="K17" s="417">
        <v>0</v>
      </c>
      <c r="L17" s="417">
        <v>0</v>
      </c>
      <c r="M17" s="417">
        <v>0</v>
      </c>
      <c r="N17" s="417">
        <v>0</v>
      </c>
      <c r="O17" s="417">
        <v>0</v>
      </c>
      <c r="P17" s="417">
        <v>139136</v>
      </c>
      <c r="Q17" s="417">
        <v>0</v>
      </c>
      <c r="R17" s="417">
        <v>31373</v>
      </c>
      <c r="S17" s="417">
        <v>25152</v>
      </c>
      <c r="T17" s="417">
        <v>0</v>
      </c>
      <c r="U17" s="417">
        <v>5605</v>
      </c>
      <c r="V17" s="417">
        <v>44654</v>
      </c>
      <c r="W17" s="417">
        <v>0</v>
      </c>
      <c r="X17" s="417">
        <v>199674</v>
      </c>
      <c r="Y17" s="417">
        <v>1250</v>
      </c>
      <c r="Z17" s="417">
        <v>1249</v>
      </c>
      <c r="AA17" s="417">
        <v>0</v>
      </c>
      <c r="AB17" s="417">
        <v>0</v>
      </c>
      <c r="AC17" s="417">
        <v>0</v>
      </c>
      <c r="AD17" s="417">
        <v>0</v>
      </c>
      <c r="AE17" s="417">
        <v>0</v>
      </c>
      <c r="AF17" s="417">
        <v>9752</v>
      </c>
      <c r="AG17" s="417">
        <v>0</v>
      </c>
      <c r="AH17" s="417">
        <v>0</v>
      </c>
    </row>
    <row r="18" spans="1:34" x14ac:dyDescent="0.2">
      <c r="A18" s="415" t="s">
        <v>779</v>
      </c>
      <c r="B18" s="416" t="s">
        <v>810</v>
      </c>
      <c r="C18" s="417">
        <v>217115</v>
      </c>
      <c r="D18" s="417">
        <v>0</v>
      </c>
      <c r="E18" s="417">
        <v>0</v>
      </c>
      <c r="F18" s="417">
        <v>0</v>
      </c>
      <c r="G18" s="417">
        <v>0</v>
      </c>
      <c r="H18" s="417">
        <v>0</v>
      </c>
      <c r="I18" s="417">
        <v>0</v>
      </c>
      <c r="J18" s="417">
        <v>0</v>
      </c>
      <c r="K18" s="417">
        <v>45657</v>
      </c>
      <c r="L18" s="417">
        <v>0</v>
      </c>
      <c r="M18" s="417">
        <v>0</v>
      </c>
      <c r="N18" s="417">
        <v>0</v>
      </c>
      <c r="O18" s="417">
        <v>0</v>
      </c>
      <c r="P18" s="417">
        <v>0</v>
      </c>
      <c r="Q18" s="417">
        <v>0</v>
      </c>
      <c r="R18" s="417">
        <v>0</v>
      </c>
      <c r="S18" s="417">
        <v>0</v>
      </c>
      <c r="T18" s="417">
        <v>0</v>
      </c>
      <c r="U18" s="417">
        <v>0</v>
      </c>
      <c r="V18" s="417">
        <v>0</v>
      </c>
      <c r="W18" s="417">
        <v>0</v>
      </c>
      <c r="X18" s="417">
        <v>171458</v>
      </c>
      <c r="Y18" s="417">
        <v>0</v>
      </c>
      <c r="Z18" s="417">
        <v>0</v>
      </c>
      <c r="AA18" s="417">
        <v>0</v>
      </c>
      <c r="AB18" s="417">
        <v>0</v>
      </c>
      <c r="AC18" s="417">
        <v>0</v>
      </c>
      <c r="AD18" s="417">
        <v>0</v>
      </c>
      <c r="AE18" s="417">
        <v>0</v>
      </c>
      <c r="AF18" s="417">
        <v>0</v>
      </c>
      <c r="AG18" s="417">
        <v>0</v>
      </c>
      <c r="AH18" s="417">
        <v>0</v>
      </c>
    </row>
    <row r="19" spans="1:34" ht="25.5" x14ac:dyDescent="0.2">
      <c r="A19" s="415" t="s">
        <v>761</v>
      </c>
      <c r="B19" s="416" t="s">
        <v>811</v>
      </c>
      <c r="C19" s="417">
        <v>834084</v>
      </c>
      <c r="D19" s="417">
        <v>400197</v>
      </c>
      <c r="E19" s="417">
        <v>0</v>
      </c>
      <c r="F19" s="417">
        <v>10451</v>
      </c>
      <c r="G19" s="417">
        <v>0</v>
      </c>
      <c r="H19" s="417">
        <v>0</v>
      </c>
      <c r="I19" s="417">
        <v>0</v>
      </c>
      <c r="J19" s="417">
        <v>0</v>
      </c>
      <c r="K19" s="417">
        <v>0</v>
      </c>
      <c r="L19" s="417">
        <v>0</v>
      </c>
      <c r="M19" s="417">
        <v>0</v>
      </c>
      <c r="N19" s="417">
        <v>0</v>
      </c>
      <c r="O19" s="417">
        <v>0</v>
      </c>
      <c r="P19" s="417">
        <v>101032</v>
      </c>
      <c r="Q19" s="417">
        <v>0</v>
      </c>
      <c r="R19" s="417">
        <v>31312</v>
      </c>
      <c r="S19" s="417">
        <v>24752</v>
      </c>
      <c r="T19" s="417">
        <v>0</v>
      </c>
      <c r="U19" s="417">
        <v>5882</v>
      </c>
      <c r="V19" s="417">
        <v>39594</v>
      </c>
      <c r="W19" s="417">
        <v>0</v>
      </c>
      <c r="X19" s="417">
        <v>207734</v>
      </c>
      <c r="Y19" s="417">
        <v>1340</v>
      </c>
      <c r="Z19" s="417">
        <v>1339</v>
      </c>
      <c r="AA19" s="417">
        <v>0</v>
      </c>
      <c r="AB19" s="417">
        <v>0</v>
      </c>
      <c r="AC19" s="417">
        <v>0</v>
      </c>
      <c r="AD19" s="417">
        <v>0</v>
      </c>
      <c r="AE19" s="417">
        <v>0</v>
      </c>
      <c r="AF19" s="417">
        <v>10451</v>
      </c>
      <c r="AG19" s="417">
        <v>0</v>
      </c>
      <c r="AH19" s="417">
        <v>0</v>
      </c>
    </row>
    <row r="20" spans="1:34" x14ac:dyDescent="0.2">
      <c r="A20" s="415" t="s">
        <v>762</v>
      </c>
      <c r="B20" s="416" t="s">
        <v>812</v>
      </c>
      <c r="C20" s="417">
        <v>1067125</v>
      </c>
      <c r="D20" s="417">
        <v>62617</v>
      </c>
      <c r="E20" s="417">
        <v>0</v>
      </c>
      <c r="F20" s="417">
        <v>0</v>
      </c>
      <c r="G20" s="417">
        <v>0</v>
      </c>
      <c r="H20" s="417">
        <v>0</v>
      </c>
      <c r="I20" s="417">
        <v>0</v>
      </c>
      <c r="J20" s="417">
        <v>0</v>
      </c>
      <c r="K20" s="417">
        <v>0</v>
      </c>
      <c r="L20" s="417">
        <v>0</v>
      </c>
      <c r="M20" s="417">
        <v>0</v>
      </c>
      <c r="N20" s="417">
        <v>0</v>
      </c>
      <c r="O20" s="417">
        <v>0</v>
      </c>
      <c r="P20" s="417">
        <v>38700</v>
      </c>
      <c r="Q20" s="417">
        <v>0</v>
      </c>
      <c r="R20" s="417">
        <v>46869</v>
      </c>
      <c r="S20" s="417">
        <v>235098</v>
      </c>
      <c r="T20" s="417">
        <v>294974</v>
      </c>
      <c r="U20" s="417">
        <v>29150</v>
      </c>
      <c r="V20" s="417">
        <v>36542</v>
      </c>
      <c r="W20" s="417">
        <v>0</v>
      </c>
      <c r="X20" s="417">
        <v>323175</v>
      </c>
      <c r="Y20" s="417">
        <v>0</v>
      </c>
      <c r="Z20" s="417">
        <v>0</v>
      </c>
      <c r="AA20" s="417">
        <v>0</v>
      </c>
      <c r="AB20" s="417">
        <v>0</v>
      </c>
      <c r="AC20" s="417">
        <v>0</v>
      </c>
      <c r="AD20" s="417">
        <v>0</v>
      </c>
      <c r="AE20" s="417">
        <v>0</v>
      </c>
      <c r="AF20" s="417">
        <v>0</v>
      </c>
      <c r="AG20" s="417">
        <v>0</v>
      </c>
      <c r="AH20" s="417">
        <v>0</v>
      </c>
    </row>
    <row r="21" spans="1:34" x14ac:dyDescent="0.2">
      <c r="A21" s="415" t="s">
        <v>781</v>
      </c>
      <c r="B21" s="416" t="s">
        <v>813</v>
      </c>
      <c r="C21" s="417">
        <v>7369970</v>
      </c>
      <c r="D21" s="417">
        <v>1163322</v>
      </c>
      <c r="E21" s="417">
        <v>0</v>
      </c>
      <c r="F21" s="417">
        <v>320030</v>
      </c>
      <c r="G21" s="417">
        <v>0</v>
      </c>
      <c r="H21" s="417">
        <v>0</v>
      </c>
      <c r="I21" s="417">
        <v>0</v>
      </c>
      <c r="J21" s="417">
        <v>0</v>
      </c>
      <c r="K21" s="417">
        <v>308275</v>
      </c>
      <c r="L21" s="417">
        <v>322386</v>
      </c>
      <c r="M21" s="417">
        <v>213901</v>
      </c>
      <c r="N21" s="417">
        <v>0</v>
      </c>
      <c r="O21" s="417">
        <v>686604</v>
      </c>
      <c r="P21" s="417">
        <v>1323773</v>
      </c>
      <c r="Q21" s="417">
        <v>0</v>
      </c>
      <c r="R21" s="417">
        <v>97468</v>
      </c>
      <c r="S21" s="417">
        <v>315218</v>
      </c>
      <c r="T21" s="417">
        <v>0</v>
      </c>
      <c r="U21" s="417">
        <v>16512</v>
      </c>
      <c r="V21" s="417">
        <v>365461</v>
      </c>
      <c r="W21" s="417">
        <v>0</v>
      </c>
      <c r="X21" s="417">
        <v>856779</v>
      </c>
      <c r="Y21" s="417">
        <v>0</v>
      </c>
      <c r="Z21" s="417">
        <v>0</v>
      </c>
      <c r="AA21" s="417">
        <v>150241</v>
      </c>
      <c r="AB21" s="417">
        <v>0</v>
      </c>
      <c r="AC21" s="417">
        <v>0</v>
      </c>
      <c r="AD21" s="417">
        <v>0</v>
      </c>
      <c r="AE21" s="417">
        <v>1230000</v>
      </c>
      <c r="AF21" s="417">
        <v>0</v>
      </c>
      <c r="AG21" s="417">
        <v>0</v>
      </c>
      <c r="AH21" s="417">
        <v>0</v>
      </c>
    </row>
    <row r="22" spans="1:34" x14ac:dyDescent="0.2">
      <c r="A22" s="415" t="s">
        <v>782</v>
      </c>
      <c r="B22" s="416" t="s">
        <v>989</v>
      </c>
      <c r="C22" s="417">
        <v>17717</v>
      </c>
      <c r="D22" s="417">
        <v>0</v>
      </c>
      <c r="E22" s="417">
        <v>0</v>
      </c>
      <c r="F22" s="417">
        <v>0</v>
      </c>
      <c r="G22" s="417">
        <v>0</v>
      </c>
      <c r="H22" s="417">
        <v>0</v>
      </c>
      <c r="I22" s="417">
        <v>0</v>
      </c>
      <c r="J22" s="417">
        <v>0</v>
      </c>
      <c r="K22" s="417">
        <v>0</v>
      </c>
      <c r="L22" s="417">
        <v>0</v>
      </c>
      <c r="M22" s="417">
        <v>17717</v>
      </c>
      <c r="N22" s="417">
        <v>0</v>
      </c>
      <c r="O22" s="417">
        <v>0</v>
      </c>
      <c r="P22" s="417">
        <v>0</v>
      </c>
      <c r="Q22" s="417">
        <v>0</v>
      </c>
      <c r="R22" s="417">
        <v>0</v>
      </c>
      <c r="S22" s="417">
        <v>0</v>
      </c>
      <c r="T22" s="417">
        <v>0</v>
      </c>
      <c r="U22" s="417">
        <v>0</v>
      </c>
      <c r="V22" s="417">
        <v>0</v>
      </c>
      <c r="W22" s="417">
        <v>0</v>
      </c>
      <c r="X22" s="417">
        <v>0</v>
      </c>
      <c r="Y22" s="417">
        <v>0</v>
      </c>
      <c r="Z22" s="417">
        <v>0</v>
      </c>
      <c r="AA22" s="417">
        <v>0</v>
      </c>
      <c r="AB22" s="417">
        <v>0</v>
      </c>
      <c r="AC22" s="417">
        <v>0</v>
      </c>
      <c r="AD22" s="417">
        <v>0</v>
      </c>
      <c r="AE22" s="417">
        <v>0</v>
      </c>
      <c r="AF22" s="417">
        <v>0</v>
      </c>
      <c r="AG22" s="417">
        <v>0</v>
      </c>
      <c r="AH22" s="417">
        <v>0</v>
      </c>
    </row>
    <row r="23" spans="1:34" x14ac:dyDescent="0.2">
      <c r="A23" s="415" t="s">
        <v>783</v>
      </c>
      <c r="B23" s="416" t="s">
        <v>814</v>
      </c>
      <c r="C23" s="417">
        <v>8454812</v>
      </c>
      <c r="D23" s="417">
        <v>1225939</v>
      </c>
      <c r="E23" s="417">
        <v>0</v>
      </c>
      <c r="F23" s="417">
        <v>320030</v>
      </c>
      <c r="G23" s="417">
        <v>0</v>
      </c>
      <c r="H23" s="417">
        <v>0</v>
      </c>
      <c r="I23" s="417">
        <v>0</v>
      </c>
      <c r="J23" s="417">
        <v>0</v>
      </c>
      <c r="K23" s="417">
        <v>308275</v>
      </c>
      <c r="L23" s="417">
        <v>322386</v>
      </c>
      <c r="M23" s="417">
        <v>231618</v>
      </c>
      <c r="N23" s="417">
        <v>0</v>
      </c>
      <c r="O23" s="417">
        <v>686604</v>
      </c>
      <c r="P23" s="417">
        <v>1362473</v>
      </c>
      <c r="Q23" s="417">
        <v>0</v>
      </c>
      <c r="R23" s="417">
        <v>144337</v>
      </c>
      <c r="S23" s="417">
        <v>550316</v>
      </c>
      <c r="T23" s="417">
        <v>294974</v>
      </c>
      <c r="U23" s="417">
        <v>45662</v>
      </c>
      <c r="V23" s="417">
        <v>402003</v>
      </c>
      <c r="W23" s="417">
        <v>0</v>
      </c>
      <c r="X23" s="417">
        <v>1179954</v>
      </c>
      <c r="Y23" s="417">
        <v>0</v>
      </c>
      <c r="Z23" s="417">
        <v>0</v>
      </c>
      <c r="AA23" s="417">
        <v>150241</v>
      </c>
      <c r="AB23" s="417">
        <v>0</v>
      </c>
      <c r="AC23" s="417">
        <v>0</v>
      </c>
      <c r="AD23" s="417">
        <v>0</v>
      </c>
      <c r="AE23" s="417">
        <v>1230000</v>
      </c>
      <c r="AF23" s="417">
        <v>0</v>
      </c>
      <c r="AG23" s="417">
        <v>0</v>
      </c>
      <c r="AH23" s="417">
        <v>0</v>
      </c>
    </row>
    <row r="24" spans="1:34" ht="25.5" x14ac:dyDescent="0.2">
      <c r="A24" s="415" t="s">
        <v>763</v>
      </c>
      <c r="B24" s="416" t="s">
        <v>815</v>
      </c>
      <c r="C24" s="417">
        <v>1917739</v>
      </c>
      <c r="D24" s="417">
        <v>1253009</v>
      </c>
      <c r="E24" s="417">
        <v>0</v>
      </c>
      <c r="F24" s="417">
        <v>0</v>
      </c>
      <c r="G24" s="417">
        <v>0</v>
      </c>
      <c r="H24" s="417">
        <v>0</v>
      </c>
      <c r="I24" s="417">
        <v>0</v>
      </c>
      <c r="J24" s="417">
        <v>0</v>
      </c>
      <c r="K24" s="417">
        <v>0</v>
      </c>
      <c r="L24" s="417">
        <v>0</v>
      </c>
      <c r="M24" s="417">
        <v>0</v>
      </c>
      <c r="N24" s="417">
        <v>0</v>
      </c>
      <c r="O24" s="417">
        <v>0</v>
      </c>
      <c r="P24" s="417">
        <v>475534</v>
      </c>
      <c r="Q24" s="417">
        <v>0</v>
      </c>
      <c r="R24" s="417">
        <v>69683</v>
      </c>
      <c r="S24" s="417">
        <v>0</v>
      </c>
      <c r="T24" s="417">
        <v>0</v>
      </c>
      <c r="U24" s="417">
        <v>69717</v>
      </c>
      <c r="V24" s="417">
        <v>0</v>
      </c>
      <c r="W24" s="417">
        <v>0</v>
      </c>
      <c r="X24" s="417">
        <v>37836</v>
      </c>
      <c r="Y24" s="417">
        <v>5980</v>
      </c>
      <c r="Z24" s="417">
        <v>5980</v>
      </c>
      <c r="AA24" s="417">
        <v>0</v>
      </c>
      <c r="AB24" s="417">
        <v>0</v>
      </c>
      <c r="AC24" s="417">
        <v>0</v>
      </c>
      <c r="AD24" s="417">
        <v>0</v>
      </c>
      <c r="AE24" s="417">
        <v>0</v>
      </c>
      <c r="AF24" s="417">
        <v>0</v>
      </c>
      <c r="AG24" s="417">
        <v>0</v>
      </c>
      <c r="AH24" s="417">
        <v>0</v>
      </c>
    </row>
    <row r="25" spans="1:34" x14ac:dyDescent="0.2">
      <c r="A25" s="415" t="s">
        <v>784</v>
      </c>
      <c r="B25" s="416" t="s">
        <v>816</v>
      </c>
      <c r="C25" s="417">
        <v>2129808</v>
      </c>
      <c r="D25" s="417">
        <v>1254652</v>
      </c>
      <c r="E25" s="417">
        <v>0</v>
      </c>
      <c r="F25" s="417">
        <v>0</v>
      </c>
      <c r="G25" s="417">
        <v>0</v>
      </c>
      <c r="H25" s="417">
        <v>0</v>
      </c>
      <c r="I25" s="417">
        <v>0</v>
      </c>
      <c r="J25" s="417">
        <v>0</v>
      </c>
      <c r="K25" s="417">
        <v>0</v>
      </c>
      <c r="L25" s="417">
        <v>0</v>
      </c>
      <c r="M25" s="417">
        <v>0</v>
      </c>
      <c r="N25" s="417">
        <v>0</v>
      </c>
      <c r="O25" s="417">
        <v>0</v>
      </c>
      <c r="P25" s="417">
        <v>237772</v>
      </c>
      <c r="Q25" s="417">
        <v>0</v>
      </c>
      <c r="R25" s="417">
        <v>109173</v>
      </c>
      <c r="S25" s="417">
        <v>112962</v>
      </c>
      <c r="T25" s="417">
        <v>0</v>
      </c>
      <c r="U25" s="417">
        <v>0</v>
      </c>
      <c r="V25" s="417">
        <v>149014</v>
      </c>
      <c r="W25" s="417">
        <v>0</v>
      </c>
      <c r="X25" s="417">
        <v>246309</v>
      </c>
      <c r="Y25" s="417">
        <v>9963</v>
      </c>
      <c r="Z25" s="417">
        <v>9963</v>
      </c>
      <c r="AA25" s="417">
        <v>0</v>
      </c>
      <c r="AB25" s="417">
        <v>0</v>
      </c>
      <c r="AC25" s="417">
        <v>0</v>
      </c>
      <c r="AD25" s="417">
        <v>0</v>
      </c>
      <c r="AE25" s="417">
        <v>0</v>
      </c>
      <c r="AF25" s="417">
        <v>0</v>
      </c>
      <c r="AG25" s="417">
        <v>0</v>
      </c>
      <c r="AH25" s="417">
        <v>0</v>
      </c>
    </row>
    <row r="26" spans="1:34" x14ac:dyDescent="0.2">
      <c r="A26" s="415" t="s">
        <v>764</v>
      </c>
      <c r="B26" s="416" t="s">
        <v>817</v>
      </c>
      <c r="C26" s="417">
        <v>4047547</v>
      </c>
      <c r="D26" s="417">
        <v>2507661</v>
      </c>
      <c r="E26" s="417">
        <v>0</v>
      </c>
      <c r="F26" s="417">
        <v>0</v>
      </c>
      <c r="G26" s="417">
        <v>0</v>
      </c>
      <c r="H26" s="417">
        <v>0</v>
      </c>
      <c r="I26" s="417">
        <v>0</v>
      </c>
      <c r="J26" s="417">
        <v>0</v>
      </c>
      <c r="K26" s="417">
        <v>0</v>
      </c>
      <c r="L26" s="417">
        <v>0</v>
      </c>
      <c r="M26" s="417">
        <v>0</v>
      </c>
      <c r="N26" s="417">
        <v>0</v>
      </c>
      <c r="O26" s="417">
        <v>0</v>
      </c>
      <c r="P26" s="417">
        <v>713306</v>
      </c>
      <c r="Q26" s="417">
        <v>0</v>
      </c>
      <c r="R26" s="417">
        <v>178856</v>
      </c>
      <c r="S26" s="417">
        <v>112962</v>
      </c>
      <c r="T26" s="417">
        <v>0</v>
      </c>
      <c r="U26" s="417">
        <v>69717</v>
      </c>
      <c r="V26" s="417">
        <v>149014</v>
      </c>
      <c r="W26" s="417">
        <v>0</v>
      </c>
      <c r="X26" s="417">
        <v>284145</v>
      </c>
      <c r="Y26" s="417">
        <v>15943</v>
      </c>
      <c r="Z26" s="417">
        <v>15943</v>
      </c>
      <c r="AA26" s="417">
        <v>0</v>
      </c>
      <c r="AB26" s="417">
        <v>0</v>
      </c>
      <c r="AC26" s="417">
        <v>0</v>
      </c>
      <c r="AD26" s="417">
        <v>0</v>
      </c>
      <c r="AE26" s="417">
        <v>0</v>
      </c>
      <c r="AF26" s="417">
        <v>0</v>
      </c>
      <c r="AG26" s="417">
        <v>0</v>
      </c>
      <c r="AH26" s="417">
        <v>0</v>
      </c>
    </row>
    <row r="27" spans="1:34" x14ac:dyDescent="0.2">
      <c r="A27" s="415" t="s">
        <v>785</v>
      </c>
      <c r="B27" s="416" t="s">
        <v>818</v>
      </c>
      <c r="C27" s="417">
        <v>17024915</v>
      </c>
      <c r="D27" s="417">
        <v>1097580</v>
      </c>
      <c r="E27" s="417">
        <v>0</v>
      </c>
      <c r="F27" s="417">
        <v>92057</v>
      </c>
      <c r="G27" s="417">
        <v>107751</v>
      </c>
      <c r="H27" s="417">
        <v>0</v>
      </c>
      <c r="I27" s="417">
        <v>0</v>
      </c>
      <c r="J27" s="417">
        <v>0</v>
      </c>
      <c r="K27" s="417">
        <v>0</v>
      </c>
      <c r="L27" s="417">
        <v>0</v>
      </c>
      <c r="M27" s="417">
        <v>0</v>
      </c>
      <c r="N27" s="417">
        <v>5243996</v>
      </c>
      <c r="O27" s="417">
        <v>0</v>
      </c>
      <c r="P27" s="417">
        <v>163791</v>
      </c>
      <c r="Q27" s="417">
        <v>0</v>
      </c>
      <c r="R27" s="417">
        <v>310509</v>
      </c>
      <c r="S27" s="417">
        <v>6802748</v>
      </c>
      <c r="T27" s="417">
        <v>0</v>
      </c>
      <c r="U27" s="417">
        <v>0</v>
      </c>
      <c r="V27" s="417">
        <v>1280231</v>
      </c>
      <c r="W27" s="417">
        <v>0</v>
      </c>
      <c r="X27" s="417">
        <v>1067910</v>
      </c>
      <c r="Y27" s="417">
        <v>429172</v>
      </c>
      <c r="Z27" s="417">
        <v>429170</v>
      </c>
      <c r="AA27" s="417">
        <v>0</v>
      </c>
      <c r="AB27" s="417">
        <v>0</v>
      </c>
      <c r="AC27" s="417">
        <v>0</v>
      </c>
      <c r="AD27" s="417">
        <v>0</v>
      </c>
      <c r="AE27" s="417">
        <v>0</v>
      </c>
      <c r="AF27" s="417">
        <v>0</v>
      </c>
      <c r="AG27" s="417">
        <v>0</v>
      </c>
      <c r="AH27" s="417">
        <v>0</v>
      </c>
    </row>
    <row r="28" spans="1:34" x14ac:dyDescent="0.2">
      <c r="A28" s="415" t="s">
        <v>786</v>
      </c>
      <c r="B28" s="416" t="s">
        <v>819</v>
      </c>
      <c r="C28" s="417">
        <v>19801514</v>
      </c>
      <c r="D28" s="417">
        <v>0</v>
      </c>
      <c r="E28" s="417">
        <v>0</v>
      </c>
      <c r="F28" s="417">
        <v>0</v>
      </c>
      <c r="G28" s="417">
        <v>0</v>
      </c>
      <c r="H28" s="417">
        <v>0</v>
      </c>
      <c r="I28" s="417">
        <v>0</v>
      </c>
      <c r="J28" s="417">
        <v>0</v>
      </c>
      <c r="K28" s="417">
        <v>0</v>
      </c>
      <c r="L28" s="417">
        <v>0</v>
      </c>
      <c r="M28" s="417">
        <v>0</v>
      </c>
      <c r="N28" s="417">
        <v>0</v>
      </c>
      <c r="O28" s="417">
        <v>0</v>
      </c>
      <c r="P28" s="417">
        <v>0</v>
      </c>
      <c r="Q28" s="417">
        <v>0</v>
      </c>
      <c r="R28" s="417">
        <v>0</v>
      </c>
      <c r="S28" s="417">
        <v>0</v>
      </c>
      <c r="T28" s="417">
        <v>0</v>
      </c>
      <c r="U28" s="417">
        <v>0</v>
      </c>
      <c r="V28" s="417">
        <v>59345</v>
      </c>
      <c r="W28" s="417">
        <v>0</v>
      </c>
      <c r="X28" s="417">
        <v>0</v>
      </c>
      <c r="Y28" s="417">
        <v>0</v>
      </c>
      <c r="Z28" s="417">
        <v>0</v>
      </c>
      <c r="AA28" s="417">
        <v>14912467</v>
      </c>
      <c r="AB28" s="417">
        <v>4302147</v>
      </c>
      <c r="AC28" s="417">
        <v>0</v>
      </c>
      <c r="AD28" s="417">
        <v>0</v>
      </c>
      <c r="AE28" s="417">
        <v>527555</v>
      </c>
      <c r="AF28" s="417">
        <v>0</v>
      </c>
      <c r="AG28" s="417">
        <v>0</v>
      </c>
      <c r="AH28" s="417">
        <v>0</v>
      </c>
    </row>
    <row r="29" spans="1:34" x14ac:dyDescent="0.2">
      <c r="A29" s="415" t="s">
        <v>787</v>
      </c>
      <c r="B29" s="416" t="s">
        <v>820</v>
      </c>
      <c r="C29" s="417">
        <v>407051</v>
      </c>
      <c r="D29" s="417">
        <v>335804</v>
      </c>
      <c r="E29" s="417">
        <v>0</v>
      </c>
      <c r="F29" s="417">
        <v>0</v>
      </c>
      <c r="G29" s="417">
        <v>0</v>
      </c>
      <c r="H29" s="417">
        <v>0</v>
      </c>
      <c r="I29" s="417">
        <v>0</v>
      </c>
      <c r="J29" s="417">
        <v>0</v>
      </c>
      <c r="K29" s="417">
        <v>0</v>
      </c>
      <c r="L29" s="417">
        <v>0</v>
      </c>
      <c r="M29" s="417">
        <v>0</v>
      </c>
      <c r="N29" s="417">
        <v>0</v>
      </c>
      <c r="O29" s="417">
        <v>0</v>
      </c>
      <c r="P29" s="417">
        <v>0</v>
      </c>
      <c r="Q29" s="417">
        <v>0</v>
      </c>
      <c r="R29" s="417">
        <v>0</v>
      </c>
      <c r="S29" s="417">
        <v>0</v>
      </c>
      <c r="T29" s="417">
        <v>0</v>
      </c>
      <c r="U29" s="417">
        <v>0</v>
      </c>
      <c r="V29" s="417">
        <v>0</v>
      </c>
      <c r="W29" s="417">
        <v>0</v>
      </c>
      <c r="X29" s="417">
        <v>71247</v>
      </c>
      <c r="Y29" s="417">
        <v>0</v>
      </c>
      <c r="Z29" s="417">
        <v>0</v>
      </c>
      <c r="AA29" s="417">
        <v>0</v>
      </c>
      <c r="AB29" s="417">
        <v>0</v>
      </c>
      <c r="AC29" s="417">
        <v>0</v>
      </c>
      <c r="AD29" s="417">
        <v>0</v>
      </c>
      <c r="AE29" s="417">
        <v>0</v>
      </c>
      <c r="AF29" s="417">
        <v>0</v>
      </c>
      <c r="AG29" s="417">
        <v>0</v>
      </c>
      <c r="AH29" s="417">
        <v>0</v>
      </c>
    </row>
    <row r="30" spans="1:34" x14ac:dyDescent="0.2">
      <c r="A30" s="415" t="s">
        <v>789</v>
      </c>
      <c r="B30" s="416" t="s">
        <v>821</v>
      </c>
      <c r="C30" s="417">
        <v>3412731</v>
      </c>
      <c r="D30" s="417">
        <v>310515</v>
      </c>
      <c r="E30" s="417">
        <v>0</v>
      </c>
      <c r="F30" s="417">
        <v>44064</v>
      </c>
      <c r="G30" s="417">
        <v>100174</v>
      </c>
      <c r="H30" s="417">
        <v>0</v>
      </c>
      <c r="I30" s="417">
        <v>0</v>
      </c>
      <c r="J30" s="417">
        <v>0</v>
      </c>
      <c r="K30" s="417">
        <v>0</v>
      </c>
      <c r="L30" s="417">
        <v>286548</v>
      </c>
      <c r="M30" s="417">
        <v>0</v>
      </c>
      <c r="N30" s="417">
        <v>0</v>
      </c>
      <c r="O30" s="417">
        <v>248828</v>
      </c>
      <c r="P30" s="417">
        <v>71000</v>
      </c>
      <c r="Q30" s="417">
        <v>0</v>
      </c>
      <c r="R30" s="417">
        <v>60000</v>
      </c>
      <c r="S30" s="417">
        <v>983890</v>
      </c>
      <c r="T30" s="417">
        <v>0</v>
      </c>
      <c r="U30" s="417">
        <v>4610</v>
      </c>
      <c r="V30" s="417">
        <v>542853</v>
      </c>
      <c r="W30" s="417">
        <v>0</v>
      </c>
      <c r="X30" s="417">
        <v>567860</v>
      </c>
      <c r="Y30" s="417">
        <v>96195</v>
      </c>
      <c r="Z30" s="417">
        <v>96194</v>
      </c>
      <c r="AA30" s="417">
        <v>0</v>
      </c>
      <c r="AB30" s="417">
        <v>0</v>
      </c>
      <c r="AC30" s="417">
        <v>0</v>
      </c>
      <c r="AD30" s="417">
        <v>0</v>
      </c>
      <c r="AE30" s="417">
        <v>0</v>
      </c>
      <c r="AF30" s="417">
        <v>0</v>
      </c>
      <c r="AG30" s="417">
        <v>0</v>
      </c>
      <c r="AH30" s="417">
        <v>0</v>
      </c>
    </row>
    <row r="31" spans="1:34" x14ac:dyDescent="0.2">
      <c r="A31" s="415" t="s">
        <v>765</v>
      </c>
      <c r="B31" s="416" t="s">
        <v>990</v>
      </c>
      <c r="C31" s="417">
        <v>755817</v>
      </c>
      <c r="D31" s="417">
        <v>0</v>
      </c>
      <c r="E31" s="417">
        <v>0</v>
      </c>
      <c r="F31" s="417">
        <v>0</v>
      </c>
      <c r="G31" s="417">
        <v>755817</v>
      </c>
      <c r="H31" s="417">
        <v>0</v>
      </c>
      <c r="I31" s="417">
        <v>0</v>
      </c>
      <c r="J31" s="417">
        <v>0</v>
      </c>
      <c r="K31" s="417">
        <v>0</v>
      </c>
      <c r="L31" s="417">
        <v>0</v>
      </c>
      <c r="M31" s="417">
        <v>0</v>
      </c>
      <c r="N31" s="417">
        <v>0</v>
      </c>
      <c r="O31" s="417">
        <v>0</v>
      </c>
      <c r="P31" s="417">
        <v>0</v>
      </c>
      <c r="Q31" s="417">
        <v>0</v>
      </c>
      <c r="R31" s="417">
        <v>0</v>
      </c>
      <c r="S31" s="417">
        <v>0</v>
      </c>
      <c r="T31" s="417">
        <v>0</v>
      </c>
      <c r="U31" s="417">
        <v>0</v>
      </c>
      <c r="V31" s="417">
        <v>0</v>
      </c>
      <c r="W31" s="417">
        <v>0</v>
      </c>
      <c r="X31" s="417">
        <v>0</v>
      </c>
      <c r="Y31" s="417">
        <v>0</v>
      </c>
      <c r="Z31" s="417">
        <v>0</v>
      </c>
      <c r="AA31" s="417">
        <v>0</v>
      </c>
      <c r="AB31" s="417">
        <v>0</v>
      </c>
      <c r="AC31" s="417">
        <v>0</v>
      </c>
      <c r="AD31" s="417">
        <v>0</v>
      </c>
      <c r="AE31" s="417">
        <v>0</v>
      </c>
      <c r="AF31" s="417">
        <v>0</v>
      </c>
      <c r="AG31" s="417">
        <v>0</v>
      </c>
      <c r="AH31" s="417">
        <v>0</v>
      </c>
    </row>
    <row r="32" spans="1:34" ht="25.5" x14ac:dyDescent="0.2">
      <c r="A32" s="415" t="s">
        <v>822</v>
      </c>
      <c r="B32" s="416" t="s">
        <v>991</v>
      </c>
      <c r="C32" s="417">
        <v>8460268</v>
      </c>
      <c r="D32" s="417">
        <v>412154</v>
      </c>
      <c r="E32" s="417">
        <v>0</v>
      </c>
      <c r="F32" s="417">
        <v>0</v>
      </c>
      <c r="G32" s="417">
        <v>0</v>
      </c>
      <c r="H32" s="417">
        <v>0</v>
      </c>
      <c r="I32" s="417">
        <v>0</v>
      </c>
      <c r="J32" s="417">
        <v>0</v>
      </c>
      <c r="K32" s="417">
        <v>0</v>
      </c>
      <c r="L32" s="417">
        <v>0</v>
      </c>
      <c r="M32" s="417">
        <v>0</v>
      </c>
      <c r="N32" s="417">
        <v>0</v>
      </c>
      <c r="O32" s="417">
        <v>0</v>
      </c>
      <c r="P32" s="417">
        <v>6950644</v>
      </c>
      <c r="Q32" s="417">
        <v>0</v>
      </c>
      <c r="R32" s="417">
        <v>17640</v>
      </c>
      <c r="S32" s="417">
        <v>0</v>
      </c>
      <c r="T32" s="417">
        <v>0</v>
      </c>
      <c r="U32" s="417">
        <v>80000</v>
      </c>
      <c r="V32" s="417">
        <v>999830</v>
      </c>
      <c r="W32" s="417">
        <v>0</v>
      </c>
      <c r="X32" s="417">
        <v>0</v>
      </c>
      <c r="Y32" s="417">
        <v>0</v>
      </c>
      <c r="Z32" s="417">
        <v>0</v>
      </c>
      <c r="AA32" s="417">
        <v>0</v>
      </c>
      <c r="AB32" s="417">
        <v>0</v>
      </c>
      <c r="AC32" s="417">
        <v>0</v>
      </c>
      <c r="AD32" s="417">
        <v>0</v>
      </c>
      <c r="AE32" s="417">
        <v>0</v>
      </c>
      <c r="AF32" s="417">
        <v>0</v>
      </c>
      <c r="AG32" s="417">
        <v>0</v>
      </c>
      <c r="AH32" s="417">
        <v>0</v>
      </c>
    </row>
    <row r="33" spans="1:34" x14ac:dyDescent="0.2">
      <c r="A33" s="415" t="s">
        <v>823</v>
      </c>
      <c r="B33" s="416" t="s">
        <v>992</v>
      </c>
      <c r="C33" s="417">
        <v>12480492</v>
      </c>
      <c r="D33" s="417">
        <v>1145320</v>
      </c>
      <c r="E33" s="417">
        <v>0</v>
      </c>
      <c r="F33" s="417">
        <v>27000</v>
      </c>
      <c r="G33" s="417">
        <v>0</v>
      </c>
      <c r="H33" s="417">
        <v>0</v>
      </c>
      <c r="I33" s="417">
        <v>0</v>
      </c>
      <c r="J33" s="417">
        <v>0</v>
      </c>
      <c r="K33" s="417">
        <v>0</v>
      </c>
      <c r="L33" s="417">
        <v>404000</v>
      </c>
      <c r="M33" s="417">
        <v>760744</v>
      </c>
      <c r="N33" s="417">
        <v>0</v>
      </c>
      <c r="O33" s="417">
        <v>0</v>
      </c>
      <c r="P33" s="417">
        <v>8580674</v>
      </c>
      <c r="Q33" s="417">
        <v>0</v>
      </c>
      <c r="R33" s="417">
        <v>10436</v>
      </c>
      <c r="S33" s="417">
        <v>114800</v>
      </c>
      <c r="T33" s="417">
        <v>0</v>
      </c>
      <c r="U33" s="417">
        <v>0</v>
      </c>
      <c r="V33" s="417">
        <v>1058678</v>
      </c>
      <c r="W33" s="417">
        <v>0</v>
      </c>
      <c r="X33" s="417">
        <v>122840</v>
      </c>
      <c r="Y33" s="417">
        <v>0</v>
      </c>
      <c r="Z33" s="417">
        <v>0</v>
      </c>
      <c r="AA33" s="417">
        <v>0</v>
      </c>
      <c r="AB33" s="417">
        <v>0</v>
      </c>
      <c r="AC33" s="417">
        <v>0</v>
      </c>
      <c r="AD33" s="417">
        <v>0</v>
      </c>
      <c r="AE33" s="417">
        <v>256000</v>
      </c>
      <c r="AF33" s="417">
        <v>0</v>
      </c>
      <c r="AG33" s="417">
        <v>0</v>
      </c>
      <c r="AH33" s="417">
        <v>0</v>
      </c>
    </row>
    <row r="34" spans="1:34" x14ac:dyDescent="0.2">
      <c r="A34" s="415" t="s">
        <v>1366</v>
      </c>
      <c r="B34" s="416" t="s">
        <v>993</v>
      </c>
      <c r="C34" s="417">
        <v>744452</v>
      </c>
      <c r="D34" s="417">
        <v>153140</v>
      </c>
      <c r="E34" s="417">
        <v>0</v>
      </c>
      <c r="F34" s="417">
        <v>0</v>
      </c>
      <c r="G34" s="417">
        <v>0</v>
      </c>
      <c r="H34" s="417">
        <v>0</v>
      </c>
      <c r="I34" s="417">
        <v>0</v>
      </c>
      <c r="J34" s="417">
        <v>0</v>
      </c>
      <c r="K34" s="417">
        <v>0</v>
      </c>
      <c r="L34" s="417">
        <v>0</v>
      </c>
      <c r="M34" s="417">
        <v>0</v>
      </c>
      <c r="N34" s="417">
        <v>0</v>
      </c>
      <c r="O34" s="417">
        <v>0</v>
      </c>
      <c r="P34" s="417">
        <v>580876</v>
      </c>
      <c r="Q34" s="417">
        <v>0</v>
      </c>
      <c r="R34" s="417">
        <v>10436</v>
      </c>
      <c r="S34" s="417">
        <v>0</v>
      </c>
      <c r="T34" s="417">
        <v>0</v>
      </c>
      <c r="U34" s="417">
        <v>0</v>
      </c>
      <c r="V34" s="417">
        <v>0</v>
      </c>
      <c r="W34" s="417">
        <v>0</v>
      </c>
      <c r="X34" s="417">
        <v>0</v>
      </c>
      <c r="Y34" s="417">
        <v>0</v>
      </c>
      <c r="Z34" s="417">
        <v>0</v>
      </c>
      <c r="AA34" s="417">
        <v>0</v>
      </c>
      <c r="AB34" s="417">
        <v>0</v>
      </c>
      <c r="AC34" s="417">
        <v>0</v>
      </c>
      <c r="AD34" s="417">
        <v>0</v>
      </c>
      <c r="AE34" s="417">
        <v>0</v>
      </c>
      <c r="AF34" s="417">
        <v>0</v>
      </c>
      <c r="AG34" s="417">
        <v>0</v>
      </c>
      <c r="AH34" s="417">
        <v>0</v>
      </c>
    </row>
    <row r="35" spans="1:34" ht="25.5" x14ac:dyDescent="0.2">
      <c r="A35" s="415" t="s">
        <v>1367</v>
      </c>
      <c r="B35" s="416" t="s">
        <v>824</v>
      </c>
      <c r="C35" s="417">
        <v>62342788</v>
      </c>
      <c r="D35" s="417">
        <v>3301373</v>
      </c>
      <c r="E35" s="417">
        <v>0</v>
      </c>
      <c r="F35" s="417">
        <v>163121</v>
      </c>
      <c r="G35" s="417">
        <v>963742</v>
      </c>
      <c r="H35" s="417">
        <v>0</v>
      </c>
      <c r="I35" s="417">
        <v>0</v>
      </c>
      <c r="J35" s="417">
        <v>0</v>
      </c>
      <c r="K35" s="417">
        <v>0</v>
      </c>
      <c r="L35" s="417">
        <v>690548</v>
      </c>
      <c r="M35" s="417">
        <v>760744</v>
      </c>
      <c r="N35" s="417">
        <v>5243996</v>
      </c>
      <c r="O35" s="417">
        <v>248828</v>
      </c>
      <c r="P35" s="417">
        <v>15766109</v>
      </c>
      <c r="Q35" s="417">
        <v>0</v>
      </c>
      <c r="R35" s="417">
        <v>398585</v>
      </c>
      <c r="S35" s="417">
        <v>7901438</v>
      </c>
      <c r="T35" s="417">
        <v>0</v>
      </c>
      <c r="U35" s="417">
        <v>84610</v>
      </c>
      <c r="V35" s="417">
        <v>3940937</v>
      </c>
      <c r="W35" s="417">
        <v>0</v>
      </c>
      <c r="X35" s="417">
        <v>1829857</v>
      </c>
      <c r="Y35" s="417">
        <v>525367</v>
      </c>
      <c r="Z35" s="417">
        <v>525364</v>
      </c>
      <c r="AA35" s="417">
        <v>14912467</v>
      </c>
      <c r="AB35" s="417">
        <v>4302147</v>
      </c>
      <c r="AC35" s="417">
        <v>0</v>
      </c>
      <c r="AD35" s="417">
        <v>0</v>
      </c>
      <c r="AE35" s="417">
        <v>783555</v>
      </c>
      <c r="AF35" s="417">
        <v>0</v>
      </c>
      <c r="AG35" s="417">
        <v>0</v>
      </c>
      <c r="AH35" s="417">
        <v>0</v>
      </c>
    </row>
    <row r="36" spans="1:34" x14ac:dyDescent="0.2">
      <c r="A36" s="415" t="s">
        <v>1368</v>
      </c>
      <c r="B36" s="416" t="s">
        <v>825</v>
      </c>
      <c r="C36" s="417">
        <v>148580</v>
      </c>
      <c r="D36" s="417">
        <v>24500</v>
      </c>
      <c r="E36" s="417">
        <v>0</v>
      </c>
      <c r="F36" s="417">
        <v>0</v>
      </c>
      <c r="G36" s="417">
        <v>0</v>
      </c>
      <c r="H36" s="417">
        <v>0</v>
      </c>
      <c r="I36" s="417">
        <v>0</v>
      </c>
      <c r="J36" s="417">
        <v>0</v>
      </c>
      <c r="K36" s="417">
        <v>0</v>
      </c>
      <c r="L36" s="417">
        <v>0</v>
      </c>
      <c r="M36" s="417">
        <v>0</v>
      </c>
      <c r="N36" s="417">
        <v>0</v>
      </c>
      <c r="O36" s="417">
        <v>0</v>
      </c>
      <c r="P36" s="417">
        <v>70965</v>
      </c>
      <c r="Q36" s="417">
        <v>0</v>
      </c>
      <c r="R36" s="417">
        <v>0</v>
      </c>
      <c r="S36" s="417">
        <v>0</v>
      </c>
      <c r="T36" s="417">
        <v>0</v>
      </c>
      <c r="U36" s="417">
        <v>11940</v>
      </c>
      <c r="V36" s="417">
        <v>38725</v>
      </c>
      <c r="W36" s="417">
        <v>0</v>
      </c>
      <c r="X36" s="417">
        <v>2450</v>
      </c>
      <c r="Y36" s="417">
        <v>0</v>
      </c>
      <c r="Z36" s="417">
        <v>0</v>
      </c>
      <c r="AA36" s="417">
        <v>0</v>
      </c>
      <c r="AB36" s="417">
        <v>0</v>
      </c>
      <c r="AC36" s="417">
        <v>0</v>
      </c>
      <c r="AD36" s="417">
        <v>0</v>
      </c>
      <c r="AE36" s="417">
        <v>0</v>
      </c>
      <c r="AF36" s="417">
        <v>0</v>
      </c>
      <c r="AG36" s="417">
        <v>0</v>
      </c>
      <c r="AH36" s="417">
        <v>0</v>
      </c>
    </row>
    <row r="37" spans="1:34" ht="25.5" x14ac:dyDescent="0.2">
      <c r="A37" s="415" t="s">
        <v>1369</v>
      </c>
      <c r="B37" s="416" t="s">
        <v>994</v>
      </c>
      <c r="C37" s="417">
        <v>148580</v>
      </c>
      <c r="D37" s="417">
        <v>24500</v>
      </c>
      <c r="E37" s="417">
        <v>0</v>
      </c>
      <c r="F37" s="417">
        <v>0</v>
      </c>
      <c r="G37" s="417">
        <v>0</v>
      </c>
      <c r="H37" s="417">
        <v>0</v>
      </c>
      <c r="I37" s="417">
        <v>0</v>
      </c>
      <c r="J37" s="417">
        <v>0</v>
      </c>
      <c r="K37" s="417">
        <v>0</v>
      </c>
      <c r="L37" s="417">
        <v>0</v>
      </c>
      <c r="M37" s="417">
        <v>0</v>
      </c>
      <c r="N37" s="417">
        <v>0</v>
      </c>
      <c r="O37" s="417">
        <v>0</v>
      </c>
      <c r="P37" s="417">
        <v>70965</v>
      </c>
      <c r="Q37" s="417">
        <v>0</v>
      </c>
      <c r="R37" s="417">
        <v>0</v>
      </c>
      <c r="S37" s="417">
        <v>0</v>
      </c>
      <c r="T37" s="417">
        <v>0</v>
      </c>
      <c r="U37" s="417">
        <v>11940</v>
      </c>
      <c r="V37" s="417">
        <v>38725</v>
      </c>
      <c r="W37" s="417">
        <v>0</v>
      </c>
      <c r="X37" s="417">
        <v>2450</v>
      </c>
      <c r="Y37" s="417">
        <v>0</v>
      </c>
      <c r="Z37" s="417">
        <v>0</v>
      </c>
      <c r="AA37" s="417">
        <v>0</v>
      </c>
      <c r="AB37" s="417">
        <v>0</v>
      </c>
      <c r="AC37" s="417">
        <v>0</v>
      </c>
      <c r="AD37" s="417">
        <v>0</v>
      </c>
      <c r="AE37" s="417">
        <v>0</v>
      </c>
      <c r="AF37" s="417">
        <v>0</v>
      </c>
      <c r="AG37" s="417">
        <v>0</v>
      </c>
      <c r="AH37" s="417">
        <v>0</v>
      </c>
    </row>
    <row r="38" spans="1:34" ht="25.5" x14ac:dyDescent="0.2">
      <c r="A38" s="415" t="s">
        <v>1370</v>
      </c>
      <c r="B38" s="416" t="s">
        <v>826</v>
      </c>
      <c r="C38" s="417">
        <v>17426362</v>
      </c>
      <c r="D38" s="417">
        <v>1450414</v>
      </c>
      <c r="E38" s="417">
        <v>0</v>
      </c>
      <c r="F38" s="417">
        <v>122856</v>
      </c>
      <c r="G38" s="417">
        <v>197135</v>
      </c>
      <c r="H38" s="417">
        <v>0</v>
      </c>
      <c r="I38" s="417">
        <v>0</v>
      </c>
      <c r="J38" s="417">
        <v>0</v>
      </c>
      <c r="K38" s="417">
        <v>83234</v>
      </c>
      <c r="L38" s="417">
        <v>273492</v>
      </c>
      <c r="M38" s="417">
        <v>267941</v>
      </c>
      <c r="N38" s="417">
        <v>1318165</v>
      </c>
      <c r="O38" s="417">
        <v>252558</v>
      </c>
      <c r="P38" s="417">
        <v>3195470</v>
      </c>
      <c r="Q38" s="417">
        <v>0</v>
      </c>
      <c r="R38" s="417">
        <v>181864</v>
      </c>
      <c r="S38" s="417">
        <v>2186619</v>
      </c>
      <c r="T38" s="417">
        <v>14977</v>
      </c>
      <c r="U38" s="417">
        <v>19706</v>
      </c>
      <c r="V38" s="417">
        <v>995036</v>
      </c>
      <c r="W38" s="417">
        <v>0</v>
      </c>
      <c r="X38" s="417">
        <v>804154</v>
      </c>
      <c r="Y38" s="417">
        <v>145357</v>
      </c>
      <c r="Z38" s="417">
        <v>145356</v>
      </c>
      <c r="AA38" s="417">
        <v>4066788</v>
      </c>
      <c r="AB38" s="417">
        <v>1161581</v>
      </c>
      <c r="AC38" s="417">
        <v>0</v>
      </c>
      <c r="AD38" s="417">
        <v>0</v>
      </c>
      <c r="AE38" s="417">
        <v>543659</v>
      </c>
      <c r="AF38" s="417">
        <v>0</v>
      </c>
      <c r="AG38" s="417">
        <v>0</v>
      </c>
      <c r="AH38" s="417">
        <v>0</v>
      </c>
    </row>
    <row r="39" spans="1:34" x14ac:dyDescent="0.2">
      <c r="A39" s="415" t="s">
        <v>1371</v>
      </c>
      <c r="B39" s="416" t="s">
        <v>995</v>
      </c>
      <c r="C39" s="417">
        <v>2922000</v>
      </c>
      <c r="D39" s="417">
        <v>194000</v>
      </c>
      <c r="E39" s="417">
        <v>0</v>
      </c>
      <c r="F39" s="417">
        <v>0</v>
      </c>
      <c r="G39" s="417">
        <v>0</v>
      </c>
      <c r="H39" s="417">
        <v>0</v>
      </c>
      <c r="I39" s="417">
        <v>0</v>
      </c>
      <c r="J39" s="417">
        <v>0</v>
      </c>
      <c r="K39" s="417">
        <v>0</v>
      </c>
      <c r="L39" s="417">
        <v>0</v>
      </c>
      <c r="M39" s="417">
        <v>0</v>
      </c>
      <c r="N39" s="417">
        <v>0</v>
      </c>
      <c r="O39" s="417">
        <v>0</v>
      </c>
      <c r="P39" s="417">
        <v>2468000</v>
      </c>
      <c r="Q39" s="417">
        <v>0</v>
      </c>
      <c r="R39" s="417">
        <v>0</v>
      </c>
      <c r="S39" s="417">
        <v>0</v>
      </c>
      <c r="T39" s="417">
        <v>0</v>
      </c>
      <c r="U39" s="417">
        <v>0</v>
      </c>
      <c r="V39" s="417">
        <v>260000</v>
      </c>
      <c r="W39" s="417">
        <v>0</v>
      </c>
      <c r="X39" s="417">
        <v>0</v>
      </c>
      <c r="Y39" s="417">
        <v>0</v>
      </c>
      <c r="Z39" s="417">
        <v>0</v>
      </c>
      <c r="AA39" s="417">
        <v>0</v>
      </c>
      <c r="AB39" s="417">
        <v>0</v>
      </c>
      <c r="AC39" s="417">
        <v>0</v>
      </c>
      <c r="AD39" s="417">
        <v>0</v>
      </c>
      <c r="AE39" s="417">
        <v>0</v>
      </c>
      <c r="AF39" s="417">
        <v>0</v>
      </c>
      <c r="AG39" s="417">
        <v>0</v>
      </c>
      <c r="AH39" s="417">
        <v>0</v>
      </c>
    </row>
    <row r="40" spans="1:34" x14ac:dyDescent="0.2">
      <c r="A40" s="415" t="s">
        <v>1372</v>
      </c>
      <c r="B40" s="416" t="s">
        <v>996</v>
      </c>
      <c r="C40" s="417">
        <v>333535</v>
      </c>
      <c r="D40" s="417">
        <v>50</v>
      </c>
      <c r="E40" s="417">
        <v>0</v>
      </c>
      <c r="F40" s="417">
        <v>0</v>
      </c>
      <c r="G40" s="417">
        <v>0</v>
      </c>
      <c r="H40" s="417">
        <v>0</v>
      </c>
      <c r="I40" s="417">
        <v>0</v>
      </c>
      <c r="J40" s="417">
        <v>0</v>
      </c>
      <c r="K40" s="417">
        <v>1123</v>
      </c>
      <c r="L40" s="417">
        <v>0</v>
      </c>
      <c r="M40" s="417">
        <v>0</v>
      </c>
      <c r="N40" s="417">
        <v>13447</v>
      </c>
      <c r="O40" s="417">
        <v>0</v>
      </c>
      <c r="P40" s="417">
        <v>318528</v>
      </c>
      <c r="Q40" s="417">
        <v>0</v>
      </c>
      <c r="R40" s="417">
        <v>0</v>
      </c>
      <c r="S40" s="417">
        <v>92</v>
      </c>
      <c r="T40" s="417">
        <v>0</v>
      </c>
      <c r="U40" s="417">
        <v>0</v>
      </c>
      <c r="V40" s="417">
        <v>30</v>
      </c>
      <c r="W40" s="417">
        <v>0</v>
      </c>
      <c r="X40" s="417">
        <v>265</v>
      </c>
      <c r="Y40" s="417">
        <v>0</v>
      </c>
      <c r="Z40" s="417">
        <v>0</v>
      </c>
      <c r="AA40" s="417">
        <v>0</v>
      </c>
      <c r="AB40" s="417">
        <v>0</v>
      </c>
      <c r="AC40" s="417">
        <v>0</v>
      </c>
      <c r="AD40" s="417">
        <v>0</v>
      </c>
      <c r="AE40" s="417">
        <v>0</v>
      </c>
      <c r="AF40" s="417">
        <v>0</v>
      </c>
      <c r="AG40" s="417">
        <v>0</v>
      </c>
      <c r="AH40" s="417">
        <v>0</v>
      </c>
    </row>
    <row r="41" spans="1:34" x14ac:dyDescent="0.2">
      <c r="A41" s="415" t="s">
        <v>1373</v>
      </c>
      <c r="B41" s="416" t="s">
        <v>827</v>
      </c>
      <c r="C41" s="417">
        <v>8448405</v>
      </c>
      <c r="D41" s="417">
        <v>81405</v>
      </c>
      <c r="E41" s="417">
        <v>0</v>
      </c>
      <c r="F41" s="417">
        <v>88455</v>
      </c>
      <c r="G41" s="417">
        <v>0</v>
      </c>
      <c r="H41" s="417">
        <v>0</v>
      </c>
      <c r="I41" s="417">
        <v>0</v>
      </c>
      <c r="J41" s="417">
        <v>3573704</v>
      </c>
      <c r="K41" s="417">
        <v>0</v>
      </c>
      <c r="L41" s="417">
        <v>0</v>
      </c>
      <c r="M41" s="417">
        <v>451295</v>
      </c>
      <c r="N41" s="417">
        <v>0</v>
      </c>
      <c r="O41" s="417">
        <v>0</v>
      </c>
      <c r="P41" s="417">
        <v>4234166</v>
      </c>
      <c r="Q41" s="417">
        <v>0</v>
      </c>
      <c r="R41" s="417">
        <v>9238</v>
      </c>
      <c r="S41" s="417">
        <v>0</v>
      </c>
      <c r="T41" s="417">
        <v>0</v>
      </c>
      <c r="U41" s="417">
        <v>0</v>
      </c>
      <c r="V41" s="417">
        <v>4340</v>
      </c>
      <c r="W41" s="417">
        <v>0</v>
      </c>
      <c r="X41" s="417">
        <v>5802</v>
      </c>
      <c r="Y41" s="417">
        <v>0</v>
      </c>
      <c r="Z41" s="417">
        <v>0</v>
      </c>
      <c r="AA41" s="417">
        <v>0</v>
      </c>
      <c r="AB41" s="417">
        <v>0</v>
      </c>
      <c r="AC41" s="417">
        <v>0</v>
      </c>
      <c r="AD41" s="417">
        <v>0</v>
      </c>
      <c r="AE41" s="417">
        <v>0</v>
      </c>
      <c r="AF41" s="417">
        <v>0</v>
      </c>
      <c r="AG41" s="417">
        <v>0</v>
      </c>
      <c r="AH41" s="417">
        <v>0</v>
      </c>
    </row>
    <row r="42" spans="1:34" ht="26.25" thickBot="1" x14ac:dyDescent="0.25">
      <c r="A42" s="785" t="s">
        <v>1374</v>
      </c>
      <c r="B42" s="420" t="s">
        <v>997</v>
      </c>
      <c r="C42" s="421">
        <v>29130302</v>
      </c>
      <c r="D42" s="421">
        <v>1725869</v>
      </c>
      <c r="E42" s="421">
        <v>0</v>
      </c>
      <c r="F42" s="421">
        <v>211311</v>
      </c>
      <c r="G42" s="421">
        <v>197135</v>
      </c>
      <c r="H42" s="421">
        <v>0</v>
      </c>
      <c r="I42" s="421">
        <v>0</v>
      </c>
      <c r="J42" s="421">
        <v>3573704</v>
      </c>
      <c r="K42" s="421">
        <v>84357</v>
      </c>
      <c r="L42" s="421">
        <v>273492</v>
      </c>
      <c r="M42" s="421">
        <v>719236</v>
      </c>
      <c r="N42" s="421">
        <v>1331612</v>
      </c>
      <c r="O42" s="421">
        <v>252558</v>
      </c>
      <c r="P42" s="421">
        <v>10216164</v>
      </c>
      <c r="Q42" s="421">
        <v>0</v>
      </c>
      <c r="R42" s="421">
        <v>191102</v>
      </c>
      <c r="S42" s="421">
        <v>2186711</v>
      </c>
      <c r="T42" s="421">
        <v>14977</v>
      </c>
      <c r="U42" s="421">
        <v>19706</v>
      </c>
      <c r="V42" s="421">
        <v>1259406</v>
      </c>
      <c r="W42" s="421">
        <v>0</v>
      </c>
      <c r="X42" s="421">
        <v>810221</v>
      </c>
      <c r="Y42" s="421">
        <v>145357</v>
      </c>
      <c r="Z42" s="421">
        <v>145356</v>
      </c>
      <c r="AA42" s="421">
        <v>4066788</v>
      </c>
      <c r="AB42" s="421">
        <v>1161581</v>
      </c>
      <c r="AC42" s="421">
        <v>0</v>
      </c>
      <c r="AD42" s="421">
        <v>0</v>
      </c>
      <c r="AE42" s="421">
        <v>543659</v>
      </c>
      <c r="AF42" s="421">
        <v>0</v>
      </c>
      <c r="AG42" s="421">
        <v>0</v>
      </c>
      <c r="AH42" s="421">
        <v>0</v>
      </c>
    </row>
    <row r="43" spans="1:34" ht="13.5" thickBot="1" x14ac:dyDescent="0.25">
      <c r="A43" s="787" t="s">
        <v>1375</v>
      </c>
      <c r="B43" s="788" t="s">
        <v>1376</v>
      </c>
      <c r="C43" s="424">
        <v>104124029</v>
      </c>
      <c r="D43" s="424">
        <v>8785342</v>
      </c>
      <c r="E43" s="424">
        <v>0</v>
      </c>
      <c r="F43" s="424">
        <v>694462</v>
      </c>
      <c r="G43" s="424">
        <v>1160877</v>
      </c>
      <c r="H43" s="424">
        <v>0</v>
      </c>
      <c r="I43" s="424">
        <v>0</v>
      </c>
      <c r="J43" s="424">
        <v>3573704</v>
      </c>
      <c r="K43" s="424">
        <v>392632</v>
      </c>
      <c r="L43" s="424">
        <v>1286426</v>
      </c>
      <c r="M43" s="424">
        <v>1711598</v>
      </c>
      <c r="N43" s="424">
        <v>6575608</v>
      </c>
      <c r="O43" s="424">
        <v>1187990</v>
      </c>
      <c r="P43" s="424">
        <v>28129017</v>
      </c>
      <c r="Q43" s="424">
        <v>0</v>
      </c>
      <c r="R43" s="424">
        <v>912880</v>
      </c>
      <c r="S43" s="424">
        <v>10751427</v>
      </c>
      <c r="T43" s="424">
        <v>309951</v>
      </c>
      <c r="U43" s="424">
        <v>231635</v>
      </c>
      <c r="V43" s="424">
        <v>5790085</v>
      </c>
      <c r="W43" s="424">
        <v>0</v>
      </c>
      <c r="X43" s="424">
        <v>4106627</v>
      </c>
      <c r="Y43" s="424">
        <v>686667</v>
      </c>
      <c r="Z43" s="424">
        <v>686663</v>
      </c>
      <c r="AA43" s="424">
        <v>19129496</v>
      </c>
      <c r="AB43" s="424">
        <v>5463728</v>
      </c>
      <c r="AC43" s="424">
        <v>0</v>
      </c>
      <c r="AD43" s="424">
        <v>0</v>
      </c>
      <c r="AE43" s="424">
        <v>2557214</v>
      </c>
      <c r="AF43" s="424">
        <v>0</v>
      </c>
      <c r="AG43" s="424">
        <v>0</v>
      </c>
      <c r="AH43" s="425">
        <v>0</v>
      </c>
    </row>
    <row r="44" spans="1:34" x14ac:dyDescent="0.2">
      <c r="A44" s="786" t="s">
        <v>1377</v>
      </c>
      <c r="B44" s="422" t="s">
        <v>998</v>
      </c>
      <c r="C44" s="423">
        <v>3443500</v>
      </c>
      <c r="D44" s="423">
        <v>0</v>
      </c>
      <c r="E44" s="423">
        <v>0</v>
      </c>
      <c r="F44" s="423">
        <v>0</v>
      </c>
      <c r="G44" s="423">
        <v>0</v>
      </c>
      <c r="H44" s="423">
        <v>0</v>
      </c>
      <c r="I44" s="423">
        <v>0</v>
      </c>
      <c r="J44" s="423">
        <v>0</v>
      </c>
      <c r="K44" s="423">
        <v>0</v>
      </c>
      <c r="L44" s="423">
        <v>0</v>
      </c>
      <c r="M44" s="423">
        <v>0</v>
      </c>
      <c r="N44" s="423">
        <v>0</v>
      </c>
      <c r="O44" s="423">
        <v>0</v>
      </c>
      <c r="P44" s="423">
        <v>0</v>
      </c>
      <c r="Q44" s="423">
        <v>0</v>
      </c>
      <c r="R44" s="423">
        <v>0</v>
      </c>
      <c r="S44" s="423">
        <v>0</v>
      </c>
      <c r="T44" s="423">
        <v>0</v>
      </c>
      <c r="U44" s="423">
        <v>0</v>
      </c>
      <c r="V44" s="423">
        <v>0</v>
      </c>
      <c r="W44" s="423">
        <v>0</v>
      </c>
      <c r="X44" s="423">
        <v>0</v>
      </c>
      <c r="Y44" s="423">
        <v>0</v>
      </c>
      <c r="Z44" s="423">
        <v>0</v>
      </c>
      <c r="AA44" s="423">
        <v>0</v>
      </c>
      <c r="AB44" s="423">
        <v>0</v>
      </c>
      <c r="AC44" s="423">
        <v>0</v>
      </c>
      <c r="AD44" s="423">
        <v>3443500</v>
      </c>
      <c r="AE44" s="423">
        <v>0</v>
      </c>
      <c r="AF44" s="423">
        <v>0</v>
      </c>
      <c r="AG44" s="423">
        <v>0</v>
      </c>
      <c r="AH44" s="423">
        <v>0</v>
      </c>
    </row>
    <row r="45" spans="1:34" ht="25.5" x14ac:dyDescent="0.2">
      <c r="A45" s="415" t="s">
        <v>1378</v>
      </c>
      <c r="B45" s="416" t="s">
        <v>999</v>
      </c>
      <c r="C45" s="417">
        <v>3443500</v>
      </c>
      <c r="D45" s="417">
        <v>0</v>
      </c>
      <c r="E45" s="417">
        <v>0</v>
      </c>
      <c r="F45" s="417">
        <v>0</v>
      </c>
      <c r="G45" s="417">
        <v>0</v>
      </c>
      <c r="H45" s="417">
        <v>0</v>
      </c>
      <c r="I45" s="417">
        <v>0</v>
      </c>
      <c r="J45" s="417">
        <v>0</v>
      </c>
      <c r="K45" s="417">
        <v>0</v>
      </c>
      <c r="L45" s="417">
        <v>0</v>
      </c>
      <c r="M45" s="417">
        <v>0</v>
      </c>
      <c r="N45" s="417">
        <v>0</v>
      </c>
      <c r="O45" s="417">
        <v>0</v>
      </c>
      <c r="P45" s="417">
        <v>0</v>
      </c>
      <c r="Q45" s="417">
        <v>0</v>
      </c>
      <c r="R45" s="417">
        <v>0</v>
      </c>
      <c r="S45" s="417">
        <v>0</v>
      </c>
      <c r="T45" s="417">
        <v>0</v>
      </c>
      <c r="U45" s="417">
        <v>0</v>
      </c>
      <c r="V45" s="417">
        <v>0</v>
      </c>
      <c r="W45" s="417">
        <v>0</v>
      </c>
      <c r="X45" s="417">
        <v>0</v>
      </c>
      <c r="Y45" s="417">
        <v>0</v>
      </c>
      <c r="Z45" s="417">
        <v>0</v>
      </c>
      <c r="AA45" s="417">
        <v>0</v>
      </c>
      <c r="AB45" s="417">
        <v>0</v>
      </c>
      <c r="AC45" s="417">
        <v>0</v>
      </c>
      <c r="AD45" s="417">
        <v>3443500</v>
      </c>
      <c r="AE45" s="417">
        <v>0</v>
      </c>
      <c r="AF45" s="417">
        <v>0</v>
      </c>
      <c r="AG45" s="417">
        <v>0</v>
      </c>
      <c r="AH45" s="417">
        <v>0</v>
      </c>
    </row>
    <row r="46" spans="1:34" ht="25.5" x14ac:dyDescent="0.2">
      <c r="A46" s="415" t="s">
        <v>1379</v>
      </c>
      <c r="B46" s="416" t="s">
        <v>1000</v>
      </c>
      <c r="C46" s="417">
        <v>16780304</v>
      </c>
      <c r="D46" s="417">
        <v>0</v>
      </c>
      <c r="E46" s="417">
        <v>0</v>
      </c>
      <c r="F46" s="417">
        <v>0</v>
      </c>
      <c r="G46" s="417">
        <v>0</v>
      </c>
      <c r="H46" s="417">
        <v>0</v>
      </c>
      <c r="I46" s="417">
        <v>0</v>
      </c>
      <c r="J46" s="417">
        <v>0</v>
      </c>
      <c r="K46" s="417">
        <v>0</v>
      </c>
      <c r="L46" s="417">
        <v>0</v>
      </c>
      <c r="M46" s="417">
        <v>0</v>
      </c>
      <c r="N46" s="417">
        <v>0</v>
      </c>
      <c r="O46" s="417">
        <v>0</v>
      </c>
      <c r="P46" s="417">
        <v>0</v>
      </c>
      <c r="Q46" s="417">
        <v>0</v>
      </c>
      <c r="R46" s="417">
        <v>0</v>
      </c>
      <c r="S46" s="417">
        <v>0</v>
      </c>
      <c r="T46" s="417">
        <v>0</v>
      </c>
      <c r="U46" s="417">
        <v>0</v>
      </c>
      <c r="V46" s="417">
        <v>0</v>
      </c>
      <c r="W46" s="417">
        <v>0</v>
      </c>
      <c r="X46" s="417">
        <v>0</v>
      </c>
      <c r="Y46" s="417">
        <v>0</v>
      </c>
      <c r="Z46" s="417">
        <v>0</v>
      </c>
      <c r="AA46" s="417">
        <v>0</v>
      </c>
      <c r="AB46" s="417">
        <v>0</v>
      </c>
      <c r="AC46" s="417">
        <v>0</v>
      </c>
      <c r="AD46" s="417">
        <v>0</v>
      </c>
      <c r="AE46" s="417">
        <v>16780304</v>
      </c>
      <c r="AF46" s="417">
        <v>0</v>
      </c>
      <c r="AG46" s="417">
        <v>0</v>
      </c>
      <c r="AH46" s="417">
        <v>0</v>
      </c>
    </row>
    <row r="47" spans="1:34" ht="25.5" x14ac:dyDescent="0.2">
      <c r="A47" s="415" t="s">
        <v>1380</v>
      </c>
      <c r="B47" s="416" t="s">
        <v>828</v>
      </c>
      <c r="C47" s="417">
        <v>3563420</v>
      </c>
      <c r="D47" s="417">
        <v>0</v>
      </c>
      <c r="E47" s="417">
        <v>0</v>
      </c>
      <c r="F47" s="417">
        <v>0</v>
      </c>
      <c r="G47" s="417">
        <v>0</v>
      </c>
      <c r="H47" s="417">
        <v>0</v>
      </c>
      <c r="I47" s="417">
        <v>0</v>
      </c>
      <c r="J47" s="417">
        <v>0</v>
      </c>
      <c r="K47" s="417">
        <v>0</v>
      </c>
      <c r="L47" s="417">
        <v>0</v>
      </c>
      <c r="M47" s="417">
        <v>0</v>
      </c>
      <c r="N47" s="417">
        <v>0</v>
      </c>
      <c r="O47" s="417">
        <v>0</v>
      </c>
      <c r="P47" s="417">
        <v>0</v>
      </c>
      <c r="Q47" s="417">
        <v>0</v>
      </c>
      <c r="R47" s="417">
        <v>0</v>
      </c>
      <c r="S47" s="417">
        <v>0</v>
      </c>
      <c r="T47" s="417">
        <v>0</v>
      </c>
      <c r="U47" s="417">
        <v>0</v>
      </c>
      <c r="V47" s="417">
        <v>0</v>
      </c>
      <c r="W47" s="417">
        <v>0</v>
      </c>
      <c r="X47" s="417">
        <v>0</v>
      </c>
      <c r="Y47" s="417">
        <v>0</v>
      </c>
      <c r="Z47" s="417">
        <v>0</v>
      </c>
      <c r="AA47" s="417">
        <v>0</v>
      </c>
      <c r="AB47" s="417">
        <v>0</v>
      </c>
      <c r="AC47" s="417">
        <v>0</v>
      </c>
      <c r="AD47" s="417">
        <v>0</v>
      </c>
      <c r="AE47" s="417">
        <v>3563420</v>
      </c>
      <c r="AF47" s="417">
        <v>0</v>
      </c>
      <c r="AG47" s="417">
        <v>0</v>
      </c>
      <c r="AH47" s="417">
        <v>0</v>
      </c>
    </row>
    <row r="48" spans="1:34" x14ac:dyDescent="0.2">
      <c r="A48" s="415" t="s">
        <v>1381</v>
      </c>
      <c r="B48" s="416" t="s">
        <v>829</v>
      </c>
      <c r="C48" s="417">
        <v>117447</v>
      </c>
      <c r="D48" s="417">
        <v>0</v>
      </c>
      <c r="E48" s="417">
        <v>0</v>
      </c>
      <c r="F48" s="417">
        <v>0</v>
      </c>
      <c r="G48" s="417">
        <v>0</v>
      </c>
      <c r="H48" s="417">
        <v>0</v>
      </c>
      <c r="I48" s="417">
        <v>0</v>
      </c>
      <c r="J48" s="417">
        <v>0</v>
      </c>
      <c r="K48" s="417">
        <v>0</v>
      </c>
      <c r="L48" s="417">
        <v>0</v>
      </c>
      <c r="M48" s="417">
        <v>0</v>
      </c>
      <c r="N48" s="417">
        <v>0</v>
      </c>
      <c r="O48" s="417">
        <v>0</v>
      </c>
      <c r="P48" s="417">
        <v>0</v>
      </c>
      <c r="Q48" s="417">
        <v>0</v>
      </c>
      <c r="R48" s="417">
        <v>0</v>
      </c>
      <c r="S48" s="417">
        <v>0</v>
      </c>
      <c r="T48" s="417">
        <v>0</v>
      </c>
      <c r="U48" s="417">
        <v>0</v>
      </c>
      <c r="V48" s="417">
        <v>0</v>
      </c>
      <c r="W48" s="417">
        <v>0</v>
      </c>
      <c r="X48" s="417">
        <v>0</v>
      </c>
      <c r="Y48" s="417">
        <v>0</v>
      </c>
      <c r="Z48" s="417">
        <v>0</v>
      </c>
      <c r="AA48" s="417">
        <v>0</v>
      </c>
      <c r="AB48" s="417">
        <v>0</v>
      </c>
      <c r="AC48" s="417">
        <v>0</v>
      </c>
      <c r="AD48" s="417">
        <v>0</v>
      </c>
      <c r="AE48" s="417">
        <v>117447</v>
      </c>
      <c r="AF48" s="417">
        <v>0</v>
      </c>
      <c r="AG48" s="417">
        <v>0</v>
      </c>
      <c r="AH48" s="417">
        <v>0</v>
      </c>
    </row>
    <row r="49" spans="1:34" ht="25.5" x14ac:dyDescent="0.2">
      <c r="A49" s="415" t="s">
        <v>1382</v>
      </c>
      <c r="B49" s="416" t="s">
        <v>1001</v>
      </c>
      <c r="C49" s="417">
        <v>12707297</v>
      </c>
      <c r="D49" s="417">
        <v>0</v>
      </c>
      <c r="E49" s="417">
        <v>0</v>
      </c>
      <c r="F49" s="417">
        <v>0</v>
      </c>
      <c r="G49" s="417">
        <v>0</v>
      </c>
      <c r="H49" s="417">
        <v>0</v>
      </c>
      <c r="I49" s="417">
        <v>0</v>
      </c>
      <c r="J49" s="417">
        <v>0</v>
      </c>
      <c r="K49" s="417">
        <v>0</v>
      </c>
      <c r="L49" s="417">
        <v>0</v>
      </c>
      <c r="M49" s="417">
        <v>0</v>
      </c>
      <c r="N49" s="417">
        <v>0</v>
      </c>
      <c r="O49" s="417">
        <v>0</v>
      </c>
      <c r="P49" s="417">
        <v>0</v>
      </c>
      <c r="Q49" s="417">
        <v>0</v>
      </c>
      <c r="R49" s="417">
        <v>0</v>
      </c>
      <c r="S49" s="417">
        <v>0</v>
      </c>
      <c r="T49" s="417">
        <v>0</v>
      </c>
      <c r="U49" s="417">
        <v>0</v>
      </c>
      <c r="V49" s="417">
        <v>0</v>
      </c>
      <c r="W49" s="417">
        <v>0</v>
      </c>
      <c r="X49" s="417">
        <v>0</v>
      </c>
      <c r="Y49" s="417">
        <v>0</v>
      </c>
      <c r="Z49" s="417">
        <v>0</v>
      </c>
      <c r="AA49" s="417">
        <v>0</v>
      </c>
      <c r="AB49" s="417">
        <v>0</v>
      </c>
      <c r="AC49" s="417">
        <v>0</v>
      </c>
      <c r="AD49" s="417">
        <v>0</v>
      </c>
      <c r="AE49" s="417">
        <v>12707297</v>
      </c>
      <c r="AF49" s="417">
        <v>0</v>
      </c>
      <c r="AG49" s="417">
        <v>0</v>
      </c>
      <c r="AH49" s="417">
        <v>0</v>
      </c>
    </row>
    <row r="50" spans="1:34" ht="39" thickBot="1" x14ac:dyDescent="0.25">
      <c r="A50" s="785" t="s">
        <v>1383</v>
      </c>
      <c r="B50" s="420" t="s">
        <v>1002</v>
      </c>
      <c r="C50" s="421">
        <v>392140</v>
      </c>
      <c r="D50" s="421">
        <v>0</v>
      </c>
      <c r="E50" s="421">
        <v>0</v>
      </c>
      <c r="F50" s="421">
        <v>0</v>
      </c>
      <c r="G50" s="421">
        <v>0</v>
      </c>
      <c r="H50" s="421">
        <v>0</v>
      </c>
      <c r="I50" s="421">
        <v>0</v>
      </c>
      <c r="J50" s="421">
        <v>0</v>
      </c>
      <c r="K50" s="421">
        <v>0</v>
      </c>
      <c r="L50" s="421">
        <v>0</v>
      </c>
      <c r="M50" s="421">
        <v>0</v>
      </c>
      <c r="N50" s="421">
        <v>0</v>
      </c>
      <c r="O50" s="421">
        <v>0</v>
      </c>
      <c r="P50" s="421">
        <v>0</v>
      </c>
      <c r="Q50" s="421">
        <v>0</v>
      </c>
      <c r="R50" s="421">
        <v>0</v>
      </c>
      <c r="S50" s="421">
        <v>0</v>
      </c>
      <c r="T50" s="421">
        <v>0</v>
      </c>
      <c r="U50" s="421">
        <v>0</v>
      </c>
      <c r="V50" s="421">
        <v>0</v>
      </c>
      <c r="W50" s="421">
        <v>0</v>
      </c>
      <c r="X50" s="421">
        <v>0</v>
      </c>
      <c r="Y50" s="421">
        <v>0</v>
      </c>
      <c r="Z50" s="421">
        <v>0</v>
      </c>
      <c r="AA50" s="421">
        <v>0</v>
      </c>
      <c r="AB50" s="421">
        <v>0</v>
      </c>
      <c r="AC50" s="421">
        <v>0</v>
      </c>
      <c r="AD50" s="421">
        <v>0</v>
      </c>
      <c r="AE50" s="421">
        <v>392140</v>
      </c>
      <c r="AF50" s="421">
        <v>0</v>
      </c>
      <c r="AG50" s="421">
        <v>0</v>
      </c>
      <c r="AH50" s="421">
        <v>0</v>
      </c>
    </row>
    <row r="51" spans="1:34" ht="26.25" thickBot="1" x14ac:dyDescent="0.25">
      <c r="A51" s="787" t="s">
        <v>1384</v>
      </c>
      <c r="B51" s="788" t="s">
        <v>1385</v>
      </c>
      <c r="C51" s="424">
        <v>20223804</v>
      </c>
      <c r="D51" s="424">
        <v>0</v>
      </c>
      <c r="E51" s="424">
        <v>0</v>
      </c>
      <c r="F51" s="424">
        <v>0</v>
      </c>
      <c r="G51" s="424">
        <v>0</v>
      </c>
      <c r="H51" s="424">
        <v>0</v>
      </c>
      <c r="I51" s="424">
        <v>0</v>
      </c>
      <c r="J51" s="424">
        <v>0</v>
      </c>
      <c r="K51" s="424">
        <v>0</v>
      </c>
      <c r="L51" s="424">
        <v>0</v>
      </c>
      <c r="M51" s="424">
        <v>0</v>
      </c>
      <c r="N51" s="424">
        <v>0</v>
      </c>
      <c r="O51" s="424">
        <v>0</v>
      </c>
      <c r="P51" s="424">
        <v>0</v>
      </c>
      <c r="Q51" s="424">
        <v>0</v>
      </c>
      <c r="R51" s="424">
        <v>0</v>
      </c>
      <c r="S51" s="424">
        <v>0</v>
      </c>
      <c r="T51" s="424">
        <v>0</v>
      </c>
      <c r="U51" s="424">
        <v>0</v>
      </c>
      <c r="V51" s="424">
        <v>0</v>
      </c>
      <c r="W51" s="424">
        <v>0</v>
      </c>
      <c r="X51" s="424">
        <v>0</v>
      </c>
      <c r="Y51" s="424">
        <v>0</v>
      </c>
      <c r="Z51" s="424">
        <v>0</v>
      </c>
      <c r="AA51" s="424">
        <v>0</v>
      </c>
      <c r="AB51" s="424">
        <v>0</v>
      </c>
      <c r="AC51" s="424">
        <v>0</v>
      </c>
      <c r="AD51" s="424">
        <v>3443500</v>
      </c>
      <c r="AE51" s="424">
        <v>16780304</v>
      </c>
      <c r="AF51" s="424">
        <v>0</v>
      </c>
      <c r="AG51" s="424">
        <v>0</v>
      </c>
      <c r="AH51" s="425">
        <v>0</v>
      </c>
    </row>
    <row r="52" spans="1:34" ht="25.5" x14ac:dyDescent="0.2">
      <c r="A52" s="786" t="s">
        <v>1386</v>
      </c>
      <c r="B52" s="422" t="s">
        <v>1003</v>
      </c>
      <c r="C52" s="423">
        <v>5455988</v>
      </c>
      <c r="D52" s="423">
        <v>0</v>
      </c>
      <c r="E52" s="423">
        <v>0</v>
      </c>
      <c r="F52" s="423">
        <v>0</v>
      </c>
      <c r="G52" s="423">
        <v>0</v>
      </c>
      <c r="H52" s="423">
        <v>5455988</v>
      </c>
      <c r="I52" s="423">
        <v>0</v>
      </c>
      <c r="J52" s="423">
        <v>0</v>
      </c>
      <c r="K52" s="423">
        <v>0</v>
      </c>
      <c r="L52" s="423">
        <v>0</v>
      </c>
      <c r="M52" s="423">
        <v>0</v>
      </c>
      <c r="N52" s="423">
        <v>0</v>
      </c>
      <c r="O52" s="423">
        <v>0</v>
      </c>
      <c r="P52" s="423">
        <v>0</v>
      </c>
      <c r="Q52" s="423">
        <v>0</v>
      </c>
      <c r="R52" s="423">
        <v>0</v>
      </c>
      <c r="S52" s="423">
        <v>0</v>
      </c>
      <c r="T52" s="423">
        <v>0</v>
      </c>
      <c r="U52" s="423">
        <v>0</v>
      </c>
      <c r="V52" s="423">
        <v>0</v>
      </c>
      <c r="W52" s="423">
        <v>0</v>
      </c>
      <c r="X52" s="423">
        <v>0</v>
      </c>
      <c r="Y52" s="423">
        <v>0</v>
      </c>
      <c r="Z52" s="423">
        <v>0</v>
      </c>
      <c r="AA52" s="423">
        <v>0</v>
      </c>
      <c r="AB52" s="423">
        <v>0</v>
      </c>
      <c r="AC52" s="423">
        <v>0</v>
      </c>
      <c r="AD52" s="423">
        <v>0</v>
      </c>
      <c r="AE52" s="423">
        <v>0</v>
      </c>
      <c r="AF52" s="423">
        <v>0</v>
      </c>
      <c r="AG52" s="423">
        <v>0</v>
      </c>
      <c r="AH52" s="423">
        <v>0</v>
      </c>
    </row>
    <row r="53" spans="1:34" ht="25.5" x14ac:dyDescent="0.2">
      <c r="A53" s="415" t="s">
        <v>1387</v>
      </c>
      <c r="B53" s="416" t="s">
        <v>1004</v>
      </c>
      <c r="C53" s="417">
        <v>5455988</v>
      </c>
      <c r="D53" s="417">
        <v>0</v>
      </c>
      <c r="E53" s="417">
        <v>0</v>
      </c>
      <c r="F53" s="417">
        <v>0</v>
      </c>
      <c r="G53" s="417">
        <v>0</v>
      </c>
      <c r="H53" s="417">
        <v>5455988</v>
      </c>
      <c r="I53" s="417">
        <v>0</v>
      </c>
      <c r="J53" s="417">
        <v>0</v>
      </c>
      <c r="K53" s="417">
        <v>0</v>
      </c>
      <c r="L53" s="417">
        <v>0</v>
      </c>
      <c r="M53" s="417">
        <v>0</v>
      </c>
      <c r="N53" s="417">
        <v>0</v>
      </c>
      <c r="O53" s="417">
        <v>0</v>
      </c>
      <c r="P53" s="417">
        <v>0</v>
      </c>
      <c r="Q53" s="417">
        <v>0</v>
      </c>
      <c r="R53" s="417">
        <v>0</v>
      </c>
      <c r="S53" s="417">
        <v>0</v>
      </c>
      <c r="T53" s="417">
        <v>0</v>
      </c>
      <c r="U53" s="417">
        <v>0</v>
      </c>
      <c r="V53" s="417">
        <v>0</v>
      </c>
      <c r="W53" s="417">
        <v>0</v>
      </c>
      <c r="X53" s="417">
        <v>0</v>
      </c>
      <c r="Y53" s="417">
        <v>0</v>
      </c>
      <c r="Z53" s="417">
        <v>0</v>
      </c>
      <c r="AA53" s="417">
        <v>0</v>
      </c>
      <c r="AB53" s="417">
        <v>0</v>
      </c>
      <c r="AC53" s="417">
        <v>0</v>
      </c>
      <c r="AD53" s="417">
        <v>0</v>
      </c>
      <c r="AE53" s="417">
        <v>0</v>
      </c>
      <c r="AF53" s="417">
        <v>0</v>
      </c>
      <c r="AG53" s="417">
        <v>0</v>
      </c>
      <c r="AH53" s="417">
        <v>0</v>
      </c>
    </row>
    <row r="54" spans="1:34" ht="25.5" x14ac:dyDescent="0.2">
      <c r="A54" s="415" t="s">
        <v>1388</v>
      </c>
      <c r="B54" s="416" t="s">
        <v>1005</v>
      </c>
      <c r="C54" s="417">
        <v>6374530</v>
      </c>
      <c r="D54" s="417">
        <v>0</v>
      </c>
      <c r="E54" s="417">
        <v>0</v>
      </c>
      <c r="F54" s="417">
        <v>0</v>
      </c>
      <c r="G54" s="417">
        <v>0</v>
      </c>
      <c r="H54" s="417">
        <v>0</v>
      </c>
      <c r="I54" s="417">
        <v>0</v>
      </c>
      <c r="J54" s="417">
        <v>0</v>
      </c>
      <c r="K54" s="417">
        <v>0</v>
      </c>
      <c r="L54" s="417">
        <v>0</v>
      </c>
      <c r="M54" s="417">
        <v>0</v>
      </c>
      <c r="N54" s="417">
        <v>0</v>
      </c>
      <c r="O54" s="417">
        <v>0</v>
      </c>
      <c r="P54" s="417">
        <v>0</v>
      </c>
      <c r="Q54" s="417">
        <v>2104530</v>
      </c>
      <c r="R54" s="417">
        <v>0</v>
      </c>
      <c r="S54" s="417">
        <v>0</v>
      </c>
      <c r="T54" s="417">
        <v>0</v>
      </c>
      <c r="U54" s="417">
        <v>0</v>
      </c>
      <c r="V54" s="417">
        <v>0</v>
      </c>
      <c r="W54" s="417">
        <v>4270000</v>
      </c>
      <c r="X54" s="417">
        <v>0</v>
      </c>
      <c r="Y54" s="417">
        <v>0</v>
      </c>
      <c r="Z54" s="417">
        <v>0</v>
      </c>
      <c r="AA54" s="417">
        <v>0</v>
      </c>
      <c r="AB54" s="417">
        <v>0</v>
      </c>
      <c r="AC54" s="417">
        <v>0</v>
      </c>
      <c r="AD54" s="417">
        <v>0</v>
      </c>
      <c r="AE54" s="417">
        <v>0</v>
      </c>
      <c r="AF54" s="417">
        <v>0</v>
      </c>
      <c r="AG54" s="417">
        <v>0</v>
      </c>
      <c r="AH54" s="417">
        <v>0</v>
      </c>
    </row>
    <row r="55" spans="1:34" x14ac:dyDescent="0.2">
      <c r="A55" s="415" t="s">
        <v>1389</v>
      </c>
      <c r="B55" s="416" t="s">
        <v>830</v>
      </c>
      <c r="C55" s="417">
        <v>4040000</v>
      </c>
      <c r="D55" s="417">
        <v>0</v>
      </c>
      <c r="E55" s="417">
        <v>0</v>
      </c>
      <c r="F55" s="417">
        <v>0</v>
      </c>
      <c r="G55" s="417">
        <v>0</v>
      </c>
      <c r="H55" s="417">
        <v>0</v>
      </c>
      <c r="I55" s="417">
        <v>0</v>
      </c>
      <c r="J55" s="417">
        <v>0</v>
      </c>
      <c r="K55" s="417">
        <v>0</v>
      </c>
      <c r="L55" s="417">
        <v>0</v>
      </c>
      <c r="M55" s="417">
        <v>0</v>
      </c>
      <c r="N55" s="417">
        <v>0</v>
      </c>
      <c r="O55" s="417">
        <v>0</v>
      </c>
      <c r="P55" s="417">
        <v>0</v>
      </c>
      <c r="Q55" s="417">
        <v>0</v>
      </c>
      <c r="R55" s="417">
        <v>0</v>
      </c>
      <c r="S55" s="417">
        <v>0</v>
      </c>
      <c r="T55" s="417">
        <v>0</v>
      </c>
      <c r="U55" s="417">
        <v>0</v>
      </c>
      <c r="V55" s="417">
        <v>0</v>
      </c>
      <c r="W55" s="417">
        <v>4040000</v>
      </c>
      <c r="X55" s="417">
        <v>0</v>
      </c>
      <c r="Y55" s="417">
        <v>0</v>
      </c>
      <c r="Z55" s="417">
        <v>0</v>
      </c>
      <c r="AA55" s="417">
        <v>0</v>
      </c>
      <c r="AB55" s="417">
        <v>0</v>
      </c>
      <c r="AC55" s="417">
        <v>0</v>
      </c>
      <c r="AD55" s="417">
        <v>0</v>
      </c>
      <c r="AE55" s="417">
        <v>0</v>
      </c>
      <c r="AF55" s="417">
        <v>0</v>
      </c>
      <c r="AG55" s="417">
        <v>0</v>
      </c>
      <c r="AH55" s="417">
        <v>0</v>
      </c>
    </row>
    <row r="56" spans="1:34" x14ac:dyDescent="0.2">
      <c r="A56" s="415" t="s">
        <v>1390</v>
      </c>
      <c r="B56" s="416" t="s">
        <v>1006</v>
      </c>
      <c r="C56" s="417">
        <v>230000</v>
      </c>
      <c r="D56" s="417">
        <v>0</v>
      </c>
      <c r="E56" s="417">
        <v>0</v>
      </c>
      <c r="F56" s="417">
        <v>0</v>
      </c>
      <c r="G56" s="417">
        <v>0</v>
      </c>
      <c r="H56" s="417">
        <v>0</v>
      </c>
      <c r="I56" s="417">
        <v>0</v>
      </c>
      <c r="J56" s="417">
        <v>0</v>
      </c>
      <c r="K56" s="417">
        <v>0</v>
      </c>
      <c r="L56" s="417">
        <v>0</v>
      </c>
      <c r="M56" s="417">
        <v>0</v>
      </c>
      <c r="N56" s="417">
        <v>0</v>
      </c>
      <c r="O56" s="417">
        <v>0</v>
      </c>
      <c r="P56" s="417">
        <v>0</v>
      </c>
      <c r="Q56" s="417">
        <v>0</v>
      </c>
      <c r="R56" s="417">
        <v>0</v>
      </c>
      <c r="S56" s="417">
        <v>0</v>
      </c>
      <c r="T56" s="417">
        <v>0</v>
      </c>
      <c r="U56" s="417">
        <v>0</v>
      </c>
      <c r="V56" s="417">
        <v>0</v>
      </c>
      <c r="W56" s="417">
        <v>230000</v>
      </c>
      <c r="X56" s="417">
        <v>0</v>
      </c>
      <c r="Y56" s="417">
        <v>0</v>
      </c>
      <c r="Z56" s="417">
        <v>0</v>
      </c>
      <c r="AA56" s="417">
        <v>0</v>
      </c>
      <c r="AB56" s="417">
        <v>0</v>
      </c>
      <c r="AC56" s="417">
        <v>0</v>
      </c>
      <c r="AD56" s="417">
        <v>0</v>
      </c>
      <c r="AE56" s="417">
        <v>0</v>
      </c>
      <c r="AF56" s="417">
        <v>0</v>
      </c>
      <c r="AG56" s="417">
        <v>0</v>
      </c>
      <c r="AH56" s="417">
        <v>0</v>
      </c>
    </row>
    <row r="57" spans="1:34" ht="13.5" thickBot="1" x14ac:dyDescent="0.25">
      <c r="A57" s="415" t="s">
        <v>1391</v>
      </c>
      <c r="B57" s="416" t="s">
        <v>831</v>
      </c>
      <c r="C57" s="417">
        <v>2104530</v>
      </c>
      <c r="D57" s="417">
        <v>0</v>
      </c>
      <c r="E57" s="417">
        <v>0</v>
      </c>
      <c r="F57" s="417">
        <v>0</v>
      </c>
      <c r="G57" s="417">
        <v>0</v>
      </c>
      <c r="H57" s="417">
        <v>0</v>
      </c>
      <c r="I57" s="417">
        <v>0</v>
      </c>
      <c r="J57" s="417">
        <v>0</v>
      </c>
      <c r="K57" s="417">
        <v>0</v>
      </c>
      <c r="L57" s="417">
        <v>0</v>
      </c>
      <c r="M57" s="417">
        <v>0</v>
      </c>
      <c r="N57" s="417">
        <v>0</v>
      </c>
      <c r="O57" s="417">
        <v>0</v>
      </c>
      <c r="P57" s="417">
        <v>0</v>
      </c>
      <c r="Q57" s="417">
        <v>2104530</v>
      </c>
      <c r="R57" s="417">
        <v>0</v>
      </c>
      <c r="S57" s="417">
        <v>0</v>
      </c>
      <c r="T57" s="417">
        <v>0</v>
      </c>
      <c r="U57" s="417">
        <v>0</v>
      </c>
      <c r="V57" s="417">
        <v>0</v>
      </c>
      <c r="W57" s="417">
        <v>0</v>
      </c>
      <c r="X57" s="417">
        <v>0</v>
      </c>
      <c r="Y57" s="417">
        <v>0</v>
      </c>
      <c r="Z57" s="417">
        <v>0</v>
      </c>
      <c r="AA57" s="417">
        <v>0</v>
      </c>
      <c r="AB57" s="417">
        <v>0</v>
      </c>
      <c r="AC57" s="417">
        <v>0</v>
      </c>
      <c r="AD57" s="417">
        <v>0</v>
      </c>
      <c r="AE57" s="417">
        <v>0</v>
      </c>
      <c r="AF57" s="417">
        <v>0</v>
      </c>
      <c r="AG57" s="417">
        <v>0</v>
      </c>
      <c r="AH57" s="417">
        <v>0</v>
      </c>
    </row>
    <row r="58" spans="1:34" ht="39" thickBot="1" x14ac:dyDescent="0.25">
      <c r="A58" s="787" t="s">
        <v>1392</v>
      </c>
      <c r="B58" s="788" t="s">
        <v>1393</v>
      </c>
      <c r="C58" s="424">
        <v>11830518</v>
      </c>
      <c r="D58" s="424">
        <v>0</v>
      </c>
      <c r="E58" s="424">
        <v>0</v>
      </c>
      <c r="F58" s="424">
        <v>0</v>
      </c>
      <c r="G58" s="424">
        <v>0</v>
      </c>
      <c r="H58" s="424">
        <v>5455988</v>
      </c>
      <c r="I58" s="424">
        <v>0</v>
      </c>
      <c r="J58" s="424">
        <v>0</v>
      </c>
      <c r="K58" s="424">
        <v>0</v>
      </c>
      <c r="L58" s="424">
        <v>0</v>
      </c>
      <c r="M58" s="424">
        <v>0</v>
      </c>
      <c r="N58" s="424">
        <v>0</v>
      </c>
      <c r="O58" s="424">
        <v>0</v>
      </c>
      <c r="P58" s="424">
        <v>0</v>
      </c>
      <c r="Q58" s="424">
        <v>2104530</v>
      </c>
      <c r="R58" s="424">
        <v>0</v>
      </c>
      <c r="S58" s="424">
        <v>0</v>
      </c>
      <c r="T58" s="424">
        <v>0</v>
      </c>
      <c r="U58" s="424">
        <v>0</v>
      </c>
      <c r="V58" s="424">
        <v>0</v>
      </c>
      <c r="W58" s="424">
        <v>4270000</v>
      </c>
      <c r="X58" s="424">
        <v>0</v>
      </c>
      <c r="Y58" s="424">
        <v>0</v>
      </c>
      <c r="Z58" s="424">
        <v>0</v>
      </c>
      <c r="AA58" s="424">
        <v>0</v>
      </c>
      <c r="AB58" s="424">
        <v>0</v>
      </c>
      <c r="AC58" s="424">
        <v>0</v>
      </c>
      <c r="AD58" s="424">
        <v>0</v>
      </c>
      <c r="AE58" s="424">
        <v>0</v>
      </c>
      <c r="AF58" s="424">
        <v>0</v>
      </c>
      <c r="AG58" s="424">
        <v>0</v>
      </c>
      <c r="AH58" s="425">
        <v>0</v>
      </c>
    </row>
    <row r="59" spans="1:34" ht="25.5" x14ac:dyDescent="0.2">
      <c r="A59" s="415" t="s">
        <v>1394</v>
      </c>
      <c r="B59" s="416" t="s">
        <v>1007</v>
      </c>
      <c r="C59" s="417">
        <v>6692913</v>
      </c>
      <c r="D59" s="417">
        <v>0</v>
      </c>
      <c r="E59" s="417">
        <v>0</v>
      </c>
      <c r="F59" s="417">
        <v>0</v>
      </c>
      <c r="G59" s="417">
        <v>0</v>
      </c>
      <c r="H59" s="417">
        <v>0</v>
      </c>
      <c r="I59" s="417">
        <v>0</v>
      </c>
      <c r="J59" s="417">
        <v>0</v>
      </c>
      <c r="K59" s="417">
        <v>0</v>
      </c>
      <c r="L59" s="417">
        <v>0</v>
      </c>
      <c r="M59" s="417">
        <v>0</v>
      </c>
      <c r="N59" s="417">
        <v>0</v>
      </c>
      <c r="O59" s="417">
        <v>0</v>
      </c>
      <c r="P59" s="417">
        <v>6692913</v>
      </c>
      <c r="Q59" s="417">
        <v>0</v>
      </c>
      <c r="R59" s="417">
        <v>0</v>
      </c>
      <c r="S59" s="417">
        <v>0</v>
      </c>
      <c r="T59" s="417">
        <v>0</v>
      </c>
      <c r="U59" s="417">
        <v>0</v>
      </c>
      <c r="V59" s="417">
        <v>0</v>
      </c>
      <c r="W59" s="417">
        <v>0</v>
      </c>
      <c r="X59" s="417">
        <v>0</v>
      </c>
      <c r="Y59" s="417">
        <v>0</v>
      </c>
      <c r="Z59" s="417">
        <v>0</v>
      </c>
      <c r="AA59" s="417">
        <v>0</v>
      </c>
      <c r="AB59" s="417">
        <v>0</v>
      </c>
      <c r="AC59" s="417">
        <v>0</v>
      </c>
      <c r="AD59" s="417">
        <v>0</v>
      </c>
      <c r="AE59" s="417">
        <v>0</v>
      </c>
      <c r="AF59" s="417">
        <v>0</v>
      </c>
      <c r="AG59" s="417">
        <v>0</v>
      </c>
      <c r="AH59" s="417">
        <v>0</v>
      </c>
    </row>
    <row r="60" spans="1:34" ht="25.5" x14ac:dyDescent="0.2">
      <c r="A60" s="415" t="s">
        <v>1395</v>
      </c>
      <c r="B60" s="416" t="s">
        <v>1008</v>
      </c>
      <c r="C60" s="417">
        <v>2480200</v>
      </c>
      <c r="D60" s="417">
        <v>0</v>
      </c>
      <c r="E60" s="417">
        <v>0</v>
      </c>
      <c r="F60" s="417">
        <v>0</v>
      </c>
      <c r="G60" s="417">
        <v>0</v>
      </c>
      <c r="H60" s="417">
        <v>0</v>
      </c>
      <c r="I60" s="417">
        <v>0</v>
      </c>
      <c r="J60" s="417">
        <v>0</v>
      </c>
      <c r="K60" s="417">
        <v>0</v>
      </c>
      <c r="L60" s="417">
        <v>0</v>
      </c>
      <c r="M60" s="417">
        <v>0</v>
      </c>
      <c r="N60" s="417">
        <v>0</v>
      </c>
      <c r="O60" s="417">
        <v>0</v>
      </c>
      <c r="P60" s="417">
        <v>2480200</v>
      </c>
      <c r="Q60" s="417">
        <v>0</v>
      </c>
      <c r="R60" s="417">
        <v>0</v>
      </c>
      <c r="S60" s="417">
        <v>0</v>
      </c>
      <c r="T60" s="417">
        <v>0</v>
      </c>
      <c r="U60" s="417">
        <v>0</v>
      </c>
      <c r="V60" s="417">
        <v>0</v>
      </c>
      <c r="W60" s="417">
        <v>0</v>
      </c>
      <c r="X60" s="417">
        <v>0</v>
      </c>
      <c r="Y60" s="417">
        <v>0</v>
      </c>
      <c r="Z60" s="417">
        <v>0</v>
      </c>
      <c r="AA60" s="417">
        <v>0</v>
      </c>
      <c r="AB60" s="417">
        <v>0</v>
      </c>
      <c r="AC60" s="417">
        <v>0</v>
      </c>
      <c r="AD60" s="417">
        <v>0</v>
      </c>
      <c r="AE60" s="417">
        <v>0</v>
      </c>
      <c r="AF60" s="417">
        <v>0</v>
      </c>
      <c r="AG60" s="417">
        <v>0</v>
      </c>
      <c r="AH60" s="417">
        <v>0</v>
      </c>
    </row>
    <row r="61" spans="1:34" ht="25.5" x14ac:dyDescent="0.2">
      <c r="A61" s="415" t="s">
        <v>1396</v>
      </c>
      <c r="B61" s="416" t="s">
        <v>832</v>
      </c>
      <c r="C61" s="417">
        <v>1600023</v>
      </c>
      <c r="D61" s="417">
        <v>67637</v>
      </c>
      <c r="E61" s="417">
        <v>0</v>
      </c>
      <c r="F61" s="417">
        <v>0</v>
      </c>
      <c r="G61" s="417">
        <v>0</v>
      </c>
      <c r="H61" s="417">
        <v>0</v>
      </c>
      <c r="I61" s="417">
        <v>0</v>
      </c>
      <c r="J61" s="417">
        <v>0</v>
      </c>
      <c r="K61" s="417">
        <v>0</v>
      </c>
      <c r="L61" s="417">
        <v>0</v>
      </c>
      <c r="M61" s="417">
        <v>0</v>
      </c>
      <c r="N61" s="417">
        <v>0</v>
      </c>
      <c r="O61" s="417">
        <v>495906</v>
      </c>
      <c r="P61" s="417">
        <v>484409</v>
      </c>
      <c r="Q61" s="417">
        <v>0</v>
      </c>
      <c r="R61" s="417">
        <v>0</v>
      </c>
      <c r="S61" s="417">
        <v>0</v>
      </c>
      <c r="T61" s="417">
        <v>0</v>
      </c>
      <c r="U61" s="417">
        <v>124000</v>
      </c>
      <c r="V61" s="417">
        <v>171464</v>
      </c>
      <c r="W61" s="417">
        <v>0</v>
      </c>
      <c r="X61" s="417">
        <v>256607</v>
      </c>
      <c r="Y61" s="417">
        <v>0</v>
      </c>
      <c r="Z61" s="417">
        <v>0</v>
      </c>
      <c r="AA61" s="417">
        <v>0</v>
      </c>
      <c r="AB61" s="417">
        <v>0</v>
      </c>
      <c r="AC61" s="417">
        <v>0</v>
      </c>
      <c r="AD61" s="417">
        <v>0</v>
      </c>
      <c r="AE61" s="417">
        <v>0</v>
      </c>
      <c r="AF61" s="417">
        <v>0</v>
      </c>
      <c r="AG61" s="417">
        <v>0</v>
      </c>
      <c r="AH61" s="417">
        <v>0</v>
      </c>
    </row>
    <row r="62" spans="1:34" ht="26.25" thickBot="1" x14ac:dyDescent="0.25">
      <c r="A62" s="415" t="s">
        <v>1397</v>
      </c>
      <c r="B62" s="416" t="s">
        <v>833</v>
      </c>
      <c r="C62" s="417">
        <v>2798047</v>
      </c>
      <c r="D62" s="417">
        <v>18262</v>
      </c>
      <c r="E62" s="417">
        <v>0</v>
      </c>
      <c r="F62" s="417">
        <v>0</v>
      </c>
      <c r="G62" s="417">
        <v>0</v>
      </c>
      <c r="H62" s="417">
        <v>0</v>
      </c>
      <c r="I62" s="417">
        <v>0</v>
      </c>
      <c r="J62" s="417">
        <v>0</v>
      </c>
      <c r="K62" s="417">
        <v>0</v>
      </c>
      <c r="L62" s="417">
        <v>0</v>
      </c>
      <c r="M62" s="417">
        <v>0</v>
      </c>
      <c r="N62" s="417">
        <v>0</v>
      </c>
      <c r="O62" s="417">
        <v>133895</v>
      </c>
      <c r="P62" s="417">
        <v>2496831</v>
      </c>
      <c r="Q62" s="417">
        <v>0</v>
      </c>
      <c r="R62" s="417">
        <v>0</v>
      </c>
      <c r="S62" s="417">
        <v>0</v>
      </c>
      <c r="T62" s="417">
        <v>0</v>
      </c>
      <c r="U62" s="417">
        <v>33480</v>
      </c>
      <c r="V62" s="417">
        <v>46296</v>
      </c>
      <c r="W62" s="417">
        <v>0</v>
      </c>
      <c r="X62" s="417">
        <v>69283</v>
      </c>
      <c r="Y62" s="417">
        <v>0</v>
      </c>
      <c r="Z62" s="417">
        <v>0</v>
      </c>
      <c r="AA62" s="417">
        <v>0</v>
      </c>
      <c r="AB62" s="417">
        <v>0</v>
      </c>
      <c r="AC62" s="417">
        <v>0</v>
      </c>
      <c r="AD62" s="417">
        <v>0</v>
      </c>
      <c r="AE62" s="417">
        <v>0</v>
      </c>
      <c r="AF62" s="417">
        <v>0</v>
      </c>
      <c r="AG62" s="417">
        <v>0</v>
      </c>
      <c r="AH62" s="417">
        <v>0</v>
      </c>
    </row>
    <row r="63" spans="1:34" ht="13.5" thickBot="1" x14ac:dyDescent="0.25">
      <c r="A63" s="787" t="s">
        <v>1398</v>
      </c>
      <c r="B63" s="788" t="s">
        <v>1399</v>
      </c>
      <c r="C63" s="424">
        <v>13571183</v>
      </c>
      <c r="D63" s="424">
        <v>85899</v>
      </c>
      <c r="E63" s="424">
        <v>0</v>
      </c>
      <c r="F63" s="424">
        <v>0</v>
      </c>
      <c r="G63" s="424">
        <v>0</v>
      </c>
      <c r="H63" s="424">
        <v>0</v>
      </c>
      <c r="I63" s="424">
        <v>0</v>
      </c>
      <c r="J63" s="424">
        <v>0</v>
      </c>
      <c r="K63" s="424">
        <v>0</v>
      </c>
      <c r="L63" s="424">
        <v>0</v>
      </c>
      <c r="M63" s="424">
        <v>0</v>
      </c>
      <c r="N63" s="424">
        <v>0</v>
      </c>
      <c r="O63" s="424">
        <v>629801</v>
      </c>
      <c r="P63" s="424">
        <v>12154353</v>
      </c>
      <c r="Q63" s="424">
        <v>0</v>
      </c>
      <c r="R63" s="424">
        <v>0</v>
      </c>
      <c r="S63" s="424">
        <v>0</v>
      </c>
      <c r="T63" s="424">
        <v>0</v>
      </c>
      <c r="U63" s="424">
        <v>157480</v>
      </c>
      <c r="V63" s="424">
        <v>217760</v>
      </c>
      <c r="W63" s="424">
        <v>0</v>
      </c>
      <c r="X63" s="424">
        <v>325890</v>
      </c>
      <c r="Y63" s="424">
        <v>0</v>
      </c>
      <c r="Z63" s="424">
        <v>0</v>
      </c>
      <c r="AA63" s="424">
        <v>0</v>
      </c>
      <c r="AB63" s="424">
        <v>0</v>
      </c>
      <c r="AC63" s="424">
        <v>0</v>
      </c>
      <c r="AD63" s="424">
        <v>0</v>
      </c>
      <c r="AE63" s="424">
        <v>0</v>
      </c>
      <c r="AF63" s="424">
        <v>0</v>
      </c>
      <c r="AG63" s="424">
        <v>0</v>
      </c>
      <c r="AH63" s="425">
        <v>0</v>
      </c>
    </row>
    <row r="64" spans="1:34" x14ac:dyDescent="0.2">
      <c r="A64" s="415" t="s">
        <v>1400</v>
      </c>
      <c r="B64" s="416" t="s">
        <v>834</v>
      </c>
      <c r="C64" s="417">
        <v>58886250</v>
      </c>
      <c r="D64" s="417">
        <v>0</v>
      </c>
      <c r="E64" s="417">
        <v>0</v>
      </c>
      <c r="F64" s="417">
        <v>354331</v>
      </c>
      <c r="G64" s="417">
        <v>0</v>
      </c>
      <c r="H64" s="417">
        <v>0</v>
      </c>
      <c r="I64" s="417">
        <v>0</v>
      </c>
      <c r="J64" s="417">
        <v>0</v>
      </c>
      <c r="K64" s="417">
        <v>0</v>
      </c>
      <c r="L64" s="417">
        <v>0</v>
      </c>
      <c r="M64" s="417">
        <v>0</v>
      </c>
      <c r="N64" s="417">
        <v>0</v>
      </c>
      <c r="O64" s="417">
        <v>0</v>
      </c>
      <c r="P64" s="417">
        <v>57755519</v>
      </c>
      <c r="Q64" s="417">
        <v>0</v>
      </c>
      <c r="R64" s="417">
        <v>776400</v>
      </c>
      <c r="S64" s="417">
        <v>0</v>
      </c>
      <c r="T64" s="417">
        <v>0</v>
      </c>
      <c r="U64" s="417">
        <v>0</v>
      </c>
      <c r="V64" s="417">
        <v>0</v>
      </c>
      <c r="W64" s="417">
        <v>0</v>
      </c>
      <c r="X64" s="417">
        <v>0</v>
      </c>
      <c r="Y64" s="417">
        <v>0</v>
      </c>
      <c r="Z64" s="417">
        <v>0</v>
      </c>
      <c r="AA64" s="417">
        <v>0</v>
      </c>
      <c r="AB64" s="417">
        <v>0</v>
      </c>
      <c r="AC64" s="417">
        <v>0</v>
      </c>
      <c r="AD64" s="417">
        <v>0</v>
      </c>
      <c r="AE64" s="417">
        <v>0</v>
      </c>
      <c r="AF64" s="417">
        <v>0</v>
      </c>
      <c r="AG64" s="417">
        <v>0</v>
      </c>
      <c r="AH64" s="417">
        <v>0</v>
      </c>
    </row>
    <row r="65" spans="1:34" ht="26.25" thickBot="1" x14ac:dyDescent="0.25">
      <c r="A65" s="415" t="s">
        <v>1401</v>
      </c>
      <c r="B65" s="416" t="s">
        <v>835</v>
      </c>
      <c r="C65" s="417">
        <v>15899287</v>
      </c>
      <c r="D65" s="417">
        <v>0</v>
      </c>
      <c r="E65" s="417">
        <v>0</v>
      </c>
      <c r="F65" s="417">
        <v>95669</v>
      </c>
      <c r="G65" s="417">
        <v>0</v>
      </c>
      <c r="H65" s="417">
        <v>0</v>
      </c>
      <c r="I65" s="417">
        <v>0</v>
      </c>
      <c r="J65" s="417">
        <v>0</v>
      </c>
      <c r="K65" s="417">
        <v>0</v>
      </c>
      <c r="L65" s="417">
        <v>0</v>
      </c>
      <c r="M65" s="417">
        <v>0</v>
      </c>
      <c r="N65" s="417">
        <v>0</v>
      </c>
      <c r="O65" s="417">
        <v>0</v>
      </c>
      <c r="P65" s="417">
        <v>15593990</v>
      </c>
      <c r="Q65" s="417">
        <v>0</v>
      </c>
      <c r="R65" s="417">
        <v>209628</v>
      </c>
      <c r="S65" s="417">
        <v>0</v>
      </c>
      <c r="T65" s="417">
        <v>0</v>
      </c>
      <c r="U65" s="417">
        <v>0</v>
      </c>
      <c r="V65" s="417">
        <v>0</v>
      </c>
      <c r="W65" s="417">
        <v>0</v>
      </c>
      <c r="X65" s="417">
        <v>0</v>
      </c>
      <c r="Y65" s="417">
        <v>0</v>
      </c>
      <c r="Z65" s="417">
        <v>0</v>
      </c>
      <c r="AA65" s="417">
        <v>0</v>
      </c>
      <c r="AB65" s="417">
        <v>0</v>
      </c>
      <c r="AC65" s="417">
        <v>0</v>
      </c>
      <c r="AD65" s="417">
        <v>0</v>
      </c>
      <c r="AE65" s="417">
        <v>0</v>
      </c>
      <c r="AF65" s="417">
        <v>0</v>
      </c>
      <c r="AG65" s="417">
        <v>0</v>
      </c>
      <c r="AH65" s="417">
        <v>0</v>
      </c>
    </row>
    <row r="66" spans="1:34" ht="13.5" thickBot="1" x14ac:dyDescent="0.25">
      <c r="A66" s="787" t="s">
        <v>1402</v>
      </c>
      <c r="B66" s="788" t="s">
        <v>1403</v>
      </c>
      <c r="C66" s="424">
        <v>74785537</v>
      </c>
      <c r="D66" s="424">
        <v>0</v>
      </c>
      <c r="E66" s="424">
        <v>0</v>
      </c>
      <c r="F66" s="424">
        <v>450000</v>
      </c>
      <c r="G66" s="424">
        <v>0</v>
      </c>
      <c r="H66" s="424">
        <v>0</v>
      </c>
      <c r="I66" s="424">
        <v>0</v>
      </c>
      <c r="J66" s="424">
        <v>0</v>
      </c>
      <c r="K66" s="424">
        <v>0</v>
      </c>
      <c r="L66" s="424">
        <v>0</v>
      </c>
      <c r="M66" s="424">
        <v>0</v>
      </c>
      <c r="N66" s="424">
        <v>0</v>
      </c>
      <c r="O66" s="424">
        <v>0</v>
      </c>
      <c r="P66" s="424">
        <v>73349509</v>
      </c>
      <c r="Q66" s="424">
        <v>0</v>
      </c>
      <c r="R66" s="424">
        <v>986028</v>
      </c>
      <c r="S66" s="424">
        <v>0</v>
      </c>
      <c r="T66" s="424">
        <v>0</v>
      </c>
      <c r="U66" s="424">
        <v>0</v>
      </c>
      <c r="V66" s="424">
        <v>0</v>
      </c>
      <c r="W66" s="424">
        <v>0</v>
      </c>
      <c r="X66" s="424">
        <v>0</v>
      </c>
      <c r="Y66" s="424">
        <v>0</v>
      </c>
      <c r="Z66" s="424">
        <v>0</v>
      </c>
      <c r="AA66" s="424">
        <v>0</v>
      </c>
      <c r="AB66" s="424">
        <v>0</v>
      </c>
      <c r="AC66" s="424">
        <v>0</v>
      </c>
      <c r="AD66" s="424">
        <v>0</v>
      </c>
      <c r="AE66" s="424">
        <v>0</v>
      </c>
      <c r="AF66" s="424">
        <v>0</v>
      </c>
      <c r="AG66" s="424">
        <v>0</v>
      </c>
      <c r="AH66" s="425">
        <v>0</v>
      </c>
    </row>
    <row r="67" spans="1:34" ht="26.25" thickBot="1" x14ac:dyDescent="0.25">
      <c r="A67" s="787" t="s">
        <v>1404</v>
      </c>
      <c r="B67" s="788" t="s">
        <v>1405</v>
      </c>
      <c r="C67" s="424">
        <v>423948603</v>
      </c>
      <c r="D67" s="424">
        <v>74332791</v>
      </c>
      <c r="E67" s="424">
        <v>0</v>
      </c>
      <c r="F67" s="424">
        <v>4288661</v>
      </c>
      <c r="G67" s="424">
        <v>1160877</v>
      </c>
      <c r="H67" s="424">
        <v>5455988</v>
      </c>
      <c r="I67" s="424">
        <v>0</v>
      </c>
      <c r="J67" s="424">
        <v>3573704</v>
      </c>
      <c r="K67" s="424">
        <v>20777505</v>
      </c>
      <c r="L67" s="424">
        <v>1286426</v>
      </c>
      <c r="M67" s="424">
        <v>1711598</v>
      </c>
      <c r="N67" s="424">
        <v>6575608</v>
      </c>
      <c r="O67" s="424">
        <v>1817791</v>
      </c>
      <c r="P67" s="424">
        <v>121631417</v>
      </c>
      <c r="Q67" s="424">
        <v>2104530</v>
      </c>
      <c r="R67" s="424">
        <v>13409135</v>
      </c>
      <c r="S67" s="424">
        <v>16433153</v>
      </c>
      <c r="T67" s="424">
        <v>309951</v>
      </c>
      <c r="U67" s="424">
        <v>1730404</v>
      </c>
      <c r="V67" s="424">
        <v>13907707</v>
      </c>
      <c r="W67" s="424">
        <v>4270000</v>
      </c>
      <c r="X67" s="424">
        <v>77090099</v>
      </c>
      <c r="Y67" s="424">
        <v>1174270</v>
      </c>
      <c r="Z67" s="424">
        <v>1174263</v>
      </c>
      <c r="AA67" s="424">
        <v>19426117</v>
      </c>
      <c r="AB67" s="424">
        <v>5463728</v>
      </c>
      <c r="AC67" s="424">
        <v>0</v>
      </c>
      <c r="AD67" s="424">
        <v>3443500</v>
      </c>
      <c r="AE67" s="424">
        <v>19337518</v>
      </c>
      <c r="AF67" s="424">
        <v>2061862</v>
      </c>
      <c r="AG67" s="424">
        <v>0</v>
      </c>
      <c r="AH67" s="425">
        <v>0</v>
      </c>
    </row>
    <row r="68" spans="1:34" ht="25.5" x14ac:dyDescent="0.2">
      <c r="A68" s="415" t="s">
        <v>1406</v>
      </c>
      <c r="B68" s="416" t="s">
        <v>836</v>
      </c>
      <c r="C68" s="417">
        <v>7713980</v>
      </c>
      <c r="D68" s="417">
        <v>0</v>
      </c>
      <c r="E68" s="417">
        <v>0</v>
      </c>
      <c r="F68" s="417">
        <v>0</v>
      </c>
      <c r="G68" s="417">
        <v>0</v>
      </c>
      <c r="H68" s="417">
        <v>7713980</v>
      </c>
      <c r="I68" s="417">
        <v>0</v>
      </c>
      <c r="J68" s="417">
        <v>0</v>
      </c>
      <c r="K68" s="417">
        <v>0</v>
      </c>
      <c r="L68" s="417">
        <v>0</v>
      </c>
      <c r="M68" s="417">
        <v>0</v>
      </c>
      <c r="N68" s="417">
        <v>0</v>
      </c>
      <c r="O68" s="417">
        <v>0</v>
      </c>
      <c r="P68" s="417">
        <v>0</v>
      </c>
      <c r="Q68" s="417">
        <v>0</v>
      </c>
      <c r="R68" s="417">
        <v>0</v>
      </c>
      <c r="S68" s="417">
        <v>0</v>
      </c>
      <c r="T68" s="417">
        <v>0</v>
      </c>
      <c r="U68" s="417">
        <v>0</v>
      </c>
      <c r="V68" s="417">
        <v>0</v>
      </c>
      <c r="W68" s="417">
        <v>0</v>
      </c>
      <c r="X68" s="417">
        <v>0</v>
      </c>
      <c r="Y68" s="417">
        <v>0</v>
      </c>
      <c r="Z68" s="417">
        <v>0</v>
      </c>
      <c r="AA68" s="417">
        <v>0</v>
      </c>
      <c r="AB68" s="417">
        <v>0</v>
      </c>
      <c r="AC68" s="417">
        <v>0</v>
      </c>
      <c r="AD68" s="417">
        <v>0</v>
      </c>
      <c r="AE68" s="417">
        <v>0</v>
      </c>
      <c r="AF68" s="417">
        <v>0</v>
      </c>
      <c r="AG68" s="417">
        <v>0</v>
      </c>
      <c r="AH68" s="417">
        <v>0</v>
      </c>
    </row>
    <row r="69" spans="1:34" ht="25.5" x14ac:dyDescent="0.2">
      <c r="A69" s="415" t="s">
        <v>1407</v>
      </c>
      <c r="B69" s="416" t="s">
        <v>837</v>
      </c>
      <c r="C69" s="417">
        <v>149894071</v>
      </c>
      <c r="D69" s="417">
        <v>0</v>
      </c>
      <c r="E69" s="417">
        <v>0</v>
      </c>
      <c r="F69" s="417">
        <v>0</v>
      </c>
      <c r="G69" s="417">
        <v>0</v>
      </c>
      <c r="H69" s="417">
        <v>0</v>
      </c>
      <c r="I69" s="417">
        <v>0</v>
      </c>
      <c r="J69" s="417">
        <v>149894071</v>
      </c>
      <c r="K69" s="417">
        <v>0</v>
      </c>
      <c r="L69" s="417">
        <v>0</v>
      </c>
      <c r="M69" s="417">
        <v>0</v>
      </c>
      <c r="N69" s="417">
        <v>0</v>
      </c>
      <c r="O69" s="417">
        <v>0</v>
      </c>
      <c r="P69" s="417">
        <v>0</v>
      </c>
      <c r="Q69" s="417">
        <v>0</v>
      </c>
      <c r="R69" s="417">
        <v>0</v>
      </c>
      <c r="S69" s="417">
        <v>0</v>
      </c>
      <c r="T69" s="417">
        <v>0</v>
      </c>
      <c r="U69" s="417">
        <v>0</v>
      </c>
      <c r="V69" s="417">
        <v>0</v>
      </c>
      <c r="W69" s="417">
        <v>0</v>
      </c>
      <c r="X69" s="417">
        <v>0</v>
      </c>
      <c r="Y69" s="417">
        <v>0</v>
      </c>
      <c r="Z69" s="417">
        <v>0</v>
      </c>
      <c r="AA69" s="417">
        <v>0</v>
      </c>
      <c r="AB69" s="417">
        <v>0</v>
      </c>
      <c r="AC69" s="417">
        <v>0</v>
      </c>
      <c r="AD69" s="417">
        <v>0</v>
      </c>
      <c r="AE69" s="417">
        <v>0</v>
      </c>
      <c r="AF69" s="417">
        <v>0</v>
      </c>
      <c r="AG69" s="417">
        <v>0</v>
      </c>
      <c r="AH69" s="417">
        <v>0</v>
      </c>
    </row>
    <row r="70" spans="1:34" ht="26.25" thickBot="1" x14ac:dyDescent="0.25">
      <c r="A70" s="415" t="s">
        <v>1408</v>
      </c>
      <c r="B70" s="416" t="s">
        <v>1009</v>
      </c>
      <c r="C70" s="417">
        <v>157608051</v>
      </c>
      <c r="D70" s="417">
        <v>0</v>
      </c>
      <c r="E70" s="417">
        <v>0</v>
      </c>
      <c r="F70" s="417">
        <v>0</v>
      </c>
      <c r="G70" s="417">
        <v>0</v>
      </c>
      <c r="H70" s="417">
        <v>7713980</v>
      </c>
      <c r="I70" s="417">
        <v>0</v>
      </c>
      <c r="J70" s="417">
        <v>149894071</v>
      </c>
      <c r="K70" s="417">
        <v>0</v>
      </c>
      <c r="L70" s="417">
        <v>0</v>
      </c>
      <c r="M70" s="417">
        <v>0</v>
      </c>
      <c r="N70" s="417">
        <v>0</v>
      </c>
      <c r="O70" s="417">
        <v>0</v>
      </c>
      <c r="P70" s="417">
        <v>0</v>
      </c>
      <c r="Q70" s="417">
        <v>0</v>
      </c>
      <c r="R70" s="417">
        <v>0</v>
      </c>
      <c r="S70" s="417">
        <v>0</v>
      </c>
      <c r="T70" s="417">
        <v>0</v>
      </c>
      <c r="U70" s="417">
        <v>0</v>
      </c>
      <c r="V70" s="417">
        <v>0</v>
      </c>
      <c r="W70" s="417">
        <v>0</v>
      </c>
      <c r="X70" s="417">
        <v>0</v>
      </c>
      <c r="Y70" s="417">
        <v>0</v>
      </c>
      <c r="Z70" s="417">
        <v>0</v>
      </c>
      <c r="AA70" s="417">
        <v>0</v>
      </c>
      <c r="AB70" s="417">
        <v>0</v>
      </c>
      <c r="AC70" s="417">
        <v>0</v>
      </c>
      <c r="AD70" s="417">
        <v>0</v>
      </c>
      <c r="AE70" s="417">
        <v>0</v>
      </c>
      <c r="AF70" s="417">
        <v>0</v>
      </c>
      <c r="AG70" s="417">
        <v>0</v>
      </c>
      <c r="AH70" s="417">
        <v>0</v>
      </c>
    </row>
    <row r="71" spans="1:34" ht="26.25" thickBot="1" x14ac:dyDescent="0.25">
      <c r="A71" s="787" t="s">
        <v>1409</v>
      </c>
      <c r="B71" s="788" t="s">
        <v>1410</v>
      </c>
      <c r="C71" s="424">
        <v>157608051</v>
      </c>
      <c r="D71" s="424">
        <v>0</v>
      </c>
      <c r="E71" s="424">
        <v>0</v>
      </c>
      <c r="F71" s="424">
        <v>0</v>
      </c>
      <c r="G71" s="424">
        <v>0</v>
      </c>
      <c r="H71" s="424">
        <v>7713980</v>
      </c>
      <c r="I71" s="424">
        <v>0</v>
      </c>
      <c r="J71" s="424">
        <v>149894071</v>
      </c>
      <c r="K71" s="424">
        <v>0</v>
      </c>
      <c r="L71" s="424">
        <v>0</v>
      </c>
      <c r="M71" s="424">
        <v>0</v>
      </c>
      <c r="N71" s="424">
        <v>0</v>
      </c>
      <c r="O71" s="424">
        <v>0</v>
      </c>
      <c r="P71" s="424">
        <v>0</v>
      </c>
      <c r="Q71" s="424">
        <v>0</v>
      </c>
      <c r="R71" s="424">
        <v>0</v>
      </c>
      <c r="S71" s="424">
        <v>0</v>
      </c>
      <c r="T71" s="424">
        <v>0</v>
      </c>
      <c r="U71" s="424">
        <v>0</v>
      </c>
      <c r="V71" s="424">
        <v>0</v>
      </c>
      <c r="W71" s="424">
        <v>0</v>
      </c>
      <c r="X71" s="424">
        <v>0</v>
      </c>
      <c r="Y71" s="424">
        <v>0</v>
      </c>
      <c r="Z71" s="424">
        <v>0</v>
      </c>
      <c r="AA71" s="424">
        <v>0</v>
      </c>
      <c r="AB71" s="424">
        <v>0</v>
      </c>
      <c r="AC71" s="424">
        <v>0</v>
      </c>
      <c r="AD71" s="424">
        <v>0</v>
      </c>
      <c r="AE71" s="424">
        <v>0</v>
      </c>
      <c r="AF71" s="424">
        <v>0</v>
      </c>
      <c r="AG71" s="424">
        <v>0</v>
      </c>
      <c r="AH71" s="425">
        <v>0</v>
      </c>
    </row>
    <row r="72" spans="1:34" ht="13.5" thickBot="1" x14ac:dyDescent="0.25">
      <c r="A72" s="787" t="s">
        <v>1411</v>
      </c>
      <c r="B72" s="788" t="s">
        <v>1412</v>
      </c>
      <c r="C72" s="424">
        <v>581556654</v>
      </c>
      <c r="D72" s="424">
        <v>74332791</v>
      </c>
      <c r="E72" s="424">
        <v>0</v>
      </c>
      <c r="F72" s="424">
        <v>4288661</v>
      </c>
      <c r="G72" s="424">
        <v>1160877</v>
      </c>
      <c r="H72" s="424">
        <v>13169968</v>
      </c>
      <c r="I72" s="424">
        <v>0</v>
      </c>
      <c r="J72" s="424">
        <v>153467775</v>
      </c>
      <c r="K72" s="424">
        <v>20777505</v>
      </c>
      <c r="L72" s="424">
        <v>1286426</v>
      </c>
      <c r="M72" s="424">
        <v>1711598</v>
      </c>
      <c r="N72" s="424">
        <v>6575608</v>
      </c>
      <c r="O72" s="424">
        <v>1817791</v>
      </c>
      <c r="P72" s="424">
        <v>121631417</v>
      </c>
      <c r="Q72" s="424">
        <v>2104530</v>
      </c>
      <c r="R72" s="424">
        <v>13409135</v>
      </c>
      <c r="S72" s="424">
        <v>16433153</v>
      </c>
      <c r="T72" s="424">
        <v>309951</v>
      </c>
      <c r="U72" s="424">
        <v>1730404</v>
      </c>
      <c r="V72" s="424">
        <v>13907707</v>
      </c>
      <c r="W72" s="424">
        <v>4270000</v>
      </c>
      <c r="X72" s="424">
        <v>77090099</v>
      </c>
      <c r="Y72" s="424">
        <v>1174270</v>
      </c>
      <c r="Z72" s="424">
        <v>1174263</v>
      </c>
      <c r="AA72" s="424">
        <v>19426117</v>
      </c>
      <c r="AB72" s="424">
        <v>5463728</v>
      </c>
      <c r="AC72" s="424">
        <v>0</v>
      </c>
      <c r="AD72" s="424">
        <v>3443500</v>
      </c>
      <c r="AE72" s="424">
        <v>19337518</v>
      </c>
      <c r="AF72" s="424">
        <v>2061862</v>
      </c>
      <c r="AG72" s="424">
        <v>0</v>
      </c>
      <c r="AH72" s="425">
        <v>0</v>
      </c>
    </row>
    <row r="73" spans="1:34" x14ac:dyDescent="0.2">
      <c r="A73" s="415" t="s">
        <v>1413</v>
      </c>
      <c r="B73" s="416" t="s">
        <v>1414</v>
      </c>
      <c r="C73" s="417">
        <v>79</v>
      </c>
      <c r="D73" s="417">
        <v>26</v>
      </c>
      <c r="E73" s="417">
        <v>0</v>
      </c>
      <c r="F73" s="417">
        <v>1</v>
      </c>
      <c r="G73" s="417">
        <v>0</v>
      </c>
      <c r="H73" s="417">
        <v>0</v>
      </c>
      <c r="I73" s="417">
        <v>0</v>
      </c>
      <c r="J73" s="417">
        <v>0</v>
      </c>
      <c r="K73" s="417">
        <v>20</v>
      </c>
      <c r="L73" s="417">
        <v>0</v>
      </c>
      <c r="M73" s="417">
        <v>0</v>
      </c>
      <c r="N73" s="417">
        <v>0</v>
      </c>
      <c r="O73" s="417">
        <v>0</v>
      </c>
      <c r="P73" s="417">
        <v>2</v>
      </c>
      <c r="Q73" s="417">
        <v>0</v>
      </c>
      <c r="R73" s="417">
        <v>3</v>
      </c>
      <c r="S73" s="417">
        <v>2</v>
      </c>
      <c r="T73" s="417">
        <v>1</v>
      </c>
      <c r="U73" s="417">
        <v>0</v>
      </c>
      <c r="V73" s="417">
        <v>3</v>
      </c>
      <c r="W73" s="417">
        <v>0</v>
      </c>
      <c r="X73" s="417">
        <v>20</v>
      </c>
      <c r="Y73" s="417">
        <v>0</v>
      </c>
      <c r="Z73" s="417">
        <v>0</v>
      </c>
      <c r="AA73" s="417">
        <v>0</v>
      </c>
      <c r="AB73" s="417">
        <v>0</v>
      </c>
      <c r="AC73" s="417">
        <v>0</v>
      </c>
      <c r="AD73" s="417">
        <v>0</v>
      </c>
      <c r="AE73" s="417">
        <v>0</v>
      </c>
      <c r="AF73" s="417">
        <v>1</v>
      </c>
      <c r="AG73" s="417">
        <v>0</v>
      </c>
      <c r="AH73" s="417">
        <v>0</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B3F0C-E922-4E68-BB8A-211FE67F031D}">
  <dimension ref="A1:AI58"/>
  <sheetViews>
    <sheetView workbookViewId="0">
      <pane ySplit="2" topLeftCell="A3" activePane="bottomLeft" state="frozen"/>
      <selection pane="bottomLeft" activeCell="AH6" sqref="AH6"/>
    </sheetView>
  </sheetViews>
  <sheetFormatPr defaultRowHeight="12.75" x14ac:dyDescent="0.2"/>
  <cols>
    <col min="1" max="1" width="8.140625" style="457" customWidth="1"/>
    <col min="2" max="2" width="41" style="457" customWidth="1"/>
    <col min="3" max="35" width="32.85546875" style="457" customWidth="1"/>
    <col min="36" max="256" width="9.140625" style="457"/>
    <col min="257" max="257" width="8.140625" style="457" customWidth="1"/>
    <col min="258" max="258" width="41" style="457" customWidth="1"/>
    <col min="259" max="291" width="32.85546875" style="457" customWidth="1"/>
    <col min="292" max="512" width="9.140625" style="457"/>
    <col min="513" max="513" width="8.140625" style="457" customWidth="1"/>
    <col min="514" max="514" width="41" style="457" customWidth="1"/>
    <col min="515" max="547" width="32.85546875" style="457" customWidth="1"/>
    <col min="548" max="768" width="9.140625" style="457"/>
    <col min="769" max="769" width="8.140625" style="457" customWidth="1"/>
    <col min="770" max="770" width="41" style="457" customWidth="1"/>
    <col min="771" max="803" width="32.85546875" style="457" customWidth="1"/>
    <col min="804" max="1024" width="9.140625" style="457"/>
    <col min="1025" max="1025" width="8.140625" style="457" customWidth="1"/>
    <col min="1026" max="1026" width="41" style="457" customWidth="1"/>
    <col min="1027" max="1059" width="32.85546875" style="457" customWidth="1"/>
    <col min="1060" max="1280" width="9.140625" style="457"/>
    <col min="1281" max="1281" width="8.140625" style="457" customWidth="1"/>
    <col min="1282" max="1282" width="41" style="457" customWidth="1"/>
    <col min="1283" max="1315" width="32.85546875" style="457" customWidth="1"/>
    <col min="1316" max="1536" width="9.140625" style="457"/>
    <col min="1537" max="1537" width="8.140625" style="457" customWidth="1"/>
    <col min="1538" max="1538" width="41" style="457" customWidth="1"/>
    <col min="1539" max="1571" width="32.85546875" style="457" customWidth="1"/>
    <col min="1572" max="1792" width="9.140625" style="457"/>
    <col min="1793" max="1793" width="8.140625" style="457" customWidth="1"/>
    <col min="1794" max="1794" width="41" style="457" customWidth="1"/>
    <col min="1795" max="1827" width="32.85546875" style="457" customWidth="1"/>
    <col min="1828" max="2048" width="9.140625" style="457"/>
    <col min="2049" max="2049" width="8.140625" style="457" customWidth="1"/>
    <col min="2050" max="2050" width="41" style="457" customWidth="1"/>
    <col min="2051" max="2083" width="32.85546875" style="457" customWidth="1"/>
    <col min="2084" max="2304" width="9.140625" style="457"/>
    <col min="2305" max="2305" width="8.140625" style="457" customWidth="1"/>
    <col min="2306" max="2306" width="41" style="457" customWidth="1"/>
    <col min="2307" max="2339" width="32.85546875" style="457" customWidth="1"/>
    <col min="2340" max="2560" width="9.140625" style="457"/>
    <col min="2561" max="2561" width="8.140625" style="457" customWidth="1"/>
    <col min="2562" max="2562" width="41" style="457" customWidth="1"/>
    <col min="2563" max="2595" width="32.85546875" style="457" customWidth="1"/>
    <col min="2596" max="2816" width="9.140625" style="457"/>
    <col min="2817" max="2817" width="8.140625" style="457" customWidth="1"/>
    <col min="2818" max="2818" width="41" style="457" customWidth="1"/>
    <col min="2819" max="2851" width="32.85546875" style="457" customWidth="1"/>
    <col min="2852" max="3072" width="9.140625" style="457"/>
    <col min="3073" max="3073" width="8.140625" style="457" customWidth="1"/>
    <col min="3074" max="3074" width="41" style="457" customWidth="1"/>
    <col min="3075" max="3107" width="32.85546875" style="457" customWidth="1"/>
    <col min="3108" max="3328" width="9.140625" style="457"/>
    <col min="3329" max="3329" width="8.140625" style="457" customWidth="1"/>
    <col min="3330" max="3330" width="41" style="457" customWidth="1"/>
    <col min="3331" max="3363" width="32.85546875" style="457" customWidth="1"/>
    <col min="3364" max="3584" width="9.140625" style="457"/>
    <col min="3585" max="3585" width="8.140625" style="457" customWidth="1"/>
    <col min="3586" max="3586" width="41" style="457" customWidth="1"/>
    <col min="3587" max="3619" width="32.85546875" style="457" customWidth="1"/>
    <col min="3620" max="3840" width="9.140625" style="457"/>
    <col min="3841" max="3841" width="8.140625" style="457" customWidth="1"/>
    <col min="3842" max="3842" width="41" style="457" customWidth="1"/>
    <col min="3843" max="3875" width="32.85546875" style="457" customWidth="1"/>
    <col min="3876" max="4096" width="9.140625" style="457"/>
    <col min="4097" max="4097" width="8.140625" style="457" customWidth="1"/>
    <col min="4098" max="4098" width="41" style="457" customWidth="1"/>
    <col min="4099" max="4131" width="32.85546875" style="457" customWidth="1"/>
    <col min="4132" max="4352" width="9.140625" style="457"/>
    <col min="4353" max="4353" width="8.140625" style="457" customWidth="1"/>
    <col min="4354" max="4354" width="41" style="457" customWidth="1"/>
    <col min="4355" max="4387" width="32.85546875" style="457" customWidth="1"/>
    <col min="4388" max="4608" width="9.140625" style="457"/>
    <col min="4609" max="4609" width="8.140625" style="457" customWidth="1"/>
    <col min="4610" max="4610" width="41" style="457" customWidth="1"/>
    <col min="4611" max="4643" width="32.85546875" style="457" customWidth="1"/>
    <col min="4644" max="4864" width="9.140625" style="457"/>
    <col min="4865" max="4865" width="8.140625" style="457" customWidth="1"/>
    <col min="4866" max="4866" width="41" style="457" customWidth="1"/>
    <col min="4867" max="4899" width="32.85546875" style="457" customWidth="1"/>
    <col min="4900" max="5120" width="9.140625" style="457"/>
    <col min="5121" max="5121" width="8.140625" style="457" customWidth="1"/>
    <col min="5122" max="5122" width="41" style="457" customWidth="1"/>
    <col min="5123" max="5155" width="32.85546875" style="457" customWidth="1"/>
    <col min="5156" max="5376" width="9.140625" style="457"/>
    <col min="5377" max="5377" width="8.140625" style="457" customWidth="1"/>
    <col min="5378" max="5378" width="41" style="457" customWidth="1"/>
    <col min="5379" max="5411" width="32.85546875" style="457" customWidth="1"/>
    <col min="5412" max="5632" width="9.140625" style="457"/>
    <col min="5633" max="5633" width="8.140625" style="457" customWidth="1"/>
    <col min="5634" max="5634" width="41" style="457" customWidth="1"/>
    <col min="5635" max="5667" width="32.85546875" style="457" customWidth="1"/>
    <col min="5668" max="5888" width="9.140625" style="457"/>
    <col min="5889" max="5889" width="8.140625" style="457" customWidth="1"/>
    <col min="5890" max="5890" width="41" style="457" customWidth="1"/>
    <col min="5891" max="5923" width="32.85546875" style="457" customWidth="1"/>
    <col min="5924" max="6144" width="9.140625" style="457"/>
    <col min="6145" max="6145" width="8.140625" style="457" customWidth="1"/>
    <col min="6146" max="6146" width="41" style="457" customWidth="1"/>
    <col min="6147" max="6179" width="32.85546875" style="457" customWidth="1"/>
    <col min="6180" max="6400" width="9.140625" style="457"/>
    <col min="6401" max="6401" width="8.140625" style="457" customWidth="1"/>
    <col min="6402" max="6402" width="41" style="457" customWidth="1"/>
    <col min="6403" max="6435" width="32.85546875" style="457" customWidth="1"/>
    <col min="6436" max="6656" width="9.140625" style="457"/>
    <col min="6657" max="6657" width="8.140625" style="457" customWidth="1"/>
    <col min="6658" max="6658" width="41" style="457" customWidth="1"/>
    <col min="6659" max="6691" width="32.85546875" style="457" customWidth="1"/>
    <col min="6692" max="6912" width="9.140625" style="457"/>
    <col min="6913" max="6913" width="8.140625" style="457" customWidth="1"/>
    <col min="6914" max="6914" width="41" style="457" customWidth="1"/>
    <col min="6915" max="6947" width="32.85546875" style="457" customWidth="1"/>
    <col min="6948" max="7168" width="9.140625" style="457"/>
    <col min="7169" max="7169" width="8.140625" style="457" customWidth="1"/>
    <col min="7170" max="7170" width="41" style="457" customWidth="1"/>
    <col min="7171" max="7203" width="32.85546875" style="457" customWidth="1"/>
    <col min="7204" max="7424" width="9.140625" style="457"/>
    <col min="7425" max="7425" width="8.140625" style="457" customWidth="1"/>
    <col min="7426" max="7426" width="41" style="457" customWidth="1"/>
    <col min="7427" max="7459" width="32.85546875" style="457" customWidth="1"/>
    <col min="7460" max="7680" width="9.140625" style="457"/>
    <col min="7681" max="7681" width="8.140625" style="457" customWidth="1"/>
    <col min="7682" max="7682" width="41" style="457" customWidth="1"/>
    <col min="7683" max="7715" width="32.85546875" style="457" customWidth="1"/>
    <col min="7716" max="7936" width="9.140625" style="457"/>
    <col min="7937" max="7937" width="8.140625" style="457" customWidth="1"/>
    <col min="7938" max="7938" width="41" style="457" customWidth="1"/>
    <col min="7939" max="7971" width="32.85546875" style="457" customWidth="1"/>
    <col min="7972" max="8192" width="9.140625" style="457"/>
    <col min="8193" max="8193" width="8.140625" style="457" customWidth="1"/>
    <col min="8194" max="8194" width="41" style="457" customWidth="1"/>
    <col min="8195" max="8227" width="32.85546875" style="457" customWidth="1"/>
    <col min="8228" max="8448" width="9.140625" style="457"/>
    <col min="8449" max="8449" width="8.140625" style="457" customWidth="1"/>
    <col min="8450" max="8450" width="41" style="457" customWidth="1"/>
    <col min="8451" max="8483" width="32.85546875" style="457" customWidth="1"/>
    <col min="8484" max="8704" width="9.140625" style="457"/>
    <col min="8705" max="8705" width="8.140625" style="457" customWidth="1"/>
    <col min="8706" max="8706" width="41" style="457" customWidth="1"/>
    <col min="8707" max="8739" width="32.85546875" style="457" customWidth="1"/>
    <col min="8740" max="8960" width="9.140625" style="457"/>
    <col min="8961" max="8961" width="8.140625" style="457" customWidth="1"/>
    <col min="8962" max="8962" width="41" style="457" customWidth="1"/>
    <col min="8963" max="8995" width="32.85546875" style="457" customWidth="1"/>
    <col min="8996" max="9216" width="9.140625" style="457"/>
    <col min="9217" max="9217" width="8.140625" style="457" customWidth="1"/>
    <col min="9218" max="9218" width="41" style="457" customWidth="1"/>
    <col min="9219" max="9251" width="32.85546875" style="457" customWidth="1"/>
    <col min="9252" max="9472" width="9.140625" style="457"/>
    <col min="9473" max="9473" width="8.140625" style="457" customWidth="1"/>
    <col min="9474" max="9474" width="41" style="457" customWidth="1"/>
    <col min="9475" max="9507" width="32.85546875" style="457" customWidth="1"/>
    <col min="9508" max="9728" width="9.140625" style="457"/>
    <col min="9729" max="9729" width="8.140625" style="457" customWidth="1"/>
    <col min="9730" max="9730" width="41" style="457" customWidth="1"/>
    <col min="9731" max="9763" width="32.85546875" style="457" customWidth="1"/>
    <col min="9764" max="9984" width="9.140625" style="457"/>
    <col min="9985" max="9985" width="8.140625" style="457" customWidth="1"/>
    <col min="9986" max="9986" width="41" style="457" customWidth="1"/>
    <col min="9987" max="10019" width="32.85546875" style="457" customWidth="1"/>
    <col min="10020" max="10240" width="9.140625" style="457"/>
    <col min="10241" max="10241" width="8.140625" style="457" customWidth="1"/>
    <col min="10242" max="10242" width="41" style="457" customWidth="1"/>
    <col min="10243" max="10275" width="32.85546875" style="457" customWidth="1"/>
    <col min="10276" max="10496" width="9.140625" style="457"/>
    <col min="10497" max="10497" width="8.140625" style="457" customWidth="1"/>
    <col min="10498" max="10498" width="41" style="457" customWidth="1"/>
    <col min="10499" max="10531" width="32.85546875" style="457" customWidth="1"/>
    <col min="10532" max="10752" width="9.140625" style="457"/>
    <col min="10753" max="10753" width="8.140625" style="457" customWidth="1"/>
    <col min="10754" max="10754" width="41" style="457" customWidth="1"/>
    <col min="10755" max="10787" width="32.85546875" style="457" customWidth="1"/>
    <col min="10788" max="11008" width="9.140625" style="457"/>
    <col min="11009" max="11009" width="8.140625" style="457" customWidth="1"/>
    <col min="11010" max="11010" width="41" style="457" customWidth="1"/>
    <col min="11011" max="11043" width="32.85546875" style="457" customWidth="1"/>
    <col min="11044" max="11264" width="9.140625" style="457"/>
    <col min="11265" max="11265" width="8.140625" style="457" customWidth="1"/>
    <col min="11266" max="11266" width="41" style="457" customWidth="1"/>
    <col min="11267" max="11299" width="32.85546875" style="457" customWidth="1"/>
    <col min="11300" max="11520" width="9.140625" style="457"/>
    <col min="11521" max="11521" width="8.140625" style="457" customWidth="1"/>
    <col min="11522" max="11522" width="41" style="457" customWidth="1"/>
    <col min="11523" max="11555" width="32.85546875" style="457" customWidth="1"/>
    <col min="11556" max="11776" width="9.140625" style="457"/>
    <col min="11777" max="11777" width="8.140625" style="457" customWidth="1"/>
    <col min="11778" max="11778" width="41" style="457" customWidth="1"/>
    <col min="11779" max="11811" width="32.85546875" style="457" customWidth="1"/>
    <col min="11812" max="12032" width="9.140625" style="457"/>
    <col min="12033" max="12033" width="8.140625" style="457" customWidth="1"/>
    <col min="12034" max="12034" width="41" style="457" customWidth="1"/>
    <col min="12035" max="12067" width="32.85546875" style="457" customWidth="1"/>
    <col min="12068" max="12288" width="9.140625" style="457"/>
    <col min="12289" max="12289" width="8.140625" style="457" customWidth="1"/>
    <col min="12290" max="12290" width="41" style="457" customWidth="1"/>
    <col min="12291" max="12323" width="32.85546875" style="457" customWidth="1"/>
    <col min="12324" max="12544" width="9.140625" style="457"/>
    <col min="12545" max="12545" width="8.140625" style="457" customWidth="1"/>
    <col min="12546" max="12546" width="41" style="457" customWidth="1"/>
    <col min="12547" max="12579" width="32.85546875" style="457" customWidth="1"/>
    <col min="12580" max="12800" width="9.140625" style="457"/>
    <col min="12801" max="12801" width="8.140625" style="457" customWidth="1"/>
    <col min="12802" max="12802" width="41" style="457" customWidth="1"/>
    <col min="12803" max="12835" width="32.85546875" style="457" customWidth="1"/>
    <col min="12836" max="13056" width="9.140625" style="457"/>
    <col min="13057" max="13057" width="8.140625" style="457" customWidth="1"/>
    <col min="13058" max="13058" width="41" style="457" customWidth="1"/>
    <col min="13059" max="13091" width="32.85546875" style="457" customWidth="1"/>
    <col min="13092" max="13312" width="9.140625" style="457"/>
    <col min="13313" max="13313" width="8.140625" style="457" customWidth="1"/>
    <col min="13314" max="13314" width="41" style="457" customWidth="1"/>
    <col min="13315" max="13347" width="32.85546875" style="457" customWidth="1"/>
    <col min="13348" max="13568" width="9.140625" style="457"/>
    <col min="13569" max="13569" width="8.140625" style="457" customWidth="1"/>
    <col min="13570" max="13570" width="41" style="457" customWidth="1"/>
    <col min="13571" max="13603" width="32.85546875" style="457" customWidth="1"/>
    <col min="13604" max="13824" width="9.140625" style="457"/>
    <col min="13825" max="13825" width="8.140625" style="457" customWidth="1"/>
    <col min="13826" max="13826" width="41" style="457" customWidth="1"/>
    <col min="13827" max="13859" width="32.85546875" style="457" customWidth="1"/>
    <col min="13860" max="14080" width="9.140625" style="457"/>
    <col min="14081" max="14081" width="8.140625" style="457" customWidth="1"/>
    <col min="14082" max="14082" width="41" style="457" customWidth="1"/>
    <col min="14083" max="14115" width="32.85546875" style="457" customWidth="1"/>
    <col min="14116" max="14336" width="9.140625" style="457"/>
    <col min="14337" max="14337" width="8.140625" style="457" customWidth="1"/>
    <col min="14338" max="14338" width="41" style="457" customWidth="1"/>
    <col min="14339" max="14371" width="32.85546875" style="457" customWidth="1"/>
    <col min="14372" max="14592" width="9.140625" style="457"/>
    <col min="14593" max="14593" width="8.140625" style="457" customWidth="1"/>
    <col min="14594" max="14594" width="41" style="457" customWidth="1"/>
    <col min="14595" max="14627" width="32.85546875" style="457" customWidth="1"/>
    <col min="14628" max="14848" width="9.140625" style="457"/>
    <col min="14849" max="14849" width="8.140625" style="457" customWidth="1"/>
    <col min="14850" max="14850" width="41" style="457" customWidth="1"/>
    <col min="14851" max="14883" width="32.85546875" style="457" customWidth="1"/>
    <col min="14884" max="15104" width="9.140625" style="457"/>
    <col min="15105" max="15105" width="8.140625" style="457" customWidth="1"/>
    <col min="15106" max="15106" width="41" style="457" customWidth="1"/>
    <col min="15107" max="15139" width="32.85546875" style="457" customWidth="1"/>
    <col min="15140" max="15360" width="9.140625" style="457"/>
    <col min="15361" max="15361" width="8.140625" style="457" customWidth="1"/>
    <col min="15362" max="15362" width="41" style="457" customWidth="1"/>
    <col min="15363" max="15395" width="32.85546875" style="457" customWidth="1"/>
    <col min="15396" max="15616" width="9.140625" style="457"/>
    <col min="15617" max="15617" width="8.140625" style="457" customWidth="1"/>
    <col min="15618" max="15618" width="41" style="457" customWidth="1"/>
    <col min="15619" max="15651" width="32.85546875" style="457" customWidth="1"/>
    <col min="15652" max="15872" width="9.140625" style="457"/>
    <col min="15873" max="15873" width="8.140625" style="457" customWidth="1"/>
    <col min="15874" max="15874" width="41" style="457" customWidth="1"/>
    <col min="15875" max="15907" width="32.85546875" style="457" customWidth="1"/>
    <col min="15908" max="16128" width="9.140625" style="457"/>
    <col min="16129" max="16129" width="8.140625" style="457" customWidth="1"/>
    <col min="16130" max="16130" width="41" style="457" customWidth="1"/>
    <col min="16131" max="16163" width="32.85546875" style="457" customWidth="1"/>
    <col min="16164" max="16384" width="9.140625" style="457"/>
  </cols>
  <sheetData>
    <row r="1" spans="1:35" ht="20.25" customHeight="1" x14ac:dyDescent="0.2">
      <c r="A1" s="818" t="s">
        <v>1519</v>
      </c>
      <c r="B1" s="819"/>
      <c r="C1" s="820"/>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row>
    <row r="2" spans="1:35" ht="75" x14ac:dyDescent="0.2">
      <c r="A2" s="790"/>
      <c r="B2" s="790" t="s">
        <v>519</v>
      </c>
      <c r="C2" s="821" t="s">
        <v>613</v>
      </c>
      <c r="D2" s="790" t="s">
        <v>958</v>
      </c>
      <c r="E2" s="790" t="s">
        <v>959</v>
      </c>
      <c r="F2" s="790" t="s">
        <v>960</v>
      </c>
      <c r="G2" s="790" t="s">
        <v>961</v>
      </c>
      <c r="H2" s="790" t="s">
        <v>962</v>
      </c>
      <c r="I2" s="790" t="s">
        <v>1363</v>
      </c>
      <c r="J2" s="790" t="s">
        <v>963</v>
      </c>
      <c r="K2" s="790" t="s">
        <v>964</v>
      </c>
      <c r="L2" s="790" t="s">
        <v>965</v>
      </c>
      <c r="M2" s="790" t="s">
        <v>966</v>
      </c>
      <c r="N2" s="790" t="s">
        <v>967</v>
      </c>
      <c r="O2" s="790" t="s">
        <v>968</v>
      </c>
      <c r="P2" s="790" t="s">
        <v>969</v>
      </c>
      <c r="Q2" s="790" t="s">
        <v>970</v>
      </c>
      <c r="R2" s="790" t="s">
        <v>971</v>
      </c>
      <c r="S2" s="790" t="s">
        <v>972</v>
      </c>
      <c r="T2" s="790" t="s">
        <v>973</v>
      </c>
      <c r="U2" s="790" t="s">
        <v>974</v>
      </c>
      <c r="V2" s="790" t="s">
        <v>975</v>
      </c>
      <c r="W2" s="790" t="s">
        <v>976</v>
      </c>
      <c r="X2" s="790" t="s">
        <v>977</v>
      </c>
      <c r="Y2" s="790" t="s">
        <v>978</v>
      </c>
      <c r="Z2" s="790" t="s">
        <v>979</v>
      </c>
      <c r="AA2" s="790" t="s">
        <v>980</v>
      </c>
      <c r="AB2" s="790" t="s">
        <v>981</v>
      </c>
      <c r="AC2" s="790" t="s">
        <v>982</v>
      </c>
      <c r="AD2" s="790" t="s">
        <v>983</v>
      </c>
      <c r="AE2" s="790" t="s">
        <v>984</v>
      </c>
      <c r="AF2" s="790" t="s">
        <v>985</v>
      </c>
      <c r="AG2" s="790" t="s">
        <v>986</v>
      </c>
      <c r="AH2" s="790" t="s">
        <v>987</v>
      </c>
      <c r="AI2" s="790" t="s">
        <v>988</v>
      </c>
    </row>
    <row r="3" spans="1:35" ht="25.5" x14ac:dyDescent="0.2">
      <c r="A3" s="415" t="s">
        <v>766</v>
      </c>
      <c r="B3" s="416" t="s">
        <v>838</v>
      </c>
      <c r="C3" s="417">
        <v>77617081</v>
      </c>
      <c r="D3" s="417">
        <v>0</v>
      </c>
      <c r="E3" s="417">
        <v>0</v>
      </c>
      <c r="F3" s="417">
        <v>0</v>
      </c>
      <c r="G3" s="417">
        <v>0</v>
      </c>
      <c r="H3" s="417">
        <v>77617081</v>
      </c>
      <c r="I3" s="417">
        <v>0</v>
      </c>
      <c r="J3" s="417">
        <v>0</v>
      </c>
      <c r="K3" s="417">
        <v>0</v>
      </c>
      <c r="L3" s="417">
        <v>0</v>
      </c>
      <c r="M3" s="417">
        <v>0</v>
      </c>
      <c r="N3" s="417">
        <v>0</v>
      </c>
      <c r="O3" s="417">
        <v>0</v>
      </c>
      <c r="P3" s="417">
        <v>0</v>
      </c>
      <c r="Q3" s="417">
        <v>0</v>
      </c>
      <c r="R3" s="417">
        <v>0</v>
      </c>
      <c r="S3" s="417">
        <v>0</v>
      </c>
      <c r="T3" s="417">
        <v>0</v>
      </c>
      <c r="U3" s="417">
        <v>0</v>
      </c>
      <c r="V3" s="417">
        <v>0</v>
      </c>
      <c r="W3" s="417">
        <v>0</v>
      </c>
      <c r="X3" s="417">
        <v>0</v>
      </c>
      <c r="Y3" s="417">
        <v>0</v>
      </c>
      <c r="Z3" s="417">
        <v>0</v>
      </c>
      <c r="AA3" s="417">
        <v>0</v>
      </c>
      <c r="AB3" s="417">
        <v>0</v>
      </c>
      <c r="AC3" s="417">
        <v>0</v>
      </c>
      <c r="AD3" s="417">
        <v>0</v>
      </c>
      <c r="AE3" s="417">
        <v>0</v>
      </c>
      <c r="AF3" s="417">
        <v>0</v>
      </c>
      <c r="AG3" s="417">
        <v>0</v>
      </c>
      <c r="AH3" s="417">
        <v>0</v>
      </c>
      <c r="AI3" s="417">
        <v>0</v>
      </c>
    </row>
    <row r="4" spans="1:35" ht="25.5" x14ac:dyDescent="0.2">
      <c r="A4" s="415" t="s">
        <v>740</v>
      </c>
      <c r="B4" s="416" t="s">
        <v>839</v>
      </c>
      <c r="C4" s="417">
        <v>76600457</v>
      </c>
      <c r="D4" s="417">
        <v>0</v>
      </c>
      <c r="E4" s="417">
        <v>0</v>
      </c>
      <c r="F4" s="417">
        <v>0</v>
      </c>
      <c r="G4" s="417">
        <v>0</v>
      </c>
      <c r="H4" s="417">
        <v>76600457</v>
      </c>
      <c r="I4" s="417">
        <v>0</v>
      </c>
      <c r="J4" s="417">
        <v>0</v>
      </c>
      <c r="K4" s="417">
        <v>0</v>
      </c>
      <c r="L4" s="417">
        <v>0</v>
      </c>
      <c r="M4" s="417">
        <v>0</v>
      </c>
      <c r="N4" s="417">
        <v>0</v>
      </c>
      <c r="O4" s="417">
        <v>0</v>
      </c>
      <c r="P4" s="417">
        <v>0</v>
      </c>
      <c r="Q4" s="417">
        <v>0</v>
      </c>
      <c r="R4" s="417">
        <v>0</v>
      </c>
      <c r="S4" s="417">
        <v>0</v>
      </c>
      <c r="T4" s="417">
        <v>0</v>
      </c>
      <c r="U4" s="417">
        <v>0</v>
      </c>
      <c r="V4" s="417">
        <v>0</v>
      </c>
      <c r="W4" s="417">
        <v>0</v>
      </c>
      <c r="X4" s="417">
        <v>0</v>
      </c>
      <c r="Y4" s="417">
        <v>0</v>
      </c>
      <c r="Z4" s="417">
        <v>0</v>
      </c>
      <c r="AA4" s="417">
        <v>0</v>
      </c>
      <c r="AB4" s="417">
        <v>0</v>
      </c>
      <c r="AC4" s="417">
        <v>0</v>
      </c>
      <c r="AD4" s="417">
        <v>0</v>
      </c>
      <c r="AE4" s="417">
        <v>0</v>
      </c>
      <c r="AF4" s="417">
        <v>0</v>
      </c>
      <c r="AG4" s="417">
        <v>0</v>
      </c>
      <c r="AH4" s="417">
        <v>0</v>
      </c>
      <c r="AI4" s="417">
        <v>0</v>
      </c>
    </row>
    <row r="5" spans="1:35" ht="38.25" x14ac:dyDescent="0.2">
      <c r="A5" s="415" t="s">
        <v>768</v>
      </c>
      <c r="B5" s="416" t="s">
        <v>1010</v>
      </c>
      <c r="C5" s="417">
        <v>49329086</v>
      </c>
      <c r="D5" s="417">
        <v>0</v>
      </c>
      <c r="E5" s="417">
        <v>0</v>
      </c>
      <c r="F5" s="417">
        <v>0</v>
      </c>
      <c r="G5" s="417">
        <v>0</v>
      </c>
      <c r="H5" s="417">
        <v>49329086</v>
      </c>
      <c r="I5" s="417">
        <v>0</v>
      </c>
      <c r="J5" s="417">
        <v>0</v>
      </c>
      <c r="K5" s="417">
        <v>0</v>
      </c>
      <c r="L5" s="417">
        <v>0</v>
      </c>
      <c r="M5" s="417">
        <v>0</v>
      </c>
      <c r="N5" s="417">
        <v>0</v>
      </c>
      <c r="O5" s="417">
        <v>0</v>
      </c>
      <c r="P5" s="417">
        <v>0</v>
      </c>
      <c r="Q5" s="417">
        <v>0</v>
      </c>
      <c r="R5" s="417">
        <v>0</v>
      </c>
      <c r="S5" s="417">
        <v>0</v>
      </c>
      <c r="T5" s="417">
        <v>0</v>
      </c>
      <c r="U5" s="417">
        <v>0</v>
      </c>
      <c r="V5" s="417">
        <v>0</v>
      </c>
      <c r="W5" s="417">
        <v>0</v>
      </c>
      <c r="X5" s="417">
        <v>0</v>
      </c>
      <c r="Y5" s="417">
        <v>0</v>
      </c>
      <c r="Z5" s="417">
        <v>0</v>
      </c>
      <c r="AA5" s="417">
        <v>0</v>
      </c>
      <c r="AB5" s="417">
        <v>0</v>
      </c>
      <c r="AC5" s="417">
        <v>0</v>
      </c>
      <c r="AD5" s="417">
        <v>0</v>
      </c>
      <c r="AE5" s="417">
        <v>0</v>
      </c>
      <c r="AF5" s="417">
        <v>0</v>
      </c>
      <c r="AG5" s="417">
        <v>0</v>
      </c>
      <c r="AH5" s="417">
        <v>0</v>
      </c>
      <c r="AI5" s="417">
        <v>0</v>
      </c>
    </row>
    <row r="6" spans="1:35" ht="25.5" x14ac:dyDescent="0.2">
      <c r="A6" s="415" t="s">
        <v>742</v>
      </c>
      <c r="B6" s="416" t="s">
        <v>840</v>
      </c>
      <c r="C6" s="417">
        <v>4373040</v>
      </c>
      <c r="D6" s="417">
        <v>0</v>
      </c>
      <c r="E6" s="417">
        <v>0</v>
      </c>
      <c r="F6" s="417">
        <v>0</v>
      </c>
      <c r="G6" s="417">
        <v>0</v>
      </c>
      <c r="H6" s="417">
        <v>4373040</v>
      </c>
      <c r="I6" s="417">
        <v>0</v>
      </c>
      <c r="J6" s="417">
        <v>0</v>
      </c>
      <c r="K6" s="417">
        <v>0</v>
      </c>
      <c r="L6" s="417">
        <v>0</v>
      </c>
      <c r="M6" s="417">
        <v>0</v>
      </c>
      <c r="N6" s="417">
        <v>0</v>
      </c>
      <c r="O6" s="417">
        <v>0</v>
      </c>
      <c r="P6" s="417">
        <v>0</v>
      </c>
      <c r="Q6" s="417">
        <v>0</v>
      </c>
      <c r="R6" s="417">
        <v>0</v>
      </c>
      <c r="S6" s="417">
        <v>0</v>
      </c>
      <c r="T6" s="417">
        <v>0</v>
      </c>
      <c r="U6" s="417">
        <v>0</v>
      </c>
      <c r="V6" s="417">
        <v>0</v>
      </c>
      <c r="W6" s="417">
        <v>0</v>
      </c>
      <c r="X6" s="417">
        <v>0</v>
      </c>
      <c r="Y6" s="417">
        <v>0</v>
      </c>
      <c r="Z6" s="417">
        <v>0</v>
      </c>
      <c r="AA6" s="417">
        <v>0</v>
      </c>
      <c r="AB6" s="417">
        <v>0</v>
      </c>
      <c r="AC6" s="417">
        <v>0</v>
      </c>
      <c r="AD6" s="417">
        <v>0</v>
      </c>
      <c r="AE6" s="417">
        <v>0</v>
      </c>
      <c r="AF6" s="417">
        <v>0</v>
      </c>
      <c r="AG6" s="417">
        <v>0</v>
      </c>
      <c r="AH6" s="417">
        <v>0</v>
      </c>
      <c r="AI6" s="417">
        <v>0</v>
      </c>
    </row>
    <row r="7" spans="1:35" ht="25.5" x14ac:dyDescent="0.2">
      <c r="A7" s="415" t="s">
        <v>770</v>
      </c>
      <c r="B7" s="416" t="s">
        <v>841</v>
      </c>
      <c r="C7" s="417">
        <v>6485491</v>
      </c>
      <c r="D7" s="417">
        <v>0</v>
      </c>
      <c r="E7" s="417">
        <v>0</v>
      </c>
      <c r="F7" s="417">
        <v>0</v>
      </c>
      <c r="G7" s="417">
        <v>0</v>
      </c>
      <c r="H7" s="417">
        <v>6485491</v>
      </c>
      <c r="I7" s="417">
        <v>0</v>
      </c>
      <c r="J7" s="417">
        <v>0</v>
      </c>
      <c r="K7" s="417">
        <v>0</v>
      </c>
      <c r="L7" s="417">
        <v>0</v>
      </c>
      <c r="M7" s="417">
        <v>0</v>
      </c>
      <c r="N7" s="417">
        <v>0</v>
      </c>
      <c r="O7" s="417">
        <v>0</v>
      </c>
      <c r="P7" s="417">
        <v>0</v>
      </c>
      <c r="Q7" s="417">
        <v>0</v>
      </c>
      <c r="R7" s="417">
        <v>0</v>
      </c>
      <c r="S7" s="417">
        <v>0</v>
      </c>
      <c r="T7" s="417">
        <v>0</v>
      </c>
      <c r="U7" s="417">
        <v>0</v>
      </c>
      <c r="V7" s="417">
        <v>0</v>
      </c>
      <c r="W7" s="417">
        <v>0</v>
      </c>
      <c r="X7" s="417">
        <v>0</v>
      </c>
      <c r="Y7" s="417">
        <v>0</v>
      </c>
      <c r="Z7" s="417">
        <v>0</v>
      </c>
      <c r="AA7" s="417">
        <v>0</v>
      </c>
      <c r="AB7" s="417">
        <v>0</v>
      </c>
      <c r="AC7" s="417">
        <v>0</v>
      </c>
      <c r="AD7" s="417">
        <v>0</v>
      </c>
      <c r="AE7" s="417">
        <v>0</v>
      </c>
      <c r="AF7" s="417">
        <v>0</v>
      </c>
      <c r="AG7" s="417">
        <v>0</v>
      </c>
      <c r="AH7" s="417">
        <v>0</v>
      </c>
      <c r="AI7" s="417">
        <v>0</v>
      </c>
    </row>
    <row r="8" spans="1:35" x14ac:dyDescent="0.2">
      <c r="A8" s="415" t="s">
        <v>772</v>
      </c>
      <c r="B8" s="416" t="s">
        <v>1415</v>
      </c>
      <c r="C8" s="417">
        <v>17846</v>
      </c>
      <c r="D8" s="417">
        <v>0</v>
      </c>
      <c r="E8" s="417">
        <v>0</v>
      </c>
      <c r="F8" s="417">
        <v>0</v>
      </c>
      <c r="G8" s="417">
        <v>0</v>
      </c>
      <c r="H8" s="417">
        <v>17846</v>
      </c>
      <c r="I8" s="417">
        <v>0</v>
      </c>
      <c r="J8" s="417">
        <v>0</v>
      </c>
      <c r="K8" s="417">
        <v>0</v>
      </c>
      <c r="L8" s="417">
        <v>0</v>
      </c>
      <c r="M8" s="417">
        <v>0</v>
      </c>
      <c r="N8" s="417">
        <v>0</v>
      </c>
      <c r="O8" s="417">
        <v>0</v>
      </c>
      <c r="P8" s="417">
        <v>0</v>
      </c>
      <c r="Q8" s="417">
        <v>0</v>
      </c>
      <c r="R8" s="417">
        <v>0</v>
      </c>
      <c r="S8" s="417">
        <v>0</v>
      </c>
      <c r="T8" s="417">
        <v>0</v>
      </c>
      <c r="U8" s="417">
        <v>0</v>
      </c>
      <c r="V8" s="417">
        <v>0</v>
      </c>
      <c r="W8" s="417">
        <v>0</v>
      </c>
      <c r="X8" s="417">
        <v>0</v>
      </c>
      <c r="Y8" s="417">
        <v>0</v>
      </c>
      <c r="Z8" s="417">
        <v>0</v>
      </c>
      <c r="AA8" s="417">
        <v>0</v>
      </c>
      <c r="AB8" s="417">
        <v>0</v>
      </c>
      <c r="AC8" s="417">
        <v>0</v>
      </c>
      <c r="AD8" s="417">
        <v>0</v>
      </c>
      <c r="AE8" s="417">
        <v>0</v>
      </c>
      <c r="AF8" s="417">
        <v>0</v>
      </c>
      <c r="AG8" s="417">
        <v>0</v>
      </c>
      <c r="AH8" s="417">
        <v>0</v>
      </c>
      <c r="AI8" s="417">
        <v>0</v>
      </c>
    </row>
    <row r="9" spans="1:35" ht="25.5" x14ac:dyDescent="0.2">
      <c r="A9" s="415" t="s">
        <v>774</v>
      </c>
      <c r="B9" s="416" t="s">
        <v>842</v>
      </c>
      <c r="C9" s="417">
        <v>214423001</v>
      </c>
      <c r="D9" s="417">
        <v>0</v>
      </c>
      <c r="E9" s="417">
        <v>0</v>
      </c>
      <c r="F9" s="417">
        <v>0</v>
      </c>
      <c r="G9" s="417">
        <v>0</v>
      </c>
      <c r="H9" s="417">
        <v>214423001</v>
      </c>
      <c r="I9" s="417">
        <v>0</v>
      </c>
      <c r="J9" s="417">
        <v>0</v>
      </c>
      <c r="K9" s="417">
        <v>0</v>
      </c>
      <c r="L9" s="417">
        <v>0</v>
      </c>
      <c r="M9" s="417">
        <v>0</v>
      </c>
      <c r="N9" s="417">
        <v>0</v>
      </c>
      <c r="O9" s="417">
        <v>0</v>
      </c>
      <c r="P9" s="417">
        <v>0</v>
      </c>
      <c r="Q9" s="417">
        <v>0</v>
      </c>
      <c r="R9" s="417">
        <v>0</v>
      </c>
      <c r="S9" s="417">
        <v>0</v>
      </c>
      <c r="T9" s="417">
        <v>0</v>
      </c>
      <c r="U9" s="417">
        <v>0</v>
      </c>
      <c r="V9" s="417">
        <v>0</v>
      </c>
      <c r="W9" s="417">
        <v>0</v>
      </c>
      <c r="X9" s="417">
        <v>0</v>
      </c>
      <c r="Y9" s="417">
        <v>0</v>
      </c>
      <c r="Z9" s="417">
        <v>0</v>
      </c>
      <c r="AA9" s="417">
        <v>0</v>
      </c>
      <c r="AB9" s="417">
        <v>0</v>
      </c>
      <c r="AC9" s="417">
        <v>0</v>
      </c>
      <c r="AD9" s="417">
        <v>0</v>
      </c>
      <c r="AE9" s="417">
        <v>0</v>
      </c>
      <c r="AF9" s="417">
        <v>0</v>
      </c>
      <c r="AG9" s="417">
        <v>0</v>
      </c>
      <c r="AH9" s="417">
        <v>0</v>
      </c>
      <c r="AI9" s="417">
        <v>0</v>
      </c>
    </row>
    <row r="10" spans="1:35" ht="25.5" x14ac:dyDescent="0.2">
      <c r="A10" s="415" t="s">
        <v>783</v>
      </c>
      <c r="B10" s="416" t="s">
        <v>843</v>
      </c>
      <c r="C10" s="417">
        <v>31279039</v>
      </c>
      <c r="D10" s="417">
        <v>0</v>
      </c>
      <c r="E10" s="417">
        <v>0</v>
      </c>
      <c r="F10" s="417">
        <v>0</v>
      </c>
      <c r="G10" s="417">
        <v>0</v>
      </c>
      <c r="H10" s="417">
        <v>0</v>
      </c>
      <c r="I10" s="417">
        <v>0</v>
      </c>
      <c r="J10" s="417">
        <v>0</v>
      </c>
      <c r="K10" s="417">
        <v>17922239</v>
      </c>
      <c r="L10" s="417">
        <v>0</v>
      </c>
      <c r="M10" s="417">
        <v>0</v>
      </c>
      <c r="N10" s="417">
        <v>0</v>
      </c>
      <c r="O10" s="417">
        <v>0</v>
      </c>
      <c r="P10" s="417">
        <v>0</v>
      </c>
      <c r="Q10" s="417">
        <v>115200</v>
      </c>
      <c r="R10" s="417">
        <v>9798100</v>
      </c>
      <c r="S10" s="417">
        <v>0</v>
      </c>
      <c r="T10" s="417">
        <v>0</v>
      </c>
      <c r="U10" s="417">
        <v>0</v>
      </c>
      <c r="V10" s="417">
        <v>0</v>
      </c>
      <c r="W10" s="417">
        <v>0</v>
      </c>
      <c r="X10" s="417">
        <v>0</v>
      </c>
      <c r="Y10" s="417">
        <v>0</v>
      </c>
      <c r="Z10" s="417">
        <v>0</v>
      </c>
      <c r="AA10" s="417">
        <v>0</v>
      </c>
      <c r="AB10" s="417">
        <v>0</v>
      </c>
      <c r="AC10" s="417">
        <v>0</v>
      </c>
      <c r="AD10" s="417">
        <v>3443500</v>
      </c>
      <c r="AE10" s="417">
        <v>0</v>
      </c>
      <c r="AF10" s="417">
        <v>0</v>
      </c>
      <c r="AG10" s="417">
        <v>0</v>
      </c>
      <c r="AH10" s="417">
        <v>0</v>
      </c>
      <c r="AI10" s="417">
        <v>0</v>
      </c>
    </row>
    <row r="11" spans="1:35" x14ac:dyDescent="0.2">
      <c r="A11" s="415" t="s">
        <v>784</v>
      </c>
      <c r="B11" s="416" t="s">
        <v>1416</v>
      </c>
      <c r="C11" s="417">
        <v>3443500</v>
      </c>
      <c r="D11" s="417">
        <v>0</v>
      </c>
      <c r="E11" s="417">
        <v>0</v>
      </c>
      <c r="F11" s="417">
        <v>0</v>
      </c>
      <c r="G11" s="417">
        <v>0</v>
      </c>
      <c r="H11" s="417">
        <v>0</v>
      </c>
      <c r="I11" s="417">
        <v>0</v>
      </c>
      <c r="J11" s="417">
        <v>0</v>
      </c>
      <c r="K11" s="417">
        <v>0</v>
      </c>
      <c r="L11" s="417">
        <v>0</v>
      </c>
      <c r="M11" s="417">
        <v>0</v>
      </c>
      <c r="N11" s="417">
        <v>0</v>
      </c>
      <c r="O11" s="417">
        <v>0</v>
      </c>
      <c r="P11" s="417">
        <v>0</v>
      </c>
      <c r="Q11" s="417">
        <v>0</v>
      </c>
      <c r="R11" s="417">
        <v>0</v>
      </c>
      <c r="S11" s="417">
        <v>0</v>
      </c>
      <c r="T11" s="417">
        <v>0</v>
      </c>
      <c r="U11" s="417">
        <v>0</v>
      </c>
      <c r="V11" s="417">
        <v>0</v>
      </c>
      <c r="W11" s="417">
        <v>0</v>
      </c>
      <c r="X11" s="417">
        <v>0</v>
      </c>
      <c r="Y11" s="417">
        <v>0</v>
      </c>
      <c r="Z11" s="417">
        <v>0</v>
      </c>
      <c r="AA11" s="417">
        <v>0</v>
      </c>
      <c r="AB11" s="417">
        <v>0</v>
      </c>
      <c r="AC11" s="417">
        <v>0</v>
      </c>
      <c r="AD11" s="417">
        <v>3443500</v>
      </c>
      <c r="AE11" s="417">
        <v>0</v>
      </c>
      <c r="AF11" s="417">
        <v>0</v>
      </c>
      <c r="AG11" s="417">
        <v>0</v>
      </c>
      <c r="AH11" s="417">
        <v>0</v>
      </c>
      <c r="AI11" s="417">
        <v>0</v>
      </c>
    </row>
    <row r="12" spans="1:35" ht="25.5" x14ac:dyDescent="0.2">
      <c r="A12" s="415" t="s">
        <v>786</v>
      </c>
      <c r="B12" s="416" t="s">
        <v>844</v>
      </c>
      <c r="C12" s="417">
        <v>9913300</v>
      </c>
      <c r="D12" s="417">
        <v>0</v>
      </c>
      <c r="E12" s="417">
        <v>0</v>
      </c>
      <c r="F12" s="417">
        <v>0</v>
      </c>
      <c r="G12" s="417">
        <v>0</v>
      </c>
      <c r="H12" s="417">
        <v>0</v>
      </c>
      <c r="I12" s="417">
        <v>0</v>
      </c>
      <c r="J12" s="417">
        <v>0</v>
      </c>
      <c r="K12" s="417">
        <v>0</v>
      </c>
      <c r="L12" s="417">
        <v>0</v>
      </c>
      <c r="M12" s="417">
        <v>0</v>
      </c>
      <c r="N12" s="417">
        <v>0</v>
      </c>
      <c r="O12" s="417">
        <v>0</v>
      </c>
      <c r="P12" s="417">
        <v>0</v>
      </c>
      <c r="Q12" s="417">
        <v>115200</v>
      </c>
      <c r="R12" s="417">
        <v>9798100</v>
      </c>
      <c r="S12" s="417">
        <v>0</v>
      </c>
      <c r="T12" s="417">
        <v>0</v>
      </c>
      <c r="U12" s="417">
        <v>0</v>
      </c>
      <c r="V12" s="417">
        <v>0</v>
      </c>
      <c r="W12" s="417">
        <v>0</v>
      </c>
      <c r="X12" s="417">
        <v>0</v>
      </c>
      <c r="Y12" s="417">
        <v>0</v>
      </c>
      <c r="Z12" s="417">
        <v>0</v>
      </c>
      <c r="AA12" s="417">
        <v>0</v>
      </c>
      <c r="AB12" s="417">
        <v>0</v>
      </c>
      <c r="AC12" s="417">
        <v>0</v>
      </c>
      <c r="AD12" s="417">
        <v>0</v>
      </c>
      <c r="AE12" s="417">
        <v>0</v>
      </c>
      <c r="AF12" s="417">
        <v>0</v>
      </c>
      <c r="AG12" s="417">
        <v>0</v>
      </c>
      <c r="AH12" s="417">
        <v>0</v>
      </c>
      <c r="AI12" s="417">
        <v>0</v>
      </c>
    </row>
    <row r="13" spans="1:35" ht="13.5" thickBot="1" x14ac:dyDescent="0.25">
      <c r="A13" s="785" t="s">
        <v>787</v>
      </c>
      <c r="B13" s="420" t="s">
        <v>845</v>
      </c>
      <c r="C13" s="421">
        <v>17922239</v>
      </c>
      <c r="D13" s="421">
        <v>0</v>
      </c>
      <c r="E13" s="421">
        <v>0</v>
      </c>
      <c r="F13" s="421">
        <v>0</v>
      </c>
      <c r="G13" s="421">
        <v>0</v>
      </c>
      <c r="H13" s="421">
        <v>0</v>
      </c>
      <c r="I13" s="421">
        <v>0</v>
      </c>
      <c r="J13" s="421">
        <v>0</v>
      </c>
      <c r="K13" s="421">
        <v>17922239</v>
      </c>
      <c r="L13" s="421">
        <v>0</v>
      </c>
      <c r="M13" s="421">
        <v>0</v>
      </c>
      <c r="N13" s="421">
        <v>0</v>
      </c>
      <c r="O13" s="421">
        <v>0</v>
      </c>
      <c r="P13" s="421">
        <v>0</v>
      </c>
      <c r="Q13" s="421">
        <v>0</v>
      </c>
      <c r="R13" s="421">
        <v>0</v>
      </c>
      <c r="S13" s="421">
        <v>0</v>
      </c>
      <c r="T13" s="421">
        <v>0</v>
      </c>
      <c r="U13" s="421">
        <v>0</v>
      </c>
      <c r="V13" s="421">
        <v>0</v>
      </c>
      <c r="W13" s="421">
        <v>0</v>
      </c>
      <c r="X13" s="421">
        <v>0</v>
      </c>
      <c r="Y13" s="421">
        <v>0</v>
      </c>
      <c r="Z13" s="421">
        <v>0</v>
      </c>
      <c r="AA13" s="421">
        <v>0</v>
      </c>
      <c r="AB13" s="421">
        <v>0</v>
      </c>
      <c r="AC13" s="421">
        <v>0</v>
      </c>
      <c r="AD13" s="421">
        <v>0</v>
      </c>
      <c r="AE13" s="421">
        <v>0</v>
      </c>
      <c r="AF13" s="421">
        <v>0</v>
      </c>
      <c r="AG13" s="421">
        <v>0</v>
      </c>
      <c r="AH13" s="421">
        <v>0</v>
      </c>
      <c r="AI13" s="421">
        <v>0</v>
      </c>
    </row>
    <row r="14" spans="1:35" ht="39" thickBot="1" x14ac:dyDescent="0.25">
      <c r="A14" s="787" t="s">
        <v>822</v>
      </c>
      <c r="B14" s="788" t="s">
        <v>1417</v>
      </c>
      <c r="C14" s="424">
        <v>245702040</v>
      </c>
      <c r="D14" s="424">
        <v>0</v>
      </c>
      <c r="E14" s="424">
        <v>0</v>
      </c>
      <c r="F14" s="424">
        <v>0</v>
      </c>
      <c r="G14" s="424">
        <v>0</v>
      </c>
      <c r="H14" s="424">
        <v>214423001</v>
      </c>
      <c r="I14" s="424">
        <v>0</v>
      </c>
      <c r="J14" s="424">
        <v>0</v>
      </c>
      <c r="K14" s="424">
        <v>17922239</v>
      </c>
      <c r="L14" s="424">
        <v>0</v>
      </c>
      <c r="M14" s="424">
        <v>0</v>
      </c>
      <c r="N14" s="424">
        <v>0</v>
      </c>
      <c r="O14" s="424">
        <v>0</v>
      </c>
      <c r="P14" s="424">
        <v>0</v>
      </c>
      <c r="Q14" s="424">
        <v>115200</v>
      </c>
      <c r="R14" s="424">
        <v>9798100</v>
      </c>
      <c r="S14" s="424">
        <v>0</v>
      </c>
      <c r="T14" s="424">
        <v>0</v>
      </c>
      <c r="U14" s="424">
        <v>0</v>
      </c>
      <c r="V14" s="424">
        <v>0</v>
      </c>
      <c r="W14" s="424">
        <v>0</v>
      </c>
      <c r="X14" s="424">
        <v>0</v>
      </c>
      <c r="Y14" s="424">
        <v>0</v>
      </c>
      <c r="Z14" s="424">
        <v>0</v>
      </c>
      <c r="AA14" s="424">
        <v>0</v>
      </c>
      <c r="AB14" s="424">
        <v>0</v>
      </c>
      <c r="AC14" s="424">
        <v>0</v>
      </c>
      <c r="AD14" s="424">
        <v>3443500</v>
      </c>
      <c r="AE14" s="424">
        <v>0</v>
      </c>
      <c r="AF14" s="424">
        <v>0</v>
      </c>
      <c r="AG14" s="424">
        <v>0</v>
      </c>
      <c r="AH14" s="424">
        <v>0</v>
      </c>
      <c r="AI14" s="425">
        <v>0</v>
      </c>
    </row>
    <row r="15" spans="1:35" ht="38.25" x14ac:dyDescent="0.2">
      <c r="A15" s="786" t="s">
        <v>1418</v>
      </c>
      <c r="B15" s="422" t="s">
        <v>1419</v>
      </c>
      <c r="C15" s="423">
        <v>82195387</v>
      </c>
      <c r="D15" s="423">
        <v>0</v>
      </c>
      <c r="E15" s="423">
        <v>0</v>
      </c>
      <c r="F15" s="423">
        <v>0</v>
      </c>
      <c r="G15" s="423">
        <v>0</v>
      </c>
      <c r="H15" s="423">
        <v>0</v>
      </c>
      <c r="I15" s="423">
        <v>0</v>
      </c>
      <c r="J15" s="423">
        <v>82195387</v>
      </c>
      <c r="K15" s="423">
        <v>0</v>
      </c>
      <c r="L15" s="423">
        <v>0</v>
      </c>
      <c r="M15" s="423">
        <v>0</v>
      </c>
      <c r="N15" s="423">
        <v>0</v>
      </c>
      <c r="O15" s="423">
        <v>0</v>
      </c>
      <c r="P15" s="423">
        <v>0</v>
      </c>
      <c r="Q15" s="423">
        <v>0</v>
      </c>
      <c r="R15" s="423">
        <v>0</v>
      </c>
      <c r="S15" s="423">
        <v>0</v>
      </c>
      <c r="T15" s="423">
        <v>0</v>
      </c>
      <c r="U15" s="423">
        <v>0</v>
      </c>
      <c r="V15" s="423">
        <v>0</v>
      </c>
      <c r="W15" s="423">
        <v>0</v>
      </c>
      <c r="X15" s="423">
        <v>0</v>
      </c>
      <c r="Y15" s="423">
        <v>0</v>
      </c>
      <c r="Z15" s="423">
        <v>0</v>
      </c>
      <c r="AA15" s="423">
        <v>0</v>
      </c>
      <c r="AB15" s="423">
        <v>0</v>
      </c>
      <c r="AC15" s="423">
        <v>0</v>
      </c>
      <c r="AD15" s="423">
        <v>0</v>
      </c>
      <c r="AE15" s="423">
        <v>0</v>
      </c>
      <c r="AF15" s="423">
        <v>0</v>
      </c>
      <c r="AG15" s="423">
        <v>0</v>
      </c>
      <c r="AH15" s="423">
        <v>0</v>
      </c>
      <c r="AI15" s="423">
        <v>0</v>
      </c>
    </row>
    <row r="16" spans="1:35" ht="39" thickBot="1" x14ac:dyDescent="0.25">
      <c r="A16" s="415" t="s">
        <v>1420</v>
      </c>
      <c r="B16" s="416" t="s">
        <v>1421</v>
      </c>
      <c r="C16" s="417">
        <v>82195387</v>
      </c>
      <c r="D16" s="417">
        <v>0</v>
      </c>
      <c r="E16" s="417">
        <v>0</v>
      </c>
      <c r="F16" s="417">
        <v>0</v>
      </c>
      <c r="G16" s="417">
        <v>0</v>
      </c>
      <c r="H16" s="417">
        <v>0</v>
      </c>
      <c r="I16" s="417">
        <v>0</v>
      </c>
      <c r="J16" s="417">
        <v>82195387</v>
      </c>
      <c r="K16" s="417">
        <v>0</v>
      </c>
      <c r="L16" s="417">
        <v>0</v>
      </c>
      <c r="M16" s="417">
        <v>0</v>
      </c>
      <c r="N16" s="417">
        <v>0</v>
      </c>
      <c r="O16" s="417">
        <v>0</v>
      </c>
      <c r="P16" s="417">
        <v>0</v>
      </c>
      <c r="Q16" s="417">
        <v>0</v>
      </c>
      <c r="R16" s="417">
        <v>0</v>
      </c>
      <c r="S16" s="417">
        <v>0</v>
      </c>
      <c r="T16" s="417">
        <v>0</v>
      </c>
      <c r="U16" s="417">
        <v>0</v>
      </c>
      <c r="V16" s="417">
        <v>0</v>
      </c>
      <c r="W16" s="417">
        <v>0</v>
      </c>
      <c r="X16" s="417">
        <v>0</v>
      </c>
      <c r="Y16" s="417">
        <v>0</v>
      </c>
      <c r="Z16" s="417">
        <v>0</v>
      </c>
      <c r="AA16" s="417">
        <v>0</v>
      </c>
      <c r="AB16" s="417">
        <v>0</v>
      </c>
      <c r="AC16" s="417">
        <v>0</v>
      </c>
      <c r="AD16" s="417">
        <v>0</v>
      </c>
      <c r="AE16" s="417">
        <v>0</v>
      </c>
      <c r="AF16" s="417">
        <v>0</v>
      </c>
      <c r="AG16" s="417">
        <v>0</v>
      </c>
      <c r="AH16" s="417">
        <v>0</v>
      </c>
      <c r="AI16" s="417">
        <v>0</v>
      </c>
    </row>
    <row r="17" spans="1:35" ht="39" thickBot="1" x14ac:dyDescent="0.25">
      <c r="A17" s="787" t="s">
        <v>1422</v>
      </c>
      <c r="B17" s="788" t="s">
        <v>1423</v>
      </c>
      <c r="C17" s="424">
        <v>82195387</v>
      </c>
      <c r="D17" s="424">
        <v>0</v>
      </c>
      <c r="E17" s="424">
        <v>0</v>
      </c>
      <c r="F17" s="424">
        <v>0</v>
      </c>
      <c r="G17" s="424">
        <v>0</v>
      </c>
      <c r="H17" s="424">
        <v>0</v>
      </c>
      <c r="I17" s="424">
        <v>0</v>
      </c>
      <c r="J17" s="424">
        <v>82195387</v>
      </c>
      <c r="K17" s="424">
        <v>0</v>
      </c>
      <c r="L17" s="424">
        <v>0</v>
      </c>
      <c r="M17" s="424">
        <v>0</v>
      </c>
      <c r="N17" s="424">
        <v>0</v>
      </c>
      <c r="O17" s="424">
        <v>0</v>
      </c>
      <c r="P17" s="424">
        <v>0</v>
      </c>
      <c r="Q17" s="424">
        <v>0</v>
      </c>
      <c r="R17" s="424">
        <v>0</v>
      </c>
      <c r="S17" s="424">
        <v>0</v>
      </c>
      <c r="T17" s="424">
        <v>0</v>
      </c>
      <c r="U17" s="424">
        <v>0</v>
      </c>
      <c r="V17" s="424">
        <v>0</v>
      </c>
      <c r="W17" s="424">
        <v>0</v>
      </c>
      <c r="X17" s="424">
        <v>0</v>
      </c>
      <c r="Y17" s="424">
        <v>0</v>
      </c>
      <c r="Z17" s="424">
        <v>0</v>
      </c>
      <c r="AA17" s="424">
        <v>0</v>
      </c>
      <c r="AB17" s="424">
        <v>0</v>
      </c>
      <c r="AC17" s="424">
        <v>0</v>
      </c>
      <c r="AD17" s="424">
        <v>0</v>
      </c>
      <c r="AE17" s="424">
        <v>0</v>
      </c>
      <c r="AF17" s="424">
        <v>0</v>
      </c>
      <c r="AG17" s="424">
        <v>0</v>
      </c>
      <c r="AH17" s="424">
        <v>0</v>
      </c>
      <c r="AI17" s="425">
        <v>0</v>
      </c>
    </row>
    <row r="18" spans="1:35" ht="25.5" x14ac:dyDescent="0.2">
      <c r="A18" s="415" t="s">
        <v>1381</v>
      </c>
      <c r="B18" s="416" t="s">
        <v>846</v>
      </c>
      <c r="C18" s="417">
        <v>56836975</v>
      </c>
      <c r="D18" s="417">
        <v>0</v>
      </c>
      <c r="E18" s="417">
        <v>0</v>
      </c>
      <c r="F18" s="417">
        <v>0</v>
      </c>
      <c r="G18" s="417">
        <v>0</v>
      </c>
      <c r="H18" s="417">
        <v>0</v>
      </c>
      <c r="I18" s="417">
        <v>0</v>
      </c>
      <c r="J18" s="417">
        <v>0</v>
      </c>
      <c r="K18" s="417">
        <v>0</v>
      </c>
      <c r="L18" s="417">
        <v>0</v>
      </c>
      <c r="M18" s="417">
        <v>0</v>
      </c>
      <c r="N18" s="417">
        <v>0</v>
      </c>
      <c r="O18" s="417">
        <v>0</v>
      </c>
      <c r="P18" s="417">
        <v>0</v>
      </c>
      <c r="Q18" s="417">
        <v>0</v>
      </c>
      <c r="R18" s="417">
        <v>0</v>
      </c>
      <c r="S18" s="417">
        <v>0</v>
      </c>
      <c r="T18" s="417">
        <v>0</v>
      </c>
      <c r="U18" s="417">
        <v>0</v>
      </c>
      <c r="V18" s="417">
        <v>0</v>
      </c>
      <c r="W18" s="417">
        <v>0</v>
      </c>
      <c r="X18" s="417">
        <v>0</v>
      </c>
      <c r="Y18" s="417">
        <v>0</v>
      </c>
      <c r="Z18" s="417">
        <v>0</v>
      </c>
      <c r="AA18" s="417">
        <v>0</v>
      </c>
      <c r="AB18" s="417">
        <v>0</v>
      </c>
      <c r="AC18" s="417">
        <v>0</v>
      </c>
      <c r="AD18" s="417">
        <v>0</v>
      </c>
      <c r="AE18" s="417">
        <v>0</v>
      </c>
      <c r="AF18" s="417">
        <v>0</v>
      </c>
      <c r="AG18" s="417">
        <v>0</v>
      </c>
      <c r="AH18" s="417">
        <v>0</v>
      </c>
      <c r="AI18" s="417">
        <v>56836975</v>
      </c>
    </row>
    <row r="19" spans="1:35" ht="38.25" x14ac:dyDescent="0.2">
      <c r="A19" s="415" t="s">
        <v>1386</v>
      </c>
      <c r="B19" s="416" t="s">
        <v>847</v>
      </c>
      <c r="C19" s="417">
        <v>56836975</v>
      </c>
      <c r="D19" s="417">
        <v>0</v>
      </c>
      <c r="E19" s="417">
        <v>0</v>
      </c>
      <c r="F19" s="417">
        <v>0</v>
      </c>
      <c r="G19" s="417">
        <v>0</v>
      </c>
      <c r="H19" s="417">
        <v>0</v>
      </c>
      <c r="I19" s="417">
        <v>0</v>
      </c>
      <c r="J19" s="417">
        <v>0</v>
      </c>
      <c r="K19" s="417">
        <v>0</v>
      </c>
      <c r="L19" s="417">
        <v>0</v>
      </c>
      <c r="M19" s="417">
        <v>0</v>
      </c>
      <c r="N19" s="417">
        <v>0</v>
      </c>
      <c r="O19" s="417">
        <v>0</v>
      </c>
      <c r="P19" s="417">
        <v>0</v>
      </c>
      <c r="Q19" s="417">
        <v>0</v>
      </c>
      <c r="R19" s="417">
        <v>0</v>
      </c>
      <c r="S19" s="417">
        <v>0</v>
      </c>
      <c r="T19" s="417">
        <v>0</v>
      </c>
      <c r="U19" s="417">
        <v>0</v>
      </c>
      <c r="V19" s="417">
        <v>0</v>
      </c>
      <c r="W19" s="417">
        <v>0</v>
      </c>
      <c r="X19" s="417">
        <v>0</v>
      </c>
      <c r="Y19" s="417">
        <v>0</v>
      </c>
      <c r="Z19" s="417">
        <v>0</v>
      </c>
      <c r="AA19" s="417">
        <v>0</v>
      </c>
      <c r="AB19" s="417">
        <v>0</v>
      </c>
      <c r="AC19" s="417">
        <v>0</v>
      </c>
      <c r="AD19" s="417">
        <v>0</v>
      </c>
      <c r="AE19" s="417">
        <v>0</v>
      </c>
      <c r="AF19" s="417">
        <v>0</v>
      </c>
      <c r="AG19" s="417">
        <v>0</v>
      </c>
      <c r="AH19" s="417">
        <v>0</v>
      </c>
      <c r="AI19" s="417">
        <v>56836975</v>
      </c>
    </row>
    <row r="20" spans="1:35" x14ac:dyDescent="0.2">
      <c r="A20" s="415" t="s">
        <v>1424</v>
      </c>
      <c r="B20" s="416" t="s">
        <v>848</v>
      </c>
      <c r="C20" s="417">
        <v>10899282</v>
      </c>
      <c r="D20" s="417">
        <v>0</v>
      </c>
      <c r="E20" s="417">
        <v>0</v>
      </c>
      <c r="F20" s="417">
        <v>0</v>
      </c>
      <c r="G20" s="417">
        <v>0</v>
      </c>
      <c r="H20" s="417">
        <v>0</v>
      </c>
      <c r="I20" s="417">
        <v>0</v>
      </c>
      <c r="J20" s="417">
        <v>0</v>
      </c>
      <c r="K20" s="417">
        <v>0</v>
      </c>
      <c r="L20" s="417">
        <v>0</v>
      </c>
      <c r="M20" s="417">
        <v>0</v>
      </c>
      <c r="N20" s="417">
        <v>0</v>
      </c>
      <c r="O20" s="417">
        <v>0</v>
      </c>
      <c r="P20" s="417">
        <v>0</v>
      </c>
      <c r="Q20" s="417">
        <v>0</v>
      </c>
      <c r="R20" s="417">
        <v>0</v>
      </c>
      <c r="S20" s="417">
        <v>0</v>
      </c>
      <c r="T20" s="417">
        <v>0</v>
      </c>
      <c r="U20" s="417">
        <v>0</v>
      </c>
      <c r="V20" s="417">
        <v>0</v>
      </c>
      <c r="W20" s="417">
        <v>0</v>
      </c>
      <c r="X20" s="417">
        <v>0</v>
      </c>
      <c r="Y20" s="417">
        <v>0</v>
      </c>
      <c r="Z20" s="417">
        <v>0</v>
      </c>
      <c r="AA20" s="417">
        <v>0</v>
      </c>
      <c r="AB20" s="417">
        <v>0</v>
      </c>
      <c r="AC20" s="417">
        <v>0</v>
      </c>
      <c r="AD20" s="417">
        <v>0</v>
      </c>
      <c r="AE20" s="417">
        <v>0</v>
      </c>
      <c r="AF20" s="417">
        <v>0</v>
      </c>
      <c r="AG20" s="417">
        <v>0</v>
      </c>
      <c r="AH20" s="417">
        <v>0</v>
      </c>
      <c r="AI20" s="417">
        <v>10899282</v>
      </c>
    </row>
    <row r="21" spans="1:35" ht="25.5" x14ac:dyDescent="0.2">
      <c r="A21" s="415" t="s">
        <v>1425</v>
      </c>
      <c r="B21" s="416" t="s">
        <v>849</v>
      </c>
      <c r="C21" s="417">
        <v>10899282</v>
      </c>
      <c r="D21" s="417">
        <v>0</v>
      </c>
      <c r="E21" s="417">
        <v>0</v>
      </c>
      <c r="F21" s="417">
        <v>0</v>
      </c>
      <c r="G21" s="417">
        <v>0</v>
      </c>
      <c r="H21" s="417">
        <v>0</v>
      </c>
      <c r="I21" s="417">
        <v>0</v>
      </c>
      <c r="J21" s="417">
        <v>0</v>
      </c>
      <c r="K21" s="417">
        <v>0</v>
      </c>
      <c r="L21" s="417">
        <v>0</v>
      </c>
      <c r="M21" s="417">
        <v>0</v>
      </c>
      <c r="N21" s="417">
        <v>0</v>
      </c>
      <c r="O21" s="417">
        <v>0</v>
      </c>
      <c r="P21" s="417">
        <v>0</v>
      </c>
      <c r="Q21" s="417">
        <v>0</v>
      </c>
      <c r="R21" s="417">
        <v>0</v>
      </c>
      <c r="S21" s="417">
        <v>0</v>
      </c>
      <c r="T21" s="417">
        <v>0</v>
      </c>
      <c r="U21" s="417">
        <v>0</v>
      </c>
      <c r="V21" s="417">
        <v>0</v>
      </c>
      <c r="W21" s="417">
        <v>0</v>
      </c>
      <c r="X21" s="417">
        <v>0</v>
      </c>
      <c r="Y21" s="417">
        <v>0</v>
      </c>
      <c r="Z21" s="417">
        <v>0</v>
      </c>
      <c r="AA21" s="417">
        <v>0</v>
      </c>
      <c r="AB21" s="417">
        <v>0</v>
      </c>
      <c r="AC21" s="417">
        <v>0</v>
      </c>
      <c r="AD21" s="417">
        <v>0</v>
      </c>
      <c r="AE21" s="417">
        <v>0</v>
      </c>
      <c r="AF21" s="417">
        <v>0</v>
      </c>
      <c r="AG21" s="417">
        <v>0</v>
      </c>
      <c r="AH21" s="417">
        <v>0</v>
      </c>
      <c r="AI21" s="417">
        <v>10899282</v>
      </c>
    </row>
    <row r="22" spans="1:35" ht="25.5" x14ac:dyDescent="0.2">
      <c r="A22" s="415" t="s">
        <v>1426</v>
      </c>
      <c r="B22" s="416" t="s">
        <v>1011</v>
      </c>
      <c r="C22" s="417">
        <v>6064929</v>
      </c>
      <c r="D22" s="417">
        <v>0</v>
      </c>
      <c r="E22" s="417">
        <v>0</v>
      </c>
      <c r="F22" s="417">
        <v>0</v>
      </c>
      <c r="G22" s="417">
        <v>0</v>
      </c>
      <c r="H22" s="417">
        <v>0</v>
      </c>
      <c r="I22" s="417">
        <v>0</v>
      </c>
      <c r="J22" s="417">
        <v>0</v>
      </c>
      <c r="K22" s="417">
        <v>0</v>
      </c>
      <c r="L22" s="417">
        <v>0</v>
      </c>
      <c r="M22" s="417">
        <v>0</v>
      </c>
      <c r="N22" s="417">
        <v>0</v>
      </c>
      <c r="O22" s="417">
        <v>0</v>
      </c>
      <c r="P22" s="417">
        <v>0</v>
      </c>
      <c r="Q22" s="417">
        <v>0</v>
      </c>
      <c r="R22" s="417">
        <v>0</v>
      </c>
      <c r="S22" s="417">
        <v>0</v>
      </c>
      <c r="T22" s="417">
        <v>0</v>
      </c>
      <c r="U22" s="417">
        <v>0</v>
      </c>
      <c r="V22" s="417">
        <v>0</v>
      </c>
      <c r="W22" s="417">
        <v>0</v>
      </c>
      <c r="X22" s="417">
        <v>0</v>
      </c>
      <c r="Y22" s="417">
        <v>0</v>
      </c>
      <c r="Z22" s="417">
        <v>0</v>
      </c>
      <c r="AA22" s="417">
        <v>0</v>
      </c>
      <c r="AB22" s="417">
        <v>0</v>
      </c>
      <c r="AC22" s="417">
        <v>0</v>
      </c>
      <c r="AD22" s="417">
        <v>0</v>
      </c>
      <c r="AE22" s="417">
        <v>0</v>
      </c>
      <c r="AF22" s="417">
        <v>0</v>
      </c>
      <c r="AG22" s="417">
        <v>0</v>
      </c>
      <c r="AH22" s="417">
        <v>6064929</v>
      </c>
      <c r="AI22" s="417">
        <v>0</v>
      </c>
    </row>
    <row r="23" spans="1:35" x14ac:dyDescent="0.2">
      <c r="A23" s="415" t="s">
        <v>1427</v>
      </c>
      <c r="B23" s="416" t="s">
        <v>850</v>
      </c>
      <c r="C23" s="417">
        <v>6064929</v>
      </c>
      <c r="D23" s="417">
        <v>0</v>
      </c>
      <c r="E23" s="417">
        <v>0</v>
      </c>
      <c r="F23" s="417">
        <v>0</v>
      </c>
      <c r="G23" s="417">
        <v>0</v>
      </c>
      <c r="H23" s="417">
        <v>0</v>
      </c>
      <c r="I23" s="417">
        <v>0</v>
      </c>
      <c r="J23" s="417">
        <v>0</v>
      </c>
      <c r="K23" s="417">
        <v>0</v>
      </c>
      <c r="L23" s="417">
        <v>0</v>
      </c>
      <c r="M23" s="417">
        <v>0</v>
      </c>
      <c r="N23" s="417">
        <v>0</v>
      </c>
      <c r="O23" s="417">
        <v>0</v>
      </c>
      <c r="P23" s="417">
        <v>0</v>
      </c>
      <c r="Q23" s="417">
        <v>0</v>
      </c>
      <c r="R23" s="417">
        <v>0</v>
      </c>
      <c r="S23" s="417">
        <v>0</v>
      </c>
      <c r="T23" s="417">
        <v>0</v>
      </c>
      <c r="U23" s="417">
        <v>0</v>
      </c>
      <c r="V23" s="417">
        <v>0</v>
      </c>
      <c r="W23" s="417">
        <v>0</v>
      </c>
      <c r="X23" s="417">
        <v>0</v>
      </c>
      <c r="Y23" s="417">
        <v>0</v>
      </c>
      <c r="Z23" s="417">
        <v>0</v>
      </c>
      <c r="AA23" s="417">
        <v>0</v>
      </c>
      <c r="AB23" s="417">
        <v>0</v>
      </c>
      <c r="AC23" s="417">
        <v>0</v>
      </c>
      <c r="AD23" s="417">
        <v>0</v>
      </c>
      <c r="AE23" s="417">
        <v>0</v>
      </c>
      <c r="AF23" s="417">
        <v>0</v>
      </c>
      <c r="AG23" s="417">
        <v>0</v>
      </c>
      <c r="AH23" s="417">
        <v>6064929</v>
      </c>
      <c r="AI23" s="417">
        <v>0</v>
      </c>
    </row>
    <row r="24" spans="1:35" ht="25.5" x14ac:dyDescent="0.2">
      <c r="A24" s="415" t="s">
        <v>1428</v>
      </c>
      <c r="B24" s="416" t="s">
        <v>1012</v>
      </c>
      <c r="C24" s="417">
        <v>73801186</v>
      </c>
      <c r="D24" s="417">
        <v>0</v>
      </c>
      <c r="E24" s="417">
        <v>0</v>
      </c>
      <c r="F24" s="417">
        <v>0</v>
      </c>
      <c r="G24" s="417">
        <v>0</v>
      </c>
      <c r="H24" s="417">
        <v>0</v>
      </c>
      <c r="I24" s="417">
        <v>0</v>
      </c>
      <c r="J24" s="417">
        <v>0</v>
      </c>
      <c r="K24" s="417">
        <v>0</v>
      </c>
      <c r="L24" s="417">
        <v>0</v>
      </c>
      <c r="M24" s="417">
        <v>0</v>
      </c>
      <c r="N24" s="417">
        <v>0</v>
      </c>
      <c r="O24" s="417">
        <v>0</v>
      </c>
      <c r="P24" s="417">
        <v>0</v>
      </c>
      <c r="Q24" s="417">
        <v>0</v>
      </c>
      <c r="R24" s="417">
        <v>0</v>
      </c>
      <c r="S24" s="417">
        <v>0</v>
      </c>
      <c r="T24" s="417">
        <v>0</v>
      </c>
      <c r="U24" s="417">
        <v>0</v>
      </c>
      <c r="V24" s="417">
        <v>0</v>
      </c>
      <c r="W24" s="417">
        <v>0</v>
      </c>
      <c r="X24" s="417">
        <v>0</v>
      </c>
      <c r="Y24" s="417">
        <v>0</v>
      </c>
      <c r="Z24" s="417">
        <v>0</v>
      </c>
      <c r="AA24" s="417">
        <v>0</v>
      </c>
      <c r="AB24" s="417">
        <v>0</v>
      </c>
      <c r="AC24" s="417">
        <v>0</v>
      </c>
      <c r="AD24" s="417">
        <v>0</v>
      </c>
      <c r="AE24" s="417">
        <v>0</v>
      </c>
      <c r="AF24" s="417">
        <v>0</v>
      </c>
      <c r="AG24" s="417">
        <v>0</v>
      </c>
      <c r="AH24" s="417">
        <v>6064929</v>
      </c>
      <c r="AI24" s="417">
        <v>67736257</v>
      </c>
    </row>
    <row r="25" spans="1:35" ht="25.5" x14ac:dyDescent="0.2">
      <c r="A25" s="415" t="s">
        <v>1429</v>
      </c>
      <c r="B25" s="416" t="s">
        <v>851</v>
      </c>
      <c r="C25" s="417">
        <v>1050047</v>
      </c>
      <c r="D25" s="417">
        <v>0</v>
      </c>
      <c r="E25" s="417">
        <v>155000</v>
      </c>
      <c r="F25" s="417">
        <v>0</v>
      </c>
      <c r="G25" s="417">
        <v>0</v>
      </c>
      <c r="H25" s="417">
        <v>0</v>
      </c>
      <c r="I25" s="417">
        <v>0</v>
      </c>
      <c r="J25" s="417">
        <v>0</v>
      </c>
      <c r="K25" s="417">
        <v>0</v>
      </c>
      <c r="L25" s="417">
        <v>0</v>
      </c>
      <c r="M25" s="417">
        <v>0</v>
      </c>
      <c r="N25" s="417">
        <v>0</v>
      </c>
      <c r="O25" s="417">
        <v>0</v>
      </c>
      <c r="P25" s="417">
        <v>0</v>
      </c>
      <c r="Q25" s="417">
        <v>0</v>
      </c>
      <c r="R25" s="417">
        <v>0</v>
      </c>
      <c r="S25" s="417">
        <v>0</v>
      </c>
      <c r="T25" s="417">
        <v>0</v>
      </c>
      <c r="U25" s="417">
        <v>0</v>
      </c>
      <c r="V25" s="417">
        <v>0</v>
      </c>
      <c r="W25" s="417">
        <v>0</v>
      </c>
      <c r="X25" s="417">
        <v>0</v>
      </c>
      <c r="Y25" s="417">
        <v>0</v>
      </c>
      <c r="Z25" s="417">
        <v>0</v>
      </c>
      <c r="AA25" s="417">
        <v>0</v>
      </c>
      <c r="AB25" s="417">
        <v>0</v>
      </c>
      <c r="AC25" s="417">
        <v>0</v>
      </c>
      <c r="AD25" s="417">
        <v>0</v>
      </c>
      <c r="AE25" s="417">
        <v>0</v>
      </c>
      <c r="AF25" s="417">
        <v>0</v>
      </c>
      <c r="AG25" s="417">
        <v>0</v>
      </c>
      <c r="AH25" s="417">
        <v>895047</v>
      </c>
      <c r="AI25" s="417">
        <v>0</v>
      </c>
    </row>
    <row r="26" spans="1:35" ht="51" x14ac:dyDescent="0.2">
      <c r="A26" s="415" t="s">
        <v>1430</v>
      </c>
      <c r="B26" s="416" t="s">
        <v>1431</v>
      </c>
      <c r="C26" s="417">
        <v>155000</v>
      </c>
      <c r="D26" s="417">
        <v>0</v>
      </c>
      <c r="E26" s="417">
        <v>155000</v>
      </c>
      <c r="F26" s="417">
        <v>0</v>
      </c>
      <c r="G26" s="417">
        <v>0</v>
      </c>
      <c r="H26" s="417">
        <v>0</v>
      </c>
      <c r="I26" s="417">
        <v>0</v>
      </c>
      <c r="J26" s="417">
        <v>0</v>
      </c>
      <c r="K26" s="417">
        <v>0</v>
      </c>
      <c r="L26" s="417">
        <v>0</v>
      </c>
      <c r="M26" s="417">
        <v>0</v>
      </c>
      <c r="N26" s="417">
        <v>0</v>
      </c>
      <c r="O26" s="417">
        <v>0</v>
      </c>
      <c r="P26" s="417">
        <v>0</v>
      </c>
      <c r="Q26" s="417">
        <v>0</v>
      </c>
      <c r="R26" s="417">
        <v>0</v>
      </c>
      <c r="S26" s="417">
        <v>0</v>
      </c>
      <c r="T26" s="417">
        <v>0</v>
      </c>
      <c r="U26" s="417">
        <v>0</v>
      </c>
      <c r="V26" s="417">
        <v>0</v>
      </c>
      <c r="W26" s="417">
        <v>0</v>
      </c>
      <c r="X26" s="417">
        <v>0</v>
      </c>
      <c r="Y26" s="417">
        <v>0</v>
      </c>
      <c r="Z26" s="417">
        <v>0</v>
      </c>
      <c r="AA26" s="417">
        <v>0</v>
      </c>
      <c r="AB26" s="417">
        <v>0</v>
      </c>
      <c r="AC26" s="417">
        <v>0</v>
      </c>
      <c r="AD26" s="417">
        <v>0</v>
      </c>
      <c r="AE26" s="417">
        <v>0</v>
      </c>
      <c r="AF26" s="417">
        <v>0</v>
      </c>
      <c r="AG26" s="417">
        <v>0</v>
      </c>
      <c r="AH26" s="417">
        <v>0</v>
      </c>
      <c r="AI26" s="417">
        <v>0</v>
      </c>
    </row>
    <row r="27" spans="1:35" ht="13.5" thickBot="1" x14ac:dyDescent="0.25">
      <c r="A27" s="415" t="s">
        <v>1432</v>
      </c>
      <c r="B27" s="416" t="s">
        <v>852</v>
      </c>
      <c r="C27" s="417">
        <v>425080</v>
      </c>
      <c r="D27" s="417">
        <v>0</v>
      </c>
      <c r="E27" s="417">
        <v>0</v>
      </c>
      <c r="F27" s="417">
        <v>0</v>
      </c>
      <c r="G27" s="417">
        <v>0</v>
      </c>
      <c r="H27" s="417">
        <v>0</v>
      </c>
      <c r="I27" s="417">
        <v>0</v>
      </c>
      <c r="J27" s="417">
        <v>0</v>
      </c>
      <c r="K27" s="417">
        <v>0</v>
      </c>
      <c r="L27" s="417">
        <v>0</v>
      </c>
      <c r="M27" s="417">
        <v>0</v>
      </c>
      <c r="N27" s="417">
        <v>0</v>
      </c>
      <c r="O27" s="417">
        <v>0</v>
      </c>
      <c r="P27" s="417">
        <v>0</v>
      </c>
      <c r="Q27" s="417">
        <v>0</v>
      </c>
      <c r="R27" s="417">
        <v>0</v>
      </c>
      <c r="S27" s="417">
        <v>0</v>
      </c>
      <c r="T27" s="417">
        <v>0</v>
      </c>
      <c r="U27" s="417">
        <v>0</v>
      </c>
      <c r="V27" s="417">
        <v>0</v>
      </c>
      <c r="W27" s="417">
        <v>0</v>
      </c>
      <c r="X27" s="417">
        <v>0</v>
      </c>
      <c r="Y27" s="417">
        <v>0</v>
      </c>
      <c r="Z27" s="417">
        <v>0</v>
      </c>
      <c r="AA27" s="417">
        <v>0</v>
      </c>
      <c r="AB27" s="417">
        <v>0</v>
      </c>
      <c r="AC27" s="417">
        <v>0</v>
      </c>
      <c r="AD27" s="417">
        <v>0</v>
      </c>
      <c r="AE27" s="417">
        <v>0</v>
      </c>
      <c r="AF27" s="417">
        <v>0</v>
      </c>
      <c r="AG27" s="417">
        <v>0</v>
      </c>
      <c r="AH27" s="417">
        <v>425080</v>
      </c>
      <c r="AI27" s="417">
        <v>0</v>
      </c>
    </row>
    <row r="28" spans="1:35" ht="26.25" thickBot="1" x14ac:dyDescent="0.25">
      <c r="A28" s="787" t="s">
        <v>1433</v>
      </c>
      <c r="B28" s="788" t="s">
        <v>1434</v>
      </c>
      <c r="C28" s="424">
        <v>74851233</v>
      </c>
      <c r="D28" s="424">
        <v>0</v>
      </c>
      <c r="E28" s="424">
        <v>155000</v>
      </c>
      <c r="F28" s="424">
        <v>0</v>
      </c>
      <c r="G28" s="424">
        <v>0</v>
      </c>
      <c r="H28" s="424">
        <v>0</v>
      </c>
      <c r="I28" s="424">
        <v>0</v>
      </c>
      <c r="J28" s="424">
        <v>0</v>
      </c>
      <c r="K28" s="424">
        <v>0</v>
      </c>
      <c r="L28" s="424">
        <v>0</v>
      </c>
      <c r="M28" s="424">
        <v>0</v>
      </c>
      <c r="N28" s="424">
        <v>0</v>
      </c>
      <c r="O28" s="424">
        <v>0</v>
      </c>
      <c r="P28" s="424">
        <v>0</v>
      </c>
      <c r="Q28" s="424">
        <v>0</v>
      </c>
      <c r="R28" s="424">
        <v>0</v>
      </c>
      <c r="S28" s="424">
        <v>0</v>
      </c>
      <c r="T28" s="424">
        <v>0</v>
      </c>
      <c r="U28" s="424">
        <v>0</v>
      </c>
      <c r="V28" s="424">
        <v>0</v>
      </c>
      <c r="W28" s="424">
        <v>0</v>
      </c>
      <c r="X28" s="424">
        <v>0</v>
      </c>
      <c r="Y28" s="424">
        <v>0</v>
      </c>
      <c r="Z28" s="424">
        <v>0</v>
      </c>
      <c r="AA28" s="424">
        <v>0</v>
      </c>
      <c r="AB28" s="424">
        <v>0</v>
      </c>
      <c r="AC28" s="424">
        <v>0</v>
      </c>
      <c r="AD28" s="424">
        <v>0</v>
      </c>
      <c r="AE28" s="424">
        <v>0</v>
      </c>
      <c r="AF28" s="424">
        <v>0</v>
      </c>
      <c r="AG28" s="424">
        <v>0</v>
      </c>
      <c r="AH28" s="424">
        <v>6959976</v>
      </c>
      <c r="AI28" s="425">
        <v>67736257</v>
      </c>
    </row>
    <row r="29" spans="1:35" x14ac:dyDescent="0.2">
      <c r="A29" s="415" t="s">
        <v>1391</v>
      </c>
      <c r="B29" s="416" t="s">
        <v>853</v>
      </c>
      <c r="C29" s="417">
        <v>9318115</v>
      </c>
      <c r="D29" s="417">
        <v>147507</v>
      </c>
      <c r="E29" s="417">
        <v>0</v>
      </c>
      <c r="F29" s="417">
        <v>1652276</v>
      </c>
      <c r="G29" s="417">
        <v>3272770</v>
      </c>
      <c r="H29" s="417">
        <v>0</v>
      </c>
      <c r="I29" s="417">
        <v>0</v>
      </c>
      <c r="J29" s="417">
        <v>0</v>
      </c>
      <c r="K29" s="417">
        <v>0</v>
      </c>
      <c r="L29" s="417">
        <v>0</v>
      </c>
      <c r="M29" s="417">
        <v>0</v>
      </c>
      <c r="N29" s="417">
        <v>0</v>
      </c>
      <c r="O29" s="417">
        <v>0</v>
      </c>
      <c r="P29" s="417">
        <v>523600</v>
      </c>
      <c r="Q29" s="417">
        <v>0</v>
      </c>
      <c r="R29" s="417">
        <v>0</v>
      </c>
      <c r="S29" s="417">
        <v>2339907</v>
      </c>
      <c r="T29" s="417">
        <v>0</v>
      </c>
      <c r="U29" s="417">
        <v>17717</v>
      </c>
      <c r="V29" s="417">
        <v>1324338</v>
      </c>
      <c r="W29" s="417">
        <v>0</v>
      </c>
      <c r="X29" s="417">
        <v>0</v>
      </c>
      <c r="Y29" s="417">
        <v>40000</v>
      </c>
      <c r="Z29" s="417">
        <v>0</v>
      </c>
      <c r="AA29" s="417">
        <v>0</v>
      </c>
      <c r="AB29" s="417">
        <v>0</v>
      </c>
      <c r="AC29" s="417">
        <v>0</v>
      </c>
      <c r="AD29" s="417">
        <v>0</v>
      </c>
      <c r="AE29" s="417">
        <v>0</v>
      </c>
      <c r="AF29" s="417">
        <v>0</v>
      </c>
      <c r="AG29" s="417">
        <v>0</v>
      </c>
      <c r="AH29" s="417">
        <v>0</v>
      </c>
      <c r="AI29" s="417">
        <v>0</v>
      </c>
    </row>
    <row r="30" spans="1:35" ht="25.5" x14ac:dyDescent="0.2">
      <c r="A30" s="415" t="s">
        <v>1435</v>
      </c>
      <c r="B30" s="416" t="s">
        <v>854</v>
      </c>
      <c r="C30" s="417">
        <v>3905770</v>
      </c>
      <c r="D30" s="417">
        <v>0</v>
      </c>
      <c r="E30" s="417">
        <v>0</v>
      </c>
      <c r="F30" s="417">
        <v>0</v>
      </c>
      <c r="G30" s="417">
        <v>3272770</v>
      </c>
      <c r="H30" s="417">
        <v>0</v>
      </c>
      <c r="I30" s="417">
        <v>0</v>
      </c>
      <c r="J30" s="417">
        <v>0</v>
      </c>
      <c r="K30" s="417">
        <v>0</v>
      </c>
      <c r="L30" s="417">
        <v>0</v>
      </c>
      <c r="M30" s="417">
        <v>0</v>
      </c>
      <c r="N30" s="417">
        <v>0</v>
      </c>
      <c r="O30" s="417">
        <v>0</v>
      </c>
      <c r="P30" s="417">
        <v>0</v>
      </c>
      <c r="Q30" s="417">
        <v>0</v>
      </c>
      <c r="R30" s="417">
        <v>0</v>
      </c>
      <c r="S30" s="417">
        <v>0</v>
      </c>
      <c r="T30" s="417">
        <v>0</v>
      </c>
      <c r="U30" s="417">
        <v>0</v>
      </c>
      <c r="V30" s="417">
        <v>633000</v>
      </c>
      <c r="W30" s="417">
        <v>0</v>
      </c>
      <c r="X30" s="417">
        <v>0</v>
      </c>
      <c r="Y30" s="417">
        <v>0</v>
      </c>
      <c r="Z30" s="417">
        <v>0</v>
      </c>
      <c r="AA30" s="417">
        <v>0</v>
      </c>
      <c r="AB30" s="417">
        <v>0</v>
      </c>
      <c r="AC30" s="417">
        <v>0</v>
      </c>
      <c r="AD30" s="417">
        <v>0</v>
      </c>
      <c r="AE30" s="417">
        <v>0</v>
      </c>
      <c r="AF30" s="417">
        <v>0</v>
      </c>
      <c r="AG30" s="417">
        <v>0</v>
      </c>
      <c r="AH30" s="417">
        <v>0</v>
      </c>
      <c r="AI30" s="417">
        <v>0</v>
      </c>
    </row>
    <row r="31" spans="1:35" ht="25.5" x14ac:dyDescent="0.2">
      <c r="A31" s="415" t="s">
        <v>1436</v>
      </c>
      <c r="B31" s="416" t="s">
        <v>1013</v>
      </c>
      <c r="C31" s="417">
        <v>1519968</v>
      </c>
      <c r="D31" s="417">
        <v>0</v>
      </c>
      <c r="E31" s="417">
        <v>0</v>
      </c>
      <c r="F31" s="417">
        <v>0</v>
      </c>
      <c r="G31" s="417">
        <v>812331</v>
      </c>
      <c r="H31" s="417">
        <v>0</v>
      </c>
      <c r="I31" s="417">
        <v>0</v>
      </c>
      <c r="J31" s="417">
        <v>0</v>
      </c>
      <c r="K31" s="417">
        <v>0</v>
      </c>
      <c r="L31" s="417">
        <v>0</v>
      </c>
      <c r="M31" s="417">
        <v>173493</v>
      </c>
      <c r="N31" s="417">
        <v>0</v>
      </c>
      <c r="O31" s="417">
        <v>0</v>
      </c>
      <c r="P31" s="417">
        <v>534144</v>
      </c>
      <c r="Q31" s="417">
        <v>0</v>
      </c>
      <c r="R31" s="417">
        <v>0</v>
      </c>
      <c r="S31" s="417">
        <v>0</v>
      </c>
      <c r="T31" s="417">
        <v>0</v>
      </c>
      <c r="U31" s="417">
        <v>0</v>
      </c>
      <c r="V31" s="417">
        <v>0</v>
      </c>
      <c r="W31" s="417">
        <v>0</v>
      </c>
      <c r="X31" s="417">
        <v>0</v>
      </c>
      <c r="Y31" s="417">
        <v>0</v>
      </c>
      <c r="Z31" s="417">
        <v>0</v>
      </c>
      <c r="AA31" s="417">
        <v>0</v>
      </c>
      <c r="AB31" s="417">
        <v>0</v>
      </c>
      <c r="AC31" s="417">
        <v>0</v>
      </c>
      <c r="AD31" s="417">
        <v>0</v>
      </c>
      <c r="AE31" s="417">
        <v>0</v>
      </c>
      <c r="AF31" s="417">
        <v>0</v>
      </c>
      <c r="AG31" s="417">
        <v>0</v>
      </c>
      <c r="AH31" s="417">
        <v>0</v>
      </c>
      <c r="AI31" s="417">
        <v>0</v>
      </c>
    </row>
    <row r="32" spans="1:35" x14ac:dyDescent="0.2">
      <c r="A32" s="415" t="s">
        <v>1437</v>
      </c>
      <c r="B32" s="416" t="s">
        <v>855</v>
      </c>
      <c r="C32" s="417">
        <v>4392931</v>
      </c>
      <c r="D32" s="417">
        <v>0</v>
      </c>
      <c r="E32" s="417">
        <v>0</v>
      </c>
      <c r="F32" s="417">
        <v>0</v>
      </c>
      <c r="G32" s="417">
        <v>4392931</v>
      </c>
      <c r="H32" s="417">
        <v>0</v>
      </c>
      <c r="I32" s="417">
        <v>0</v>
      </c>
      <c r="J32" s="417">
        <v>0</v>
      </c>
      <c r="K32" s="417">
        <v>0</v>
      </c>
      <c r="L32" s="417">
        <v>0</v>
      </c>
      <c r="M32" s="417">
        <v>0</v>
      </c>
      <c r="N32" s="417">
        <v>0</v>
      </c>
      <c r="O32" s="417">
        <v>0</v>
      </c>
      <c r="P32" s="417">
        <v>0</v>
      </c>
      <c r="Q32" s="417">
        <v>0</v>
      </c>
      <c r="R32" s="417">
        <v>0</v>
      </c>
      <c r="S32" s="417">
        <v>0</v>
      </c>
      <c r="T32" s="417">
        <v>0</v>
      </c>
      <c r="U32" s="417">
        <v>0</v>
      </c>
      <c r="V32" s="417">
        <v>0</v>
      </c>
      <c r="W32" s="417">
        <v>0</v>
      </c>
      <c r="X32" s="417">
        <v>0</v>
      </c>
      <c r="Y32" s="417">
        <v>0</v>
      </c>
      <c r="Z32" s="417">
        <v>0</v>
      </c>
      <c r="AA32" s="417">
        <v>0</v>
      </c>
      <c r="AB32" s="417">
        <v>0</v>
      </c>
      <c r="AC32" s="417">
        <v>0</v>
      </c>
      <c r="AD32" s="417">
        <v>0</v>
      </c>
      <c r="AE32" s="417">
        <v>0</v>
      </c>
      <c r="AF32" s="417">
        <v>0</v>
      </c>
      <c r="AG32" s="417">
        <v>0</v>
      </c>
      <c r="AH32" s="417">
        <v>0</v>
      </c>
      <c r="AI32" s="417">
        <v>0</v>
      </c>
    </row>
    <row r="33" spans="1:35" ht="25.5" x14ac:dyDescent="0.2">
      <c r="A33" s="415" t="s">
        <v>1394</v>
      </c>
      <c r="B33" s="416" t="s">
        <v>1438</v>
      </c>
      <c r="C33" s="417">
        <v>347587</v>
      </c>
      <c r="D33" s="417">
        <v>0</v>
      </c>
      <c r="E33" s="417">
        <v>0</v>
      </c>
      <c r="F33" s="417">
        <v>0</v>
      </c>
      <c r="G33" s="417">
        <v>347587</v>
      </c>
      <c r="H33" s="417">
        <v>0</v>
      </c>
      <c r="I33" s="417">
        <v>0</v>
      </c>
      <c r="J33" s="417">
        <v>0</v>
      </c>
      <c r="K33" s="417">
        <v>0</v>
      </c>
      <c r="L33" s="417">
        <v>0</v>
      </c>
      <c r="M33" s="417">
        <v>0</v>
      </c>
      <c r="N33" s="417">
        <v>0</v>
      </c>
      <c r="O33" s="417">
        <v>0</v>
      </c>
      <c r="P33" s="417">
        <v>0</v>
      </c>
      <c r="Q33" s="417">
        <v>0</v>
      </c>
      <c r="R33" s="417">
        <v>0</v>
      </c>
      <c r="S33" s="417">
        <v>0</v>
      </c>
      <c r="T33" s="417">
        <v>0</v>
      </c>
      <c r="U33" s="417">
        <v>0</v>
      </c>
      <c r="V33" s="417">
        <v>0</v>
      </c>
      <c r="W33" s="417">
        <v>0</v>
      </c>
      <c r="X33" s="417">
        <v>0</v>
      </c>
      <c r="Y33" s="417">
        <v>0</v>
      </c>
      <c r="Z33" s="417">
        <v>0</v>
      </c>
      <c r="AA33" s="417">
        <v>0</v>
      </c>
      <c r="AB33" s="417">
        <v>0</v>
      </c>
      <c r="AC33" s="417">
        <v>0</v>
      </c>
      <c r="AD33" s="417">
        <v>0</v>
      </c>
      <c r="AE33" s="417">
        <v>0</v>
      </c>
      <c r="AF33" s="417">
        <v>0</v>
      </c>
      <c r="AG33" s="417">
        <v>0</v>
      </c>
      <c r="AH33" s="417">
        <v>0</v>
      </c>
      <c r="AI33" s="417">
        <v>0</v>
      </c>
    </row>
    <row r="34" spans="1:35" ht="25.5" x14ac:dyDescent="0.2">
      <c r="A34" s="415" t="s">
        <v>1439</v>
      </c>
      <c r="B34" s="416" t="s">
        <v>856</v>
      </c>
      <c r="C34" s="417">
        <v>1612610</v>
      </c>
      <c r="D34" s="417">
        <v>0</v>
      </c>
      <c r="E34" s="417">
        <v>0</v>
      </c>
      <c r="F34" s="417">
        <v>0</v>
      </c>
      <c r="G34" s="417">
        <v>1612610</v>
      </c>
      <c r="H34" s="417">
        <v>0</v>
      </c>
      <c r="I34" s="417">
        <v>0</v>
      </c>
      <c r="J34" s="417">
        <v>0</v>
      </c>
      <c r="K34" s="417">
        <v>0</v>
      </c>
      <c r="L34" s="417">
        <v>0</v>
      </c>
      <c r="M34" s="417">
        <v>0</v>
      </c>
      <c r="N34" s="417">
        <v>0</v>
      </c>
      <c r="O34" s="417">
        <v>0</v>
      </c>
      <c r="P34" s="417">
        <v>0</v>
      </c>
      <c r="Q34" s="417">
        <v>0</v>
      </c>
      <c r="R34" s="417">
        <v>0</v>
      </c>
      <c r="S34" s="417">
        <v>0</v>
      </c>
      <c r="T34" s="417">
        <v>0</v>
      </c>
      <c r="U34" s="417">
        <v>0</v>
      </c>
      <c r="V34" s="417">
        <v>0</v>
      </c>
      <c r="W34" s="417">
        <v>0</v>
      </c>
      <c r="X34" s="417">
        <v>0</v>
      </c>
      <c r="Y34" s="417">
        <v>0</v>
      </c>
      <c r="Z34" s="417">
        <v>0</v>
      </c>
      <c r="AA34" s="417">
        <v>0</v>
      </c>
      <c r="AB34" s="417">
        <v>0</v>
      </c>
      <c r="AC34" s="417">
        <v>0</v>
      </c>
      <c r="AD34" s="417">
        <v>0</v>
      </c>
      <c r="AE34" s="417">
        <v>0</v>
      </c>
      <c r="AF34" s="417">
        <v>0</v>
      </c>
      <c r="AG34" s="417">
        <v>0</v>
      </c>
      <c r="AH34" s="417">
        <v>0</v>
      </c>
      <c r="AI34" s="417">
        <v>0</v>
      </c>
    </row>
    <row r="35" spans="1:35" x14ac:dyDescent="0.2">
      <c r="A35" s="415" t="s">
        <v>1397</v>
      </c>
      <c r="B35" s="416" t="s">
        <v>857</v>
      </c>
      <c r="C35" s="417">
        <v>931397</v>
      </c>
      <c r="D35" s="417">
        <v>0</v>
      </c>
      <c r="E35" s="417">
        <v>0</v>
      </c>
      <c r="F35" s="417">
        <v>0</v>
      </c>
      <c r="G35" s="417">
        <v>0</v>
      </c>
      <c r="H35" s="417">
        <v>0</v>
      </c>
      <c r="I35" s="417">
        <v>0</v>
      </c>
      <c r="J35" s="417">
        <v>0</v>
      </c>
      <c r="K35" s="417">
        <v>0</v>
      </c>
      <c r="L35" s="417">
        <v>0</v>
      </c>
      <c r="M35" s="417">
        <v>0</v>
      </c>
      <c r="N35" s="417">
        <v>0</v>
      </c>
      <c r="O35" s="417">
        <v>0</v>
      </c>
      <c r="P35" s="417">
        <v>0</v>
      </c>
      <c r="Q35" s="417">
        <v>0</v>
      </c>
      <c r="R35" s="417">
        <v>0</v>
      </c>
      <c r="S35" s="417">
        <v>0</v>
      </c>
      <c r="T35" s="417">
        <v>0</v>
      </c>
      <c r="U35" s="417">
        <v>0</v>
      </c>
      <c r="V35" s="417">
        <v>0</v>
      </c>
      <c r="W35" s="417">
        <v>0</v>
      </c>
      <c r="X35" s="417">
        <v>0</v>
      </c>
      <c r="Y35" s="417">
        <v>0</v>
      </c>
      <c r="Z35" s="417">
        <v>0</v>
      </c>
      <c r="AA35" s="417">
        <v>931397</v>
      </c>
      <c r="AB35" s="417">
        <v>0</v>
      </c>
      <c r="AC35" s="417">
        <v>0</v>
      </c>
      <c r="AD35" s="417">
        <v>0</v>
      </c>
      <c r="AE35" s="417">
        <v>0</v>
      </c>
      <c r="AF35" s="417">
        <v>0</v>
      </c>
      <c r="AG35" s="417">
        <v>0</v>
      </c>
      <c r="AH35" s="417">
        <v>0</v>
      </c>
      <c r="AI35" s="417">
        <v>0</v>
      </c>
    </row>
    <row r="36" spans="1:35" x14ac:dyDescent="0.2">
      <c r="A36" s="415" t="s">
        <v>1398</v>
      </c>
      <c r="B36" s="416" t="s">
        <v>858</v>
      </c>
      <c r="C36" s="417">
        <v>1539426</v>
      </c>
      <c r="D36" s="417">
        <v>37056</v>
      </c>
      <c r="E36" s="417">
        <v>0</v>
      </c>
      <c r="F36" s="417">
        <v>415254</v>
      </c>
      <c r="G36" s="417">
        <v>103182</v>
      </c>
      <c r="H36" s="417">
        <v>0</v>
      </c>
      <c r="I36" s="417">
        <v>0</v>
      </c>
      <c r="J36" s="417">
        <v>0</v>
      </c>
      <c r="K36" s="417">
        <v>0</v>
      </c>
      <c r="L36" s="417">
        <v>0</v>
      </c>
      <c r="M36" s="417">
        <v>12437</v>
      </c>
      <c r="N36" s="417">
        <v>0</v>
      </c>
      <c r="O36" s="417">
        <v>0</v>
      </c>
      <c r="P36" s="417">
        <v>145132</v>
      </c>
      <c r="Q36" s="417">
        <v>0</v>
      </c>
      <c r="R36" s="417">
        <v>0</v>
      </c>
      <c r="S36" s="417">
        <v>383443</v>
      </c>
      <c r="T36" s="417">
        <v>0</v>
      </c>
      <c r="U36" s="417">
        <v>4783</v>
      </c>
      <c r="V36" s="417">
        <v>186662</v>
      </c>
      <c r="W36" s="417">
        <v>0</v>
      </c>
      <c r="X36" s="417">
        <v>0</v>
      </c>
      <c r="Y36" s="417">
        <v>0</v>
      </c>
      <c r="Z36" s="417">
        <v>0</v>
      </c>
      <c r="AA36" s="417">
        <v>251477</v>
      </c>
      <c r="AB36" s="417">
        <v>0</v>
      </c>
      <c r="AC36" s="417">
        <v>0</v>
      </c>
      <c r="AD36" s="417">
        <v>0</v>
      </c>
      <c r="AE36" s="417">
        <v>0</v>
      </c>
      <c r="AF36" s="417">
        <v>0</v>
      </c>
      <c r="AG36" s="417">
        <v>0</v>
      </c>
      <c r="AH36" s="417">
        <v>0</v>
      </c>
      <c r="AI36" s="417">
        <v>0</v>
      </c>
    </row>
    <row r="37" spans="1:35" x14ac:dyDescent="0.2">
      <c r="A37" s="415" t="s">
        <v>1400</v>
      </c>
      <c r="B37" s="416" t="s">
        <v>1014</v>
      </c>
      <c r="C37" s="417">
        <v>330000</v>
      </c>
      <c r="D37" s="417">
        <v>330000</v>
      </c>
      <c r="E37" s="417">
        <v>0</v>
      </c>
      <c r="F37" s="417">
        <v>0</v>
      </c>
      <c r="G37" s="417">
        <v>0</v>
      </c>
      <c r="H37" s="417">
        <v>0</v>
      </c>
      <c r="I37" s="417">
        <v>0</v>
      </c>
      <c r="J37" s="417">
        <v>0</v>
      </c>
      <c r="K37" s="417">
        <v>0</v>
      </c>
      <c r="L37" s="417">
        <v>0</v>
      </c>
      <c r="M37" s="417">
        <v>0</v>
      </c>
      <c r="N37" s="417">
        <v>0</v>
      </c>
      <c r="O37" s="417">
        <v>0</v>
      </c>
      <c r="P37" s="417">
        <v>0</v>
      </c>
      <c r="Q37" s="417">
        <v>0</v>
      </c>
      <c r="R37" s="417">
        <v>0</v>
      </c>
      <c r="S37" s="417">
        <v>0</v>
      </c>
      <c r="T37" s="417">
        <v>0</v>
      </c>
      <c r="U37" s="417">
        <v>0</v>
      </c>
      <c r="V37" s="417">
        <v>0</v>
      </c>
      <c r="W37" s="417">
        <v>0</v>
      </c>
      <c r="X37" s="417">
        <v>0</v>
      </c>
      <c r="Y37" s="417">
        <v>0</v>
      </c>
      <c r="Z37" s="417">
        <v>0</v>
      </c>
      <c r="AA37" s="417">
        <v>0</v>
      </c>
      <c r="AB37" s="417">
        <v>0</v>
      </c>
      <c r="AC37" s="417">
        <v>0</v>
      </c>
      <c r="AD37" s="417">
        <v>0</v>
      </c>
      <c r="AE37" s="417">
        <v>0</v>
      </c>
      <c r="AF37" s="417">
        <v>0</v>
      </c>
      <c r="AG37" s="417">
        <v>0</v>
      </c>
      <c r="AH37" s="417">
        <v>0</v>
      </c>
      <c r="AI37" s="417">
        <v>0</v>
      </c>
    </row>
    <row r="38" spans="1:35" ht="25.5" x14ac:dyDescent="0.2">
      <c r="A38" s="415" t="s">
        <v>1402</v>
      </c>
      <c r="B38" s="416" t="s">
        <v>1015</v>
      </c>
      <c r="C38" s="417">
        <v>13457</v>
      </c>
      <c r="D38" s="417">
        <v>13</v>
      </c>
      <c r="E38" s="417">
        <v>0</v>
      </c>
      <c r="F38" s="417">
        <v>0</v>
      </c>
      <c r="G38" s="417">
        <v>0</v>
      </c>
      <c r="H38" s="417">
        <v>0</v>
      </c>
      <c r="I38" s="417">
        <v>0</v>
      </c>
      <c r="J38" s="417">
        <v>0</v>
      </c>
      <c r="K38" s="417">
        <v>0</v>
      </c>
      <c r="L38" s="417">
        <v>0</v>
      </c>
      <c r="M38" s="417">
        <v>0</v>
      </c>
      <c r="N38" s="417">
        <v>0</v>
      </c>
      <c r="O38" s="417">
        <v>0</v>
      </c>
      <c r="P38" s="417">
        <v>13393</v>
      </c>
      <c r="Q38" s="417">
        <v>0</v>
      </c>
      <c r="R38" s="417">
        <v>0</v>
      </c>
      <c r="S38" s="417">
        <v>0</v>
      </c>
      <c r="T38" s="417">
        <v>0</v>
      </c>
      <c r="U38" s="417">
        <v>0</v>
      </c>
      <c r="V38" s="417">
        <v>44</v>
      </c>
      <c r="W38" s="417">
        <v>0</v>
      </c>
      <c r="X38" s="417">
        <v>7</v>
      </c>
      <c r="Y38" s="417">
        <v>0</v>
      </c>
      <c r="Z38" s="417">
        <v>0</v>
      </c>
      <c r="AA38" s="417">
        <v>0</v>
      </c>
      <c r="AB38" s="417">
        <v>0</v>
      </c>
      <c r="AC38" s="417">
        <v>0</v>
      </c>
      <c r="AD38" s="417">
        <v>0</v>
      </c>
      <c r="AE38" s="417">
        <v>0</v>
      </c>
      <c r="AF38" s="417">
        <v>0</v>
      </c>
      <c r="AG38" s="417">
        <v>0</v>
      </c>
      <c r="AH38" s="417">
        <v>0</v>
      </c>
      <c r="AI38" s="417">
        <v>0</v>
      </c>
    </row>
    <row r="39" spans="1:35" ht="25.5" x14ac:dyDescent="0.2">
      <c r="A39" s="415" t="s">
        <v>1440</v>
      </c>
      <c r="B39" s="416" t="s">
        <v>1016</v>
      </c>
      <c r="C39" s="417">
        <v>13457</v>
      </c>
      <c r="D39" s="417">
        <v>13</v>
      </c>
      <c r="E39" s="417">
        <v>0</v>
      </c>
      <c r="F39" s="417">
        <v>0</v>
      </c>
      <c r="G39" s="417">
        <v>0</v>
      </c>
      <c r="H39" s="417">
        <v>0</v>
      </c>
      <c r="I39" s="417">
        <v>0</v>
      </c>
      <c r="J39" s="417">
        <v>0</v>
      </c>
      <c r="K39" s="417">
        <v>0</v>
      </c>
      <c r="L39" s="417">
        <v>0</v>
      </c>
      <c r="M39" s="417">
        <v>0</v>
      </c>
      <c r="N39" s="417">
        <v>0</v>
      </c>
      <c r="O39" s="417">
        <v>0</v>
      </c>
      <c r="P39" s="417">
        <v>13393</v>
      </c>
      <c r="Q39" s="417">
        <v>0</v>
      </c>
      <c r="R39" s="417">
        <v>0</v>
      </c>
      <c r="S39" s="417">
        <v>0</v>
      </c>
      <c r="T39" s="417">
        <v>0</v>
      </c>
      <c r="U39" s="417">
        <v>0</v>
      </c>
      <c r="V39" s="417">
        <v>44</v>
      </c>
      <c r="W39" s="417">
        <v>0</v>
      </c>
      <c r="X39" s="417">
        <v>7</v>
      </c>
      <c r="Y39" s="417">
        <v>0</v>
      </c>
      <c r="Z39" s="417">
        <v>0</v>
      </c>
      <c r="AA39" s="417">
        <v>0</v>
      </c>
      <c r="AB39" s="417">
        <v>0</v>
      </c>
      <c r="AC39" s="417">
        <v>0</v>
      </c>
      <c r="AD39" s="417">
        <v>0</v>
      </c>
      <c r="AE39" s="417">
        <v>0</v>
      </c>
      <c r="AF39" s="417">
        <v>0</v>
      </c>
      <c r="AG39" s="417">
        <v>0</v>
      </c>
      <c r="AH39" s="417">
        <v>0</v>
      </c>
      <c r="AI39" s="417">
        <v>0</v>
      </c>
    </row>
    <row r="40" spans="1:35" ht="25.5" x14ac:dyDescent="0.2">
      <c r="A40" s="415" t="s">
        <v>1441</v>
      </c>
      <c r="B40" s="416" t="s">
        <v>1017</v>
      </c>
      <c r="C40" s="417">
        <v>198953</v>
      </c>
      <c r="D40" s="417">
        <v>4384</v>
      </c>
      <c r="E40" s="417">
        <v>0</v>
      </c>
      <c r="F40" s="417">
        <v>66890</v>
      </c>
      <c r="G40" s="417">
        <v>0</v>
      </c>
      <c r="H40" s="417">
        <v>0</v>
      </c>
      <c r="I40" s="417">
        <v>0</v>
      </c>
      <c r="J40" s="417">
        <v>0</v>
      </c>
      <c r="K40" s="417">
        <v>0</v>
      </c>
      <c r="L40" s="417">
        <v>0</v>
      </c>
      <c r="M40" s="417">
        <v>0</v>
      </c>
      <c r="N40" s="417">
        <v>0</v>
      </c>
      <c r="O40" s="417">
        <v>0</v>
      </c>
      <c r="P40" s="417">
        <v>110881</v>
      </c>
      <c r="Q40" s="417">
        <v>0</v>
      </c>
      <c r="R40" s="417">
        <v>0</v>
      </c>
      <c r="S40" s="417">
        <v>0</v>
      </c>
      <c r="T40" s="417">
        <v>0</v>
      </c>
      <c r="U40" s="417">
        <v>0</v>
      </c>
      <c r="V40" s="417">
        <v>3697</v>
      </c>
      <c r="W40" s="417">
        <v>0</v>
      </c>
      <c r="X40" s="417">
        <v>13101</v>
      </c>
      <c r="Y40" s="417">
        <v>0</v>
      </c>
      <c r="Z40" s="417">
        <v>0</v>
      </c>
      <c r="AA40" s="417">
        <v>0</v>
      </c>
      <c r="AB40" s="417">
        <v>0</v>
      </c>
      <c r="AC40" s="417">
        <v>0</v>
      </c>
      <c r="AD40" s="417">
        <v>0</v>
      </c>
      <c r="AE40" s="417">
        <v>0</v>
      </c>
      <c r="AF40" s="417">
        <v>0</v>
      </c>
      <c r="AG40" s="417">
        <v>0</v>
      </c>
      <c r="AH40" s="417">
        <v>0</v>
      </c>
      <c r="AI40" s="417">
        <v>0</v>
      </c>
    </row>
    <row r="41" spans="1:35" ht="13.5" thickBot="1" x14ac:dyDescent="0.25">
      <c r="A41" s="415" t="s">
        <v>1442</v>
      </c>
      <c r="B41" s="416" t="s">
        <v>1018</v>
      </c>
      <c r="C41" s="417">
        <v>165632</v>
      </c>
      <c r="D41" s="417">
        <v>0</v>
      </c>
      <c r="E41" s="417">
        <v>0</v>
      </c>
      <c r="F41" s="417">
        <v>66890</v>
      </c>
      <c r="G41" s="417">
        <v>0</v>
      </c>
      <c r="H41" s="417">
        <v>0</v>
      </c>
      <c r="I41" s="417">
        <v>0</v>
      </c>
      <c r="J41" s="417">
        <v>0</v>
      </c>
      <c r="K41" s="417">
        <v>0</v>
      </c>
      <c r="L41" s="417">
        <v>0</v>
      </c>
      <c r="M41" s="417">
        <v>0</v>
      </c>
      <c r="N41" s="417">
        <v>0</v>
      </c>
      <c r="O41" s="417">
        <v>0</v>
      </c>
      <c r="P41" s="417">
        <v>98742</v>
      </c>
      <c r="Q41" s="417">
        <v>0</v>
      </c>
      <c r="R41" s="417">
        <v>0</v>
      </c>
      <c r="S41" s="417">
        <v>0</v>
      </c>
      <c r="T41" s="417">
        <v>0</v>
      </c>
      <c r="U41" s="417">
        <v>0</v>
      </c>
      <c r="V41" s="417">
        <v>0</v>
      </c>
      <c r="W41" s="417">
        <v>0</v>
      </c>
      <c r="X41" s="417">
        <v>0</v>
      </c>
      <c r="Y41" s="417">
        <v>0</v>
      </c>
      <c r="Z41" s="417">
        <v>0</v>
      </c>
      <c r="AA41" s="417">
        <v>0</v>
      </c>
      <c r="AB41" s="417">
        <v>0</v>
      </c>
      <c r="AC41" s="417">
        <v>0</v>
      </c>
      <c r="AD41" s="417">
        <v>0</v>
      </c>
      <c r="AE41" s="417">
        <v>0</v>
      </c>
      <c r="AF41" s="417">
        <v>0</v>
      </c>
      <c r="AG41" s="417">
        <v>0</v>
      </c>
      <c r="AH41" s="417">
        <v>0</v>
      </c>
      <c r="AI41" s="417">
        <v>0</v>
      </c>
    </row>
    <row r="42" spans="1:35" ht="39" thickBot="1" x14ac:dyDescent="0.25">
      <c r="A42" s="787" t="s">
        <v>1443</v>
      </c>
      <c r="B42" s="788" t="s">
        <v>1444</v>
      </c>
      <c r="C42" s="424">
        <v>18244247</v>
      </c>
      <c r="D42" s="424">
        <v>518960</v>
      </c>
      <c r="E42" s="424">
        <v>0</v>
      </c>
      <c r="F42" s="424">
        <v>2134420</v>
      </c>
      <c r="G42" s="424">
        <v>8581214</v>
      </c>
      <c r="H42" s="424">
        <v>0</v>
      </c>
      <c r="I42" s="424">
        <v>0</v>
      </c>
      <c r="J42" s="424">
        <v>0</v>
      </c>
      <c r="K42" s="424">
        <v>0</v>
      </c>
      <c r="L42" s="424">
        <v>0</v>
      </c>
      <c r="M42" s="424">
        <v>185930</v>
      </c>
      <c r="N42" s="424">
        <v>0</v>
      </c>
      <c r="O42" s="424">
        <v>0</v>
      </c>
      <c r="P42" s="424">
        <v>1327150</v>
      </c>
      <c r="Q42" s="424">
        <v>0</v>
      </c>
      <c r="R42" s="424">
        <v>0</v>
      </c>
      <c r="S42" s="424">
        <v>2723350</v>
      </c>
      <c r="T42" s="424">
        <v>0</v>
      </c>
      <c r="U42" s="424">
        <v>22500</v>
      </c>
      <c r="V42" s="424">
        <v>1514741</v>
      </c>
      <c r="W42" s="424">
        <v>0</v>
      </c>
      <c r="X42" s="424">
        <v>13108</v>
      </c>
      <c r="Y42" s="424">
        <v>40000</v>
      </c>
      <c r="Z42" s="424">
        <v>0</v>
      </c>
      <c r="AA42" s="424">
        <v>1182874</v>
      </c>
      <c r="AB42" s="424">
        <v>0</v>
      </c>
      <c r="AC42" s="424">
        <v>0</v>
      </c>
      <c r="AD42" s="424">
        <v>0</v>
      </c>
      <c r="AE42" s="424">
        <v>0</v>
      </c>
      <c r="AF42" s="424">
        <v>0</v>
      </c>
      <c r="AG42" s="424">
        <v>0</v>
      </c>
      <c r="AH42" s="424">
        <v>0</v>
      </c>
      <c r="AI42" s="425">
        <v>0</v>
      </c>
    </row>
    <row r="43" spans="1:35" x14ac:dyDescent="0.2">
      <c r="A43" s="415" t="s">
        <v>1445</v>
      </c>
      <c r="B43" s="416" t="s">
        <v>1019</v>
      </c>
      <c r="C43" s="417">
        <v>4386500</v>
      </c>
      <c r="D43" s="417">
        <v>0</v>
      </c>
      <c r="E43" s="417">
        <v>0</v>
      </c>
      <c r="F43" s="417">
        <v>0</v>
      </c>
      <c r="G43" s="417">
        <v>4386500</v>
      </c>
      <c r="H43" s="417">
        <v>0</v>
      </c>
      <c r="I43" s="417">
        <v>0</v>
      </c>
      <c r="J43" s="417">
        <v>0</v>
      </c>
      <c r="K43" s="417">
        <v>0</v>
      </c>
      <c r="L43" s="417">
        <v>0</v>
      </c>
      <c r="M43" s="417">
        <v>0</v>
      </c>
      <c r="N43" s="417">
        <v>0</v>
      </c>
      <c r="O43" s="417">
        <v>0</v>
      </c>
      <c r="P43" s="417">
        <v>0</v>
      </c>
      <c r="Q43" s="417">
        <v>0</v>
      </c>
      <c r="R43" s="417">
        <v>0</v>
      </c>
      <c r="S43" s="417">
        <v>0</v>
      </c>
      <c r="T43" s="417">
        <v>0</v>
      </c>
      <c r="U43" s="417">
        <v>0</v>
      </c>
      <c r="V43" s="417">
        <v>0</v>
      </c>
      <c r="W43" s="417">
        <v>0</v>
      </c>
      <c r="X43" s="417">
        <v>0</v>
      </c>
      <c r="Y43" s="417">
        <v>0</v>
      </c>
      <c r="Z43" s="417">
        <v>0</v>
      </c>
      <c r="AA43" s="417">
        <v>0</v>
      </c>
      <c r="AB43" s="417">
        <v>0</v>
      </c>
      <c r="AC43" s="417">
        <v>0</v>
      </c>
      <c r="AD43" s="417">
        <v>0</v>
      </c>
      <c r="AE43" s="417">
        <v>0</v>
      </c>
      <c r="AF43" s="417">
        <v>0</v>
      </c>
      <c r="AG43" s="417">
        <v>0</v>
      </c>
      <c r="AH43" s="417">
        <v>0</v>
      </c>
      <c r="AI43" s="417">
        <v>0</v>
      </c>
    </row>
    <row r="44" spans="1:35" ht="13.5" thickBot="1" x14ac:dyDescent="0.25">
      <c r="A44" s="415" t="s">
        <v>1446</v>
      </c>
      <c r="B44" s="416" t="s">
        <v>1447</v>
      </c>
      <c r="C44" s="417">
        <v>118110</v>
      </c>
      <c r="D44" s="417">
        <v>0</v>
      </c>
      <c r="E44" s="417">
        <v>0</v>
      </c>
      <c r="F44" s="417">
        <v>0</v>
      </c>
      <c r="G44" s="417">
        <v>118110</v>
      </c>
      <c r="H44" s="417">
        <v>0</v>
      </c>
      <c r="I44" s="417">
        <v>0</v>
      </c>
      <c r="J44" s="417">
        <v>0</v>
      </c>
      <c r="K44" s="417">
        <v>0</v>
      </c>
      <c r="L44" s="417">
        <v>0</v>
      </c>
      <c r="M44" s="417">
        <v>0</v>
      </c>
      <c r="N44" s="417">
        <v>0</v>
      </c>
      <c r="O44" s="417">
        <v>0</v>
      </c>
      <c r="P44" s="417">
        <v>0</v>
      </c>
      <c r="Q44" s="417">
        <v>0</v>
      </c>
      <c r="R44" s="417">
        <v>0</v>
      </c>
      <c r="S44" s="417">
        <v>0</v>
      </c>
      <c r="T44" s="417">
        <v>0</v>
      </c>
      <c r="U44" s="417">
        <v>0</v>
      </c>
      <c r="V44" s="417">
        <v>0</v>
      </c>
      <c r="W44" s="417">
        <v>0</v>
      </c>
      <c r="X44" s="417">
        <v>0</v>
      </c>
      <c r="Y44" s="417">
        <v>0</v>
      </c>
      <c r="Z44" s="417">
        <v>0</v>
      </c>
      <c r="AA44" s="417">
        <v>0</v>
      </c>
      <c r="AB44" s="417">
        <v>0</v>
      </c>
      <c r="AC44" s="417">
        <v>0</v>
      </c>
      <c r="AD44" s="417">
        <v>0</v>
      </c>
      <c r="AE44" s="417">
        <v>0</v>
      </c>
      <c r="AF44" s="417">
        <v>0</v>
      </c>
      <c r="AG44" s="417">
        <v>0</v>
      </c>
      <c r="AH44" s="417">
        <v>0</v>
      </c>
      <c r="AI44" s="417">
        <v>0</v>
      </c>
    </row>
    <row r="45" spans="1:35" ht="26.25" thickBot="1" x14ac:dyDescent="0.25">
      <c r="A45" s="787" t="s">
        <v>1448</v>
      </c>
      <c r="B45" s="788" t="s">
        <v>1449</v>
      </c>
      <c r="C45" s="424">
        <v>4504610</v>
      </c>
      <c r="D45" s="424">
        <v>0</v>
      </c>
      <c r="E45" s="424">
        <v>0</v>
      </c>
      <c r="F45" s="424">
        <v>0</v>
      </c>
      <c r="G45" s="424">
        <v>4504610</v>
      </c>
      <c r="H45" s="424">
        <v>0</v>
      </c>
      <c r="I45" s="424">
        <v>0</v>
      </c>
      <c r="J45" s="424">
        <v>0</v>
      </c>
      <c r="K45" s="424">
        <v>0</v>
      </c>
      <c r="L45" s="424">
        <v>0</v>
      </c>
      <c r="M45" s="424">
        <v>0</v>
      </c>
      <c r="N45" s="424">
        <v>0</v>
      </c>
      <c r="O45" s="424">
        <v>0</v>
      </c>
      <c r="P45" s="424">
        <v>0</v>
      </c>
      <c r="Q45" s="424">
        <v>0</v>
      </c>
      <c r="R45" s="424">
        <v>0</v>
      </c>
      <c r="S45" s="424">
        <v>0</v>
      </c>
      <c r="T45" s="424">
        <v>0</v>
      </c>
      <c r="U45" s="424">
        <v>0</v>
      </c>
      <c r="V45" s="424">
        <v>0</v>
      </c>
      <c r="W45" s="424">
        <v>0</v>
      </c>
      <c r="X45" s="424">
        <v>0</v>
      </c>
      <c r="Y45" s="424">
        <v>0</v>
      </c>
      <c r="Z45" s="424">
        <v>0</v>
      </c>
      <c r="AA45" s="424">
        <v>0</v>
      </c>
      <c r="AB45" s="424">
        <v>0</v>
      </c>
      <c r="AC45" s="424">
        <v>0</v>
      </c>
      <c r="AD45" s="424">
        <v>0</v>
      </c>
      <c r="AE45" s="424">
        <v>0</v>
      </c>
      <c r="AF45" s="424">
        <v>0</v>
      </c>
      <c r="AG45" s="424">
        <v>0</v>
      </c>
      <c r="AH45" s="424">
        <v>0</v>
      </c>
      <c r="AI45" s="425">
        <v>0</v>
      </c>
    </row>
    <row r="46" spans="1:35" ht="25.5" x14ac:dyDescent="0.2">
      <c r="A46" s="415" t="s">
        <v>1450</v>
      </c>
      <c r="B46" s="416" t="s">
        <v>1451</v>
      </c>
      <c r="C46" s="417">
        <v>335000</v>
      </c>
      <c r="D46" s="417">
        <v>0</v>
      </c>
      <c r="E46" s="417">
        <v>0</v>
      </c>
      <c r="F46" s="417">
        <v>0</v>
      </c>
      <c r="G46" s="417">
        <v>0</v>
      </c>
      <c r="H46" s="417">
        <v>0</v>
      </c>
      <c r="I46" s="417">
        <v>0</v>
      </c>
      <c r="J46" s="417">
        <v>0</v>
      </c>
      <c r="K46" s="417">
        <v>0</v>
      </c>
      <c r="L46" s="417">
        <v>0</v>
      </c>
      <c r="M46" s="417">
        <v>0</v>
      </c>
      <c r="N46" s="417">
        <v>0</v>
      </c>
      <c r="O46" s="417">
        <v>0</v>
      </c>
      <c r="P46" s="417">
        <v>35000</v>
      </c>
      <c r="Q46" s="417">
        <v>0</v>
      </c>
      <c r="R46" s="417">
        <v>0</v>
      </c>
      <c r="S46" s="417">
        <v>0</v>
      </c>
      <c r="T46" s="417">
        <v>0</v>
      </c>
      <c r="U46" s="417">
        <v>0</v>
      </c>
      <c r="V46" s="417">
        <v>300000</v>
      </c>
      <c r="W46" s="417">
        <v>0</v>
      </c>
      <c r="X46" s="417">
        <v>0</v>
      </c>
      <c r="Y46" s="417">
        <v>0</v>
      </c>
      <c r="Z46" s="417">
        <v>0</v>
      </c>
      <c r="AA46" s="417">
        <v>0</v>
      </c>
      <c r="AB46" s="417">
        <v>0</v>
      </c>
      <c r="AC46" s="417">
        <v>0</v>
      </c>
      <c r="AD46" s="417">
        <v>0</v>
      </c>
      <c r="AE46" s="417">
        <v>0</v>
      </c>
      <c r="AF46" s="417">
        <v>0</v>
      </c>
      <c r="AG46" s="417">
        <v>0</v>
      </c>
      <c r="AH46" s="417">
        <v>0</v>
      </c>
      <c r="AI46" s="417">
        <v>0</v>
      </c>
    </row>
    <row r="47" spans="1:35" x14ac:dyDescent="0.2">
      <c r="A47" s="415" t="s">
        <v>1452</v>
      </c>
      <c r="B47" s="416" t="s">
        <v>1453</v>
      </c>
      <c r="C47" s="417">
        <v>300000</v>
      </c>
      <c r="D47" s="417">
        <v>0</v>
      </c>
      <c r="E47" s="417">
        <v>0</v>
      </c>
      <c r="F47" s="417">
        <v>0</v>
      </c>
      <c r="G47" s="417">
        <v>0</v>
      </c>
      <c r="H47" s="417">
        <v>0</v>
      </c>
      <c r="I47" s="417">
        <v>0</v>
      </c>
      <c r="J47" s="417">
        <v>0</v>
      </c>
      <c r="K47" s="417">
        <v>0</v>
      </c>
      <c r="L47" s="417">
        <v>0</v>
      </c>
      <c r="M47" s="417">
        <v>0</v>
      </c>
      <c r="N47" s="417">
        <v>0</v>
      </c>
      <c r="O47" s="417">
        <v>0</v>
      </c>
      <c r="P47" s="417">
        <v>0</v>
      </c>
      <c r="Q47" s="417">
        <v>0</v>
      </c>
      <c r="R47" s="417">
        <v>0</v>
      </c>
      <c r="S47" s="417">
        <v>0</v>
      </c>
      <c r="T47" s="417">
        <v>0</v>
      </c>
      <c r="U47" s="417">
        <v>0</v>
      </c>
      <c r="V47" s="417">
        <v>300000</v>
      </c>
      <c r="W47" s="417">
        <v>0</v>
      </c>
      <c r="X47" s="417">
        <v>0</v>
      </c>
      <c r="Y47" s="417">
        <v>0</v>
      </c>
      <c r="Z47" s="417">
        <v>0</v>
      </c>
      <c r="AA47" s="417">
        <v>0</v>
      </c>
      <c r="AB47" s="417">
        <v>0</v>
      </c>
      <c r="AC47" s="417">
        <v>0</v>
      </c>
      <c r="AD47" s="417">
        <v>0</v>
      </c>
      <c r="AE47" s="417">
        <v>0</v>
      </c>
      <c r="AF47" s="417">
        <v>0</v>
      </c>
      <c r="AG47" s="417">
        <v>0</v>
      </c>
      <c r="AH47" s="417">
        <v>0</v>
      </c>
      <c r="AI47" s="417">
        <v>0</v>
      </c>
    </row>
    <row r="48" spans="1:35" x14ac:dyDescent="0.2">
      <c r="A48" s="415" t="s">
        <v>1454</v>
      </c>
      <c r="B48" s="416" t="s">
        <v>1455</v>
      </c>
      <c r="C48" s="417">
        <v>15000</v>
      </c>
      <c r="D48" s="417">
        <v>0</v>
      </c>
      <c r="E48" s="417">
        <v>0</v>
      </c>
      <c r="F48" s="417">
        <v>0</v>
      </c>
      <c r="G48" s="417">
        <v>0</v>
      </c>
      <c r="H48" s="417">
        <v>0</v>
      </c>
      <c r="I48" s="417">
        <v>0</v>
      </c>
      <c r="J48" s="417">
        <v>0</v>
      </c>
      <c r="K48" s="417">
        <v>0</v>
      </c>
      <c r="L48" s="417">
        <v>0</v>
      </c>
      <c r="M48" s="417">
        <v>0</v>
      </c>
      <c r="N48" s="417">
        <v>0</v>
      </c>
      <c r="O48" s="417">
        <v>0</v>
      </c>
      <c r="P48" s="417">
        <v>15000</v>
      </c>
      <c r="Q48" s="417">
        <v>0</v>
      </c>
      <c r="R48" s="417">
        <v>0</v>
      </c>
      <c r="S48" s="417">
        <v>0</v>
      </c>
      <c r="T48" s="417">
        <v>0</v>
      </c>
      <c r="U48" s="417">
        <v>0</v>
      </c>
      <c r="V48" s="417">
        <v>0</v>
      </c>
      <c r="W48" s="417">
        <v>0</v>
      </c>
      <c r="X48" s="417">
        <v>0</v>
      </c>
      <c r="Y48" s="417">
        <v>0</v>
      </c>
      <c r="Z48" s="417">
        <v>0</v>
      </c>
      <c r="AA48" s="417">
        <v>0</v>
      </c>
      <c r="AB48" s="417">
        <v>0</v>
      </c>
      <c r="AC48" s="417">
        <v>0</v>
      </c>
      <c r="AD48" s="417">
        <v>0</v>
      </c>
      <c r="AE48" s="417">
        <v>0</v>
      </c>
      <c r="AF48" s="417">
        <v>0</v>
      </c>
      <c r="AG48" s="417">
        <v>0</v>
      </c>
      <c r="AH48" s="417">
        <v>0</v>
      </c>
      <c r="AI48" s="417">
        <v>0</v>
      </c>
    </row>
    <row r="49" spans="1:35" ht="13.5" thickBot="1" x14ac:dyDescent="0.25">
      <c r="A49" s="415" t="s">
        <v>1456</v>
      </c>
      <c r="B49" s="416" t="s">
        <v>1457</v>
      </c>
      <c r="C49" s="417">
        <v>20000</v>
      </c>
      <c r="D49" s="417">
        <v>0</v>
      </c>
      <c r="E49" s="417">
        <v>0</v>
      </c>
      <c r="F49" s="417">
        <v>0</v>
      </c>
      <c r="G49" s="417">
        <v>0</v>
      </c>
      <c r="H49" s="417">
        <v>0</v>
      </c>
      <c r="I49" s="417">
        <v>0</v>
      </c>
      <c r="J49" s="417">
        <v>0</v>
      </c>
      <c r="K49" s="417">
        <v>0</v>
      </c>
      <c r="L49" s="417">
        <v>0</v>
      </c>
      <c r="M49" s="417">
        <v>0</v>
      </c>
      <c r="N49" s="417">
        <v>0</v>
      </c>
      <c r="O49" s="417">
        <v>0</v>
      </c>
      <c r="P49" s="417">
        <v>20000</v>
      </c>
      <c r="Q49" s="417">
        <v>0</v>
      </c>
      <c r="R49" s="417">
        <v>0</v>
      </c>
      <c r="S49" s="417">
        <v>0</v>
      </c>
      <c r="T49" s="417">
        <v>0</v>
      </c>
      <c r="U49" s="417">
        <v>0</v>
      </c>
      <c r="V49" s="417">
        <v>0</v>
      </c>
      <c r="W49" s="417">
        <v>0</v>
      </c>
      <c r="X49" s="417">
        <v>0</v>
      </c>
      <c r="Y49" s="417">
        <v>0</v>
      </c>
      <c r="Z49" s="417">
        <v>0</v>
      </c>
      <c r="AA49" s="417">
        <v>0</v>
      </c>
      <c r="AB49" s="417">
        <v>0</v>
      </c>
      <c r="AC49" s="417">
        <v>0</v>
      </c>
      <c r="AD49" s="417">
        <v>0</v>
      </c>
      <c r="AE49" s="417">
        <v>0</v>
      </c>
      <c r="AF49" s="417">
        <v>0</v>
      </c>
      <c r="AG49" s="417">
        <v>0</v>
      </c>
      <c r="AH49" s="417">
        <v>0</v>
      </c>
      <c r="AI49" s="417">
        <v>0</v>
      </c>
    </row>
    <row r="50" spans="1:35" ht="26.25" thickBot="1" x14ac:dyDescent="0.25">
      <c r="A50" s="787" t="s">
        <v>1458</v>
      </c>
      <c r="B50" s="788" t="s">
        <v>1459</v>
      </c>
      <c r="C50" s="424">
        <v>335000</v>
      </c>
      <c r="D50" s="424">
        <v>0</v>
      </c>
      <c r="E50" s="424">
        <v>0</v>
      </c>
      <c r="F50" s="424">
        <v>0</v>
      </c>
      <c r="G50" s="424">
        <v>0</v>
      </c>
      <c r="H50" s="424">
        <v>0</v>
      </c>
      <c r="I50" s="424">
        <v>0</v>
      </c>
      <c r="J50" s="424">
        <v>0</v>
      </c>
      <c r="K50" s="424">
        <v>0</v>
      </c>
      <c r="L50" s="424">
        <v>0</v>
      </c>
      <c r="M50" s="424">
        <v>0</v>
      </c>
      <c r="N50" s="424">
        <v>0</v>
      </c>
      <c r="O50" s="424">
        <v>0</v>
      </c>
      <c r="P50" s="424">
        <v>35000</v>
      </c>
      <c r="Q50" s="424">
        <v>0</v>
      </c>
      <c r="R50" s="424">
        <v>0</v>
      </c>
      <c r="S50" s="424">
        <v>0</v>
      </c>
      <c r="T50" s="424">
        <v>0</v>
      </c>
      <c r="U50" s="424">
        <v>0</v>
      </c>
      <c r="V50" s="424">
        <v>300000</v>
      </c>
      <c r="W50" s="424">
        <v>0</v>
      </c>
      <c r="X50" s="424">
        <v>0</v>
      </c>
      <c r="Y50" s="424">
        <v>0</v>
      </c>
      <c r="Z50" s="424">
        <v>0</v>
      </c>
      <c r="AA50" s="424">
        <v>0</v>
      </c>
      <c r="AB50" s="424">
        <v>0</v>
      </c>
      <c r="AC50" s="424">
        <v>0</v>
      </c>
      <c r="AD50" s="424">
        <v>0</v>
      </c>
      <c r="AE50" s="424">
        <v>0</v>
      </c>
      <c r="AF50" s="424">
        <v>0</v>
      </c>
      <c r="AG50" s="424">
        <v>0</v>
      </c>
      <c r="AH50" s="424">
        <v>0</v>
      </c>
      <c r="AI50" s="425">
        <v>0</v>
      </c>
    </row>
    <row r="51" spans="1:35" ht="26.25" thickBot="1" x14ac:dyDescent="0.25">
      <c r="A51" s="787" t="s">
        <v>1460</v>
      </c>
      <c r="B51" s="788" t="s">
        <v>1461</v>
      </c>
      <c r="C51" s="424">
        <v>425832517</v>
      </c>
      <c r="D51" s="424">
        <v>518960</v>
      </c>
      <c r="E51" s="424">
        <v>155000</v>
      </c>
      <c r="F51" s="424">
        <v>2134420</v>
      </c>
      <c r="G51" s="424">
        <v>13085824</v>
      </c>
      <c r="H51" s="424">
        <v>214423001</v>
      </c>
      <c r="I51" s="424">
        <v>0</v>
      </c>
      <c r="J51" s="424">
        <v>82195387</v>
      </c>
      <c r="K51" s="424">
        <v>17922239</v>
      </c>
      <c r="L51" s="424">
        <v>0</v>
      </c>
      <c r="M51" s="424">
        <v>185930</v>
      </c>
      <c r="N51" s="424">
        <v>0</v>
      </c>
      <c r="O51" s="424">
        <v>0</v>
      </c>
      <c r="P51" s="424">
        <v>1362150</v>
      </c>
      <c r="Q51" s="424">
        <v>115200</v>
      </c>
      <c r="R51" s="424">
        <v>9798100</v>
      </c>
      <c r="S51" s="424">
        <v>2723350</v>
      </c>
      <c r="T51" s="424">
        <v>0</v>
      </c>
      <c r="U51" s="424">
        <v>22500</v>
      </c>
      <c r="V51" s="424">
        <v>1814741</v>
      </c>
      <c r="W51" s="424">
        <v>0</v>
      </c>
      <c r="X51" s="424">
        <v>13108</v>
      </c>
      <c r="Y51" s="424">
        <v>40000</v>
      </c>
      <c r="Z51" s="424">
        <v>0</v>
      </c>
      <c r="AA51" s="424">
        <v>1182874</v>
      </c>
      <c r="AB51" s="424">
        <v>0</v>
      </c>
      <c r="AC51" s="424">
        <v>0</v>
      </c>
      <c r="AD51" s="424">
        <v>3443500</v>
      </c>
      <c r="AE51" s="424">
        <v>0</v>
      </c>
      <c r="AF51" s="424">
        <v>0</v>
      </c>
      <c r="AG51" s="424">
        <v>0</v>
      </c>
      <c r="AH51" s="424">
        <v>6959976</v>
      </c>
      <c r="AI51" s="425">
        <v>67736257</v>
      </c>
    </row>
    <row r="52" spans="1:35" ht="25.5" x14ac:dyDescent="0.2">
      <c r="A52" s="415" t="s">
        <v>1462</v>
      </c>
      <c r="B52" s="416" t="s">
        <v>859</v>
      </c>
      <c r="C52" s="417">
        <v>28195630</v>
      </c>
      <c r="D52" s="417">
        <v>0</v>
      </c>
      <c r="E52" s="417">
        <v>0</v>
      </c>
      <c r="F52" s="417">
        <v>0</v>
      </c>
      <c r="G52" s="417">
        <v>0</v>
      </c>
      <c r="H52" s="417">
        <v>0</v>
      </c>
      <c r="I52" s="417">
        <v>0</v>
      </c>
      <c r="J52" s="417">
        <v>28195630</v>
      </c>
      <c r="K52" s="417">
        <v>0</v>
      </c>
      <c r="L52" s="417">
        <v>0</v>
      </c>
      <c r="M52" s="417">
        <v>0</v>
      </c>
      <c r="N52" s="417">
        <v>0</v>
      </c>
      <c r="O52" s="417">
        <v>0</v>
      </c>
      <c r="P52" s="417">
        <v>0</v>
      </c>
      <c r="Q52" s="417">
        <v>0</v>
      </c>
      <c r="R52" s="417">
        <v>0</v>
      </c>
      <c r="S52" s="417">
        <v>0</v>
      </c>
      <c r="T52" s="417">
        <v>0</v>
      </c>
      <c r="U52" s="417">
        <v>0</v>
      </c>
      <c r="V52" s="417">
        <v>0</v>
      </c>
      <c r="W52" s="417">
        <v>0</v>
      </c>
      <c r="X52" s="417">
        <v>0</v>
      </c>
      <c r="Y52" s="417">
        <v>0</v>
      </c>
      <c r="Z52" s="417">
        <v>0</v>
      </c>
      <c r="AA52" s="417">
        <v>0</v>
      </c>
      <c r="AB52" s="417">
        <v>0</v>
      </c>
      <c r="AC52" s="417">
        <v>0</v>
      </c>
      <c r="AD52" s="417">
        <v>0</v>
      </c>
      <c r="AE52" s="417">
        <v>0</v>
      </c>
      <c r="AF52" s="417">
        <v>0</v>
      </c>
      <c r="AG52" s="417">
        <v>0</v>
      </c>
      <c r="AH52" s="417">
        <v>0</v>
      </c>
      <c r="AI52" s="417">
        <v>0</v>
      </c>
    </row>
    <row r="53" spans="1:35" x14ac:dyDescent="0.2">
      <c r="A53" s="415" t="s">
        <v>1408</v>
      </c>
      <c r="B53" s="416" t="s">
        <v>1020</v>
      </c>
      <c r="C53" s="417">
        <v>28195630</v>
      </c>
      <c r="D53" s="417">
        <v>0</v>
      </c>
      <c r="E53" s="417">
        <v>0</v>
      </c>
      <c r="F53" s="417">
        <v>0</v>
      </c>
      <c r="G53" s="417">
        <v>0</v>
      </c>
      <c r="H53" s="417">
        <v>0</v>
      </c>
      <c r="I53" s="417">
        <v>0</v>
      </c>
      <c r="J53" s="417">
        <v>28195630</v>
      </c>
      <c r="K53" s="417">
        <v>0</v>
      </c>
      <c r="L53" s="417">
        <v>0</v>
      </c>
      <c r="M53" s="417">
        <v>0</v>
      </c>
      <c r="N53" s="417">
        <v>0</v>
      </c>
      <c r="O53" s="417">
        <v>0</v>
      </c>
      <c r="P53" s="417">
        <v>0</v>
      </c>
      <c r="Q53" s="417">
        <v>0</v>
      </c>
      <c r="R53" s="417">
        <v>0</v>
      </c>
      <c r="S53" s="417">
        <v>0</v>
      </c>
      <c r="T53" s="417">
        <v>0</v>
      </c>
      <c r="U53" s="417">
        <v>0</v>
      </c>
      <c r="V53" s="417">
        <v>0</v>
      </c>
      <c r="W53" s="417">
        <v>0</v>
      </c>
      <c r="X53" s="417">
        <v>0</v>
      </c>
      <c r="Y53" s="417">
        <v>0</v>
      </c>
      <c r="Z53" s="417">
        <v>0</v>
      </c>
      <c r="AA53" s="417">
        <v>0</v>
      </c>
      <c r="AB53" s="417">
        <v>0</v>
      </c>
      <c r="AC53" s="417">
        <v>0</v>
      </c>
      <c r="AD53" s="417">
        <v>0</v>
      </c>
      <c r="AE53" s="417">
        <v>0</v>
      </c>
      <c r="AF53" s="417">
        <v>0</v>
      </c>
      <c r="AG53" s="417">
        <v>0</v>
      </c>
      <c r="AH53" s="417">
        <v>0</v>
      </c>
      <c r="AI53" s="417">
        <v>0</v>
      </c>
    </row>
    <row r="54" spans="1:35" ht="25.5" x14ac:dyDescent="0.2">
      <c r="A54" s="415" t="s">
        <v>1463</v>
      </c>
      <c r="B54" s="416" t="s">
        <v>860</v>
      </c>
      <c r="C54" s="417">
        <v>8128577</v>
      </c>
      <c r="D54" s="417">
        <v>0</v>
      </c>
      <c r="E54" s="417">
        <v>0</v>
      </c>
      <c r="F54" s="417">
        <v>0</v>
      </c>
      <c r="G54" s="417">
        <v>0</v>
      </c>
      <c r="H54" s="417">
        <v>8128577</v>
      </c>
      <c r="I54" s="417">
        <v>0</v>
      </c>
      <c r="J54" s="417">
        <v>0</v>
      </c>
      <c r="K54" s="417">
        <v>0</v>
      </c>
      <c r="L54" s="417">
        <v>0</v>
      </c>
      <c r="M54" s="417">
        <v>0</v>
      </c>
      <c r="N54" s="417">
        <v>0</v>
      </c>
      <c r="O54" s="417">
        <v>0</v>
      </c>
      <c r="P54" s="417">
        <v>0</v>
      </c>
      <c r="Q54" s="417">
        <v>0</v>
      </c>
      <c r="R54" s="417">
        <v>0</v>
      </c>
      <c r="S54" s="417">
        <v>0</v>
      </c>
      <c r="T54" s="417">
        <v>0</v>
      </c>
      <c r="U54" s="417">
        <v>0</v>
      </c>
      <c r="V54" s="417">
        <v>0</v>
      </c>
      <c r="W54" s="417">
        <v>0</v>
      </c>
      <c r="X54" s="417">
        <v>0</v>
      </c>
      <c r="Y54" s="417">
        <v>0</v>
      </c>
      <c r="Z54" s="417">
        <v>0</v>
      </c>
      <c r="AA54" s="417">
        <v>0</v>
      </c>
      <c r="AB54" s="417">
        <v>0</v>
      </c>
      <c r="AC54" s="417">
        <v>0</v>
      </c>
      <c r="AD54" s="417">
        <v>0</v>
      </c>
      <c r="AE54" s="417">
        <v>0</v>
      </c>
      <c r="AF54" s="417">
        <v>0</v>
      </c>
      <c r="AG54" s="417">
        <v>0</v>
      </c>
      <c r="AH54" s="417">
        <v>0</v>
      </c>
      <c r="AI54" s="417">
        <v>0</v>
      </c>
    </row>
    <row r="55" spans="1:35" x14ac:dyDescent="0.2">
      <c r="A55" s="415" t="s">
        <v>1464</v>
      </c>
      <c r="B55" s="416" t="s">
        <v>861</v>
      </c>
      <c r="C55" s="417">
        <v>149894071</v>
      </c>
      <c r="D55" s="417">
        <v>0</v>
      </c>
      <c r="E55" s="417">
        <v>0</v>
      </c>
      <c r="F55" s="417">
        <v>0</v>
      </c>
      <c r="G55" s="417">
        <v>0</v>
      </c>
      <c r="H55" s="417">
        <v>0</v>
      </c>
      <c r="I55" s="417">
        <v>0</v>
      </c>
      <c r="J55" s="417">
        <v>149894071</v>
      </c>
      <c r="K55" s="417">
        <v>0</v>
      </c>
      <c r="L55" s="417">
        <v>0</v>
      </c>
      <c r="M55" s="417">
        <v>0</v>
      </c>
      <c r="N55" s="417">
        <v>0</v>
      </c>
      <c r="O55" s="417">
        <v>0</v>
      </c>
      <c r="P55" s="417">
        <v>0</v>
      </c>
      <c r="Q55" s="417">
        <v>0</v>
      </c>
      <c r="R55" s="417">
        <v>0</v>
      </c>
      <c r="S55" s="417">
        <v>0</v>
      </c>
      <c r="T55" s="417">
        <v>0</v>
      </c>
      <c r="U55" s="417">
        <v>0</v>
      </c>
      <c r="V55" s="417">
        <v>0</v>
      </c>
      <c r="W55" s="417">
        <v>0</v>
      </c>
      <c r="X55" s="417">
        <v>0</v>
      </c>
      <c r="Y55" s="417">
        <v>0</v>
      </c>
      <c r="Z55" s="417">
        <v>0</v>
      </c>
      <c r="AA55" s="417">
        <v>0</v>
      </c>
      <c r="AB55" s="417">
        <v>0</v>
      </c>
      <c r="AC55" s="417">
        <v>0</v>
      </c>
      <c r="AD55" s="417">
        <v>0</v>
      </c>
      <c r="AE55" s="417">
        <v>0</v>
      </c>
      <c r="AF55" s="417">
        <v>0</v>
      </c>
      <c r="AG55" s="417">
        <v>0</v>
      </c>
      <c r="AH55" s="417">
        <v>0</v>
      </c>
      <c r="AI55" s="417">
        <v>0</v>
      </c>
    </row>
    <row r="56" spans="1:35" ht="26.25" thickBot="1" x14ac:dyDescent="0.25">
      <c r="A56" s="415" t="s">
        <v>1465</v>
      </c>
      <c r="B56" s="416" t="s">
        <v>1021</v>
      </c>
      <c r="C56" s="417">
        <v>186218278</v>
      </c>
      <c r="D56" s="417">
        <v>0</v>
      </c>
      <c r="E56" s="417">
        <v>0</v>
      </c>
      <c r="F56" s="417">
        <v>0</v>
      </c>
      <c r="G56" s="417">
        <v>0</v>
      </c>
      <c r="H56" s="417">
        <v>8128577</v>
      </c>
      <c r="I56" s="417">
        <v>0</v>
      </c>
      <c r="J56" s="417">
        <v>178089701</v>
      </c>
      <c r="K56" s="417">
        <v>0</v>
      </c>
      <c r="L56" s="417">
        <v>0</v>
      </c>
      <c r="M56" s="417">
        <v>0</v>
      </c>
      <c r="N56" s="417">
        <v>0</v>
      </c>
      <c r="O56" s="417">
        <v>0</v>
      </c>
      <c r="P56" s="417">
        <v>0</v>
      </c>
      <c r="Q56" s="417">
        <v>0</v>
      </c>
      <c r="R56" s="417">
        <v>0</v>
      </c>
      <c r="S56" s="417">
        <v>0</v>
      </c>
      <c r="T56" s="417">
        <v>0</v>
      </c>
      <c r="U56" s="417">
        <v>0</v>
      </c>
      <c r="V56" s="417">
        <v>0</v>
      </c>
      <c r="W56" s="417">
        <v>0</v>
      </c>
      <c r="X56" s="417">
        <v>0</v>
      </c>
      <c r="Y56" s="417">
        <v>0</v>
      </c>
      <c r="Z56" s="417">
        <v>0</v>
      </c>
      <c r="AA56" s="417">
        <v>0</v>
      </c>
      <c r="AB56" s="417">
        <v>0</v>
      </c>
      <c r="AC56" s="417">
        <v>0</v>
      </c>
      <c r="AD56" s="417">
        <v>0</v>
      </c>
      <c r="AE56" s="417">
        <v>0</v>
      </c>
      <c r="AF56" s="417">
        <v>0</v>
      </c>
      <c r="AG56" s="417">
        <v>0</v>
      </c>
      <c r="AH56" s="417">
        <v>0</v>
      </c>
      <c r="AI56" s="417">
        <v>0</v>
      </c>
    </row>
    <row r="57" spans="1:35" ht="26.25" thickBot="1" x14ac:dyDescent="0.25">
      <c r="A57" s="787" t="s">
        <v>1466</v>
      </c>
      <c r="B57" s="788" t="s">
        <v>1467</v>
      </c>
      <c r="C57" s="424">
        <v>186218278</v>
      </c>
      <c r="D57" s="424">
        <v>0</v>
      </c>
      <c r="E57" s="424">
        <v>0</v>
      </c>
      <c r="F57" s="424">
        <v>0</v>
      </c>
      <c r="G57" s="424">
        <v>0</v>
      </c>
      <c r="H57" s="424">
        <v>8128577</v>
      </c>
      <c r="I57" s="424">
        <v>0</v>
      </c>
      <c r="J57" s="424">
        <v>178089701</v>
      </c>
      <c r="K57" s="424">
        <v>0</v>
      </c>
      <c r="L57" s="424">
        <v>0</v>
      </c>
      <c r="M57" s="424">
        <v>0</v>
      </c>
      <c r="N57" s="424">
        <v>0</v>
      </c>
      <c r="O57" s="424">
        <v>0</v>
      </c>
      <c r="P57" s="424">
        <v>0</v>
      </c>
      <c r="Q57" s="424">
        <v>0</v>
      </c>
      <c r="R57" s="424">
        <v>0</v>
      </c>
      <c r="S57" s="424">
        <v>0</v>
      </c>
      <c r="T57" s="424">
        <v>0</v>
      </c>
      <c r="U57" s="424">
        <v>0</v>
      </c>
      <c r="V57" s="424">
        <v>0</v>
      </c>
      <c r="W57" s="424">
        <v>0</v>
      </c>
      <c r="X57" s="424">
        <v>0</v>
      </c>
      <c r="Y57" s="424">
        <v>0</v>
      </c>
      <c r="Z57" s="424">
        <v>0</v>
      </c>
      <c r="AA57" s="424">
        <v>0</v>
      </c>
      <c r="AB57" s="424">
        <v>0</v>
      </c>
      <c r="AC57" s="424">
        <v>0</v>
      </c>
      <c r="AD57" s="424">
        <v>0</v>
      </c>
      <c r="AE57" s="424">
        <v>0</v>
      </c>
      <c r="AF57" s="424">
        <v>0</v>
      </c>
      <c r="AG57" s="424">
        <v>0</v>
      </c>
      <c r="AH57" s="424">
        <v>0</v>
      </c>
      <c r="AI57" s="425">
        <v>0</v>
      </c>
    </row>
    <row r="58" spans="1:35" ht="13.5" thickBot="1" x14ac:dyDescent="0.25">
      <c r="A58" s="787" t="s">
        <v>1468</v>
      </c>
      <c r="B58" s="788" t="s">
        <v>1469</v>
      </c>
      <c r="C58" s="424">
        <v>612050795</v>
      </c>
      <c r="D58" s="424">
        <v>518960</v>
      </c>
      <c r="E58" s="424">
        <v>155000</v>
      </c>
      <c r="F58" s="424">
        <v>2134420</v>
      </c>
      <c r="G58" s="424">
        <v>13085824</v>
      </c>
      <c r="H58" s="424">
        <v>222551578</v>
      </c>
      <c r="I58" s="424">
        <v>0</v>
      </c>
      <c r="J58" s="424">
        <v>260285088</v>
      </c>
      <c r="K58" s="424">
        <v>17922239</v>
      </c>
      <c r="L58" s="424">
        <v>0</v>
      </c>
      <c r="M58" s="424">
        <v>185930</v>
      </c>
      <c r="N58" s="424">
        <v>0</v>
      </c>
      <c r="O58" s="424">
        <v>0</v>
      </c>
      <c r="P58" s="424">
        <v>1362150</v>
      </c>
      <c r="Q58" s="424">
        <v>115200</v>
      </c>
      <c r="R58" s="424">
        <v>9798100</v>
      </c>
      <c r="S58" s="424">
        <v>2723350</v>
      </c>
      <c r="T58" s="424">
        <v>0</v>
      </c>
      <c r="U58" s="424">
        <v>22500</v>
      </c>
      <c r="V58" s="424">
        <v>1814741</v>
      </c>
      <c r="W58" s="424">
        <v>0</v>
      </c>
      <c r="X58" s="424">
        <v>13108</v>
      </c>
      <c r="Y58" s="424">
        <v>40000</v>
      </c>
      <c r="Z58" s="424">
        <v>0</v>
      </c>
      <c r="AA58" s="424">
        <v>1182874</v>
      </c>
      <c r="AB58" s="424">
        <v>0</v>
      </c>
      <c r="AC58" s="424">
        <v>0</v>
      </c>
      <c r="AD58" s="424">
        <v>3443500</v>
      </c>
      <c r="AE58" s="424">
        <v>0</v>
      </c>
      <c r="AF58" s="424">
        <v>0</v>
      </c>
      <c r="AG58" s="424">
        <v>0</v>
      </c>
      <c r="AH58" s="424">
        <v>6959976</v>
      </c>
      <c r="AI58" s="425">
        <v>67736257</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L25"/>
  <sheetViews>
    <sheetView zoomScale="64" zoomScaleNormal="64" workbookViewId="0">
      <selection activeCell="E25" sqref="E25"/>
    </sheetView>
  </sheetViews>
  <sheetFormatPr defaultRowHeight="15" x14ac:dyDescent="0.25"/>
  <cols>
    <col min="1" max="1" width="6.85546875" customWidth="1"/>
    <col min="2" max="2" width="52.85546875" bestFit="1" customWidth="1"/>
    <col min="3" max="6" width="29.7109375" customWidth="1"/>
    <col min="7" max="7" width="7.42578125" customWidth="1"/>
    <col min="8" max="8" width="60.140625" customWidth="1"/>
    <col min="9" max="12" width="29.7109375" customWidth="1"/>
  </cols>
  <sheetData>
    <row r="1" spans="1:12" ht="21" x14ac:dyDescent="0.35">
      <c r="A1" s="877" t="s">
        <v>718</v>
      </c>
      <c r="B1" s="877"/>
      <c r="C1" s="877"/>
      <c r="D1" s="877"/>
      <c r="E1" s="877"/>
      <c r="F1" s="877"/>
      <c r="G1" s="877"/>
      <c r="H1" s="877"/>
      <c r="I1" s="877"/>
      <c r="J1" s="877"/>
      <c r="K1" s="877"/>
      <c r="L1" s="877"/>
    </row>
    <row r="2" spans="1:12" ht="17.25" customHeight="1" x14ac:dyDescent="0.25">
      <c r="L2" s="91" t="s">
        <v>620</v>
      </c>
    </row>
    <row r="3" spans="1:12" ht="42.75" customHeight="1" x14ac:dyDescent="0.25">
      <c r="A3" s="878" t="s">
        <v>541</v>
      </c>
      <c r="B3" s="879"/>
      <c r="C3" s="879"/>
      <c r="D3" s="879"/>
      <c r="E3" s="879"/>
      <c r="F3" s="880"/>
      <c r="G3" s="881" t="s">
        <v>542</v>
      </c>
      <c r="H3" s="882"/>
      <c r="I3" s="882"/>
      <c r="J3" s="882"/>
      <c r="K3" s="882"/>
      <c r="L3" s="883"/>
    </row>
    <row r="4" spans="1:12" s="108" customFormat="1" ht="105" customHeight="1" x14ac:dyDescent="0.25">
      <c r="A4" s="107"/>
      <c r="B4" s="107" t="s">
        <v>717</v>
      </c>
      <c r="C4" s="107" t="s">
        <v>543</v>
      </c>
      <c r="D4" s="107" t="s">
        <v>544</v>
      </c>
      <c r="E4" s="107" t="s">
        <v>545</v>
      </c>
      <c r="F4" s="107" t="s">
        <v>546</v>
      </c>
      <c r="G4" s="107"/>
      <c r="H4" s="107" t="s">
        <v>717</v>
      </c>
      <c r="I4" s="107" t="s">
        <v>543</v>
      </c>
      <c r="J4" s="107" t="s">
        <v>544</v>
      </c>
      <c r="K4" s="107" t="s">
        <v>545</v>
      </c>
      <c r="L4" s="107" t="s">
        <v>546</v>
      </c>
    </row>
    <row r="5" spans="1:12" s="109" customFormat="1" ht="36" customHeight="1" x14ac:dyDescent="0.25">
      <c r="A5" s="884" t="s">
        <v>547</v>
      </c>
      <c r="B5" s="885"/>
      <c r="C5" s="885"/>
      <c r="D5" s="885"/>
      <c r="E5" s="885"/>
      <c r="F5" s="885"/>
      <c r="G5" s="885"/>
      <c r="H5" s="885"/>
      <c r="I5" s="885"/>
      <c r="J5" s="885"/>
      <c r="K5" s="885"/>
      <c r="L5" s="886"/>
    </row>
    <row r="6" spans="1:12" ht="24.95" customHeight="1" x14ac:dyDescent="0.35">
      <c r="A6" s="110" t="s">
        <v>53</v>
      </c>
      <c r="B6" s="110" t="s">
        <v>715</v>
      </c>
      <c r="C6" s="111">
        <f>'1m Összesítő'!S5</f>
        <v>240788088</v>
      </c>
      <c r="D6" s="111">
        <f>'1m Összesítő'!T5</f>
        <v>254019965</v>
      </c>
      <c r="E6" s="111">
        <f>'1m Összesítő'!U5</f>
        <v>245702040</v>
      </c>
      <c r="F6" s="269">
        <f>E6/D6</f>
        <v>0.96725483762664088</v>
      </c>
      <c r="G6" s="110" t="s">
        <v>244</v>
      </c>
      <c r="H6" s="110" t="s">
        <v>245</v>
      </c>
      <c r="I6" s="111">
        <f>'1m Összesítő'!S28</f>
        <v>178154969</v>
      </c>
      <c r="J6" s="111">
        <f>'1m Összesítő'!T28</f>
        <v>183108750</v>
      </c>
      <c r="K6" s="111">
        <f>'1m Összesítő'!U28</f>
        <v>164385593</v>
      </c>
      <c r="L6" s="273">
        <f>K6/J6</f>
        <v>0.89774843091878465</v>
      </c>
    </row>
    <row r="7" spans="1:12" ht="24.95" customHeight="1" x14ac:dyDescent="0.35">
      <c r="A7" s="110" t="s">
        <v>91</v>
      </c>
      <c r="B7" s="110" t="s">
        <v>92</v>
      </c>
      <c r="C7" s="111">
        <f>'1m Összesítő'!S7</f>
        <v>76200000</v>
      </c>
      <c r="D7" s="111">
        <f>'1m Összesítő'!T7</f>
        <v>76200000</v>
      </c>
      <c r="E7" s="111">
        <f>'1m Összesítő'!U7</f>
        <v>74851233</v>
      </c>
      <c r="F7" s="269">
        <f>E7/D7</f>
        <v>0.98229964566929129</v>
      </c>
      <c r="G7" s="110" t="s">
        <v>282</v>
      </c>
      <c r="H7" s="110" t="s">
        <v>548</v>
      </c>
      <c r="I7" s="111">
        <f>'1m Összesítő'!S29</f>
        <v>34561346</v>
      </c>
      <c r="J7" s="111">
        <f>'1m Összesítő'!T29</f>
        <v>36693891</v>
      </c>
      <c r="K7" s="111">
        <f>'1m Összesítő'!U29</f>
        <v>35027939</v>
      </c>
      <c r="L7" s="273">
        <f t="shared" ref="L7:L13" si="0">K7/J7</f>
        <v>0.9545986551276342</v>
      </c>
    </row>
    <row r="8" spans="1:12" ht="24.95" customHeight="1" x14ac:dyDescent="0.35">
      <c r="A8" s="110" t="s">
        <v>132</v>
      </c>
      <c r="B8" s="110" t="s">
        <v>133</v>
      </c>
      <c r="C8" s="111">
        <f>'1m Összesítő'!S8</f>
        <v>15830050</v>
      </c>
      <c r="D8" s="111">
        <f>'1m Összesítő'!T8</f>
        <v>15830050</v>
      </c>
      <c r="E8" s="111">
        <f>'1m Összesítő'!U8</f>
        <v>18244247</v>
      </c>
      <c r="F8" s="269">
        <f>E8/D8</f>
        <v>1.1525072251824853</v>
      </c>
      <c r="G8" s="110" t="s">
        <v>284</v>
      </c>
      <c r="H8" s="110" t="s">
        <v>285</v>
      </c>
      <c r="I8" s="111">
        <f>'1m Összesítő'!S30</f>
        <v>105009933</v>
      </c>
      <c r="J8" s="111">
        <f>'1m Összesítő'!T30</f>
        <v>119359128</v>
      </c>
      <c r="K8" s="111">
        <f>'1m Összesítő'!U30</f>
        <v>104124029</v>
      </c>
      <c r="L8" s="273">
        <f t="shared" si="0"/>
        <v>0.87235916301265204</v>
      </c>
    </row>
    <row r="9" spans="1:12" ht="24.95" customHeight="1" x14ac:dyDescent="0.35">
      <c r="A9" s="110" t="s">
        <v>166</v>
      </c>
      <c r="B9" s="110" t="s">
        <v>167</v>
      </c>
      <c r="C9" s="111">
        <f>'1m Összesítő'!S10</f>
        <v>0</v>
      </c>
      <c r="D9" s="111">
        <f>'1m Összesítő'!T10</f>
        <v>0</v>
      </c>
      <c r="E9" s="111">
        <f>'1m Összesítő'!U10</f>
        <v>335000</v>
      </c>
      <c r="F9" s="269">
        <v>0</v>
      </c>
      <c r="G9" s="110" t="s">
        <v>334</v>
      </c>
      <c r="H9" s="110" t="s">
        <v>335</v>
      </c>
      <c r="I9" s="111">
        <f>'1m Összesítő'!S31</f>
        <v>20725487</v>
      </c>
      <c r="J9" s="111">
        <f>'1m Összesítő'!T31</f>
        <v>20248387</v>
      </c>
      <c r="K9" s="111">
        <f>'1m Összesítő'!U31</f>
        <v>20223804</v>
      </c>
      <c r="L9" s="273">
        <f t="shared" si="0"/>
        <v>0.9987859279852761</v>
      </c>
    </row>
    <row r="10" spans="1:12" ht="24.95" customHeight="1" x14ac:dyDescent="0.35">
      <c r="A10" s="112"/>
      <c r="B10" s="112"/>
      <c r="C10" s="113"/>
      <c r="D10" s="113"/>
      <c r="E10" s="113"/>
      <c r="F10" s="272"/>
      <c r="G10" s="110" t="s">
        <v>352</v>
      </c>
      <c r="H10" s="110" t="s">
        <v>353</v>
      </c>
      <c r="I10" s="111">
        <f>'1m Összesítő'!S32</f>
        <v>13967473</v>
      </c>
      <c r="J10" s="111">
        <f>'1m Összesítő'!T32</f>
        <v>12149540</v>
      </c>
      <c r="K10" s="111">
        <f>'1m Összesítő'!U32</f>
        <v>11830518</v>
      </c>
      <c r="L10" s="273">
        <f t="shared" si="0"/>
        <v>0.97374205113938472</v>
      </c>
    </row>
    <row r="11" spans="1:12" ht="24.95" customHeight="1" x14ac:dyDescent="0.35">
      <c r="A11" s="112"/>
      <c r="B11" s="112"/>
      <c r="C11" s="113"/>
      <c r="D11" s="113"/>
      <c r="E11" s="113"/>
      <c r="F11" s="272"/>
      <c r="G11" s="110" t="s">
        <v>376</v>
      </c>
      <c r="H11" s="110" t="s">
        <v>648</v>
      </c>
      <c r="I11" s="111">
        <f>'részletező tábla eredeti ei Bag'!AZ187</f>
        <v>0</v>
      </c>
      <c r="J11" s="111">
        <f>'részletező tábla módosíto ei '!AZ187</f>
        <v>0</v>
      </c>
      <c r="K11" s="111">
        <f>'2m cofog szerinti teljesítés'!AZ187</f>
        <v>0</v>
      </c>
      <c r="L11" s="273">
        <v>0</v>
      </c>
    </row>
    <row r="12" spans="1:12" ht="24.95" customHeight="1" x14ac:dyDescent="0.35">
      <c r="A12" s="110" t="s">
        <v>182</v>
      </c>
      <c r="B12" s="110" t="s">
        <v>183</v>
      </c>
      <c r="C12" s="111">
        <f>'1m Összesítő'!S12</f>
        <v>194011004</v>
      </c>
      <c r="D12" s="111">
        <f>'1m Összesítő'!T12</f>
        <v>202835725</v>
      </c>
      <c r="E12" s="111">
        <f>'1m Összesítő'!U12</f>
        <v>186218278</v>
      </c>
      <c r="F12" s="269">
        <f>E12/D12</f>
        <v>0.91807435795642012</v>
      </c>
      <c r="G12" s="110" t="s">
        <v>424</v>
      </c>
      <c r="H12" s="110" t="s">
        <v>425</v>
      </c>
      <c r="I12" s="111">
        <f>'1m Összesítő'!S45</f>
        <v>165613734</v>
      </c>
      <c r="J12" s="111">
        <f>'1m Összesítő'!T45</f>
        <v>174674125</v>
      </c>
      <c r="K12" s="111">
        <f>'1m Összesítő'!U45</f>
        <v>157608051</v>
      </c>
      <c r="L12" s="273">
        <f t="shared" si="0"/>
        <v>0.90229764139365232</v>
      </c>
    </row>
    <row r="13" spans="1:12" ht="24.95" customHeight="1" x14ac:dyDescent="0.35">
      <c r="A13" s="110" t="s">
        <v>218</v>
      </c>
      <c r="B13" s="110" t="s">
        <v>549</v>
      </c>
      <c r="C13" s="111">
        <f>'1m Összesítő'!S14</f>
        <v>158613734</v>
      </c>
      <c r="D13" s="111">
        <f>'1m Összesítő'!T14</f>
        <v>166960145</v>
      </c>
      <c r="E13" s="111">
        <f>'1m Összesítő'!U14</f>
        <v>149894071</v>
      </c>
      <c r="F13" s="269">
        <f>E13/D13</f>
        <v>0.89778354588755294</v>
      </c>
      <c r="G13" s="110" t="s">
        <v>450</v>
      </c>
      <c r="H13" s="110" t="s">
        <v>549</v>
      </c>
      <c r="I13" s="111">
        <f>'1m Összesítő'!S39</f>
        <v>158613734</v>
      </c>
      <c r="J13" s="111">
        <f>'1m Összesítő'!T39</f>
        <v>174674125</v>
      </c>
      <c r="K13" s="111">
        <f>'1m Összesítő'!U39</f>
        <v>157608051</v>
      </c>
      <c r="L13" s="273">
        <f t="shared" si="0"/>
        <v>0.90229764139365232</v>
      </c>
    </row>
    <row r="14" spans="1:12" ht="24.95" customHeight="1" x14ac:dyDescent="0.35">
      <c r="A14" s="110"/>
      <c r="B14" s="114" t="s">
        <v>550</v>
      </c>
      <c r="C14" s="115">
        <f>'1m Összesítő'!S16</f>
        <v>332818138</v>
      </c>
      <c r="D14" s="115">
        <f>'1m Összesítő'!T16</f>
        <v>346050015</v>
      </c>
      <c r="E14" s="115">
        <f>'1m Összesítő'!U16</f>
        <v>339132520</v>
      </c>
      <c r="F14" s="270">
        <f>E14/D14</f>
        <v>0.98001012946062149</v>
      </c>
      <c r="G14" s="110"/>
      <c r="H14" s="116" t="s">
        <v>551</v>
      </c>
      <c r="I14" s="117">
        <f>'1m Összesítő'!S41</f>
        <v>352419208</v>
      </c>
      <c r="J14" s="117">
        <f>'1m Összesítő'!T41</f>
        <v>371559696</v>
      </c>
      <c r="K14" s="117">
        <f>'1m Összesítő'!U41</f>
        <v>335591883</v>
      </c>
      <c r="L14" s="274">
        <f>K14/J14</f>
        <v>0.90319775425803983</v>
      </c>
    </row>
    <row r="15" spans="1:12" ht="24.95" customHeight="1" x14ac:dyDescent="0.35">
      <c r="A15" s="110"/>
      <c r="B15" s="114" t="s">
        <v>552</v>
      </c>
      <c r="C15" s="115">
        <f>'1m Összesítő'!S20</f>
        <v>194011004</v>
      </c>
      <c r="D15" s="115">
        <f>'1m Összesítő'!T20</f>
        <v>202835725</v>
      </c>
      <c r="E15" s="115">
        <f>'1m Összesítő'!U20</f>
        <v>186218278</v>
      </c>
      <c r="F15" s="270">
        <f>E15/D15</f>
        <v>0.91807435795642012</v>
      </c>
      <c r="G15" s="110"/>
      <c r="H15" s="116" t="s">
        <v>553</v>
      </c>
      <c r="I15" s="117">
        <f>'1m Összesítő'!S45</f>
        <v>165613734</v>
      </c>
      <c r="J15" s="117">
        <f>'1m Összesítő'!T45</f>
        <v>174674125</v>
      </c>
      <c r="K15" s="117">
        <f>'1m Összesítő'!U45</f>
        <v>157608051</v>
      </c>
      <c r="L15" s="274">
        <f>K15/J15</f>
        <v>0.90229764139365232</v>
      </c>
    </row>
    <row r="16" spans="1:12" ht="48" customHeight="1" x14ac:dyDescent="0.35">
      <c r="A16" s="110"/>
      <c r="B16" s="118" t="s">
        <v>554</v>
      </c>
      <c r="C16" s="115">
        <f>(C14+C15)-C13</f>
        <v>368215408</v>
      </c>
      <c r="D16" s="115">
        <f t="shared" ref="D16:E16" si="1">(D14+D15)-D13</f>
        <v>381925595</v>
      </c>
      <c r="E16" s="115">
        <f t="shared" si="1"/>
        <v>375456727</v>
      </c>
      <c r="F16" s="270">
        <f>E16/D16</f>
        <v>0.98306249153058201</v>
      </c>
      <c r="G16" s="110"/>
      <c r="H16" s="119" t="s">
        <v>555</v>
      </c>
      <c r="I16" s="117">
        <f>I14-I13</f>
        <v>193805474</v>
      </c>
      <c r="J16" s="117">
        <f>J14-J13</f>
        <v>196885571</v>
      </c>
      <c r="K16" s="117">
        <f>K14-K13</f>
        <v>177983832</v>
      </c>
      <c r="L16" s="274">
        <f>K16/J16</f>
        <v>0.90399632180257639</v>
      </c>
    </row>
    <row r="17" spans="1:12" ht="24.95" customHeight="1" x14ac:dyDescent="0.3">
      <c r="A17" s="112"/>
      <c r="B17" s="112"/>
      <c r="C17" s="112"/>
      <c r="D17" s="112"/>
      <c r="E17" s="112"/>
      <c r="F17" s="112"/>
      <c r="G17" s="112"/>
      <c r="H17" s="112"/>
      <c r="I17" s="112"/>
      <c r="J17" s="112"/>
      <c r="K17" s="112"/>
      <c r="L17" s="112"/>
    </row>
    <row r="18" spans="1:12" ht="36" customHeight="1" x14ac:dyDescent="0.25">
      <c r="A18" s="884" t="s">
        <v>556</v>
      </c>
      <c r="B18" s="885"/>
      <c r="C18" s="885"/>
      <c r="D18" s="885"/>
      <c r="E18" s="885"/>
      <c r="F18" s="885"/>
      <c r="G18" s="885"/>
      <c r="H18" s="885"/>
      <c r="I18" s="885"/>
      <c r="J18" s="885"/>
      <c r="K18" s="885"/>
      <c r="L18" s="886"/>
    </row>
    <row r="19" spans="1:12" ht="24.95" customHeight="1" x14ac:dyDescent="0.35">
      <c r="A19" s="110" t="s">
        <v>79</v>
      </c>
      <c r="B19" s="110" t="s">
        <v>80</v>
      </c>
      <c r="C19" s="111">
        <f>'1m Összesítő'!S6</f>
        <v>0</v>
      </c>
      <c r="D19" s="111">
        <f>'1m Összesítő'!T6</f>
        <v>82195387</v>
      </c>
      <c r="E19" s="111">
        <f>'1m Összesítő'!U6</f>
        <v>82195387</v>
      </c>
      <c r="F19" s="269">
        <f>E19/D19</f>
        <v>1</v>
      </c>
      <c r="G19" s="110" t="s">
        <v>380</v>
      </c>
      <c r="H19" s="110" t="s">
        <v>381</v>
      </c>
      <c r="I19" s="111">
        <f>'1m Összesítő'!S36</f>
        <v>10637200</v>
      </c>
      <c r="J19" s="111">
        <f>'1m Összesítő'!T36</f>
        <v>14060681</v>
      </c>
      <c r="K19" s="111">
        <f>'1m Összesítő'!U36</f>
        <v>13571183</v>
      </c>
      <c r="L19" s="273">
        <f t="shared" ref="L19:L20" si="2">K19/J19</f>
        <v>0.96518675020079037</v>
      </c>
    </row>
    <row r="20" spans="1:12" ht="24.95" customHeight="1" x14ac:dyDescent="0.35">
      <c r="A20" s="110" t="s">
        <v>154</v>
      </c>
      <c r="B20" s="110" t="s">
        <v>155</v>
      </c>
      <c r="C20" s="111">
        <f>'1m Összesítő'!S9</f>
        <v>4000000</v>
      </c>
      <c r="D20" s="111">
        <f>'1m Összesítő'!T9</f>
        <v>4000000</v>
      </c>
      <c r="E20" s="111">
        <f>'1m Összesítő'!U9</f>
        <v>4504610</v>
      </c>
      <c r="F20" s="269">
        <f>E20/D20</f>
        <v>1.1261524999999999</v>
      </c>
      <c r="G20" s="110" t="s">
        <v>396</v>
      </c>
      <c r="H20" s="110" t="s">
        <v>397</v>
      </c>
      <c r="I20" s="111">
        <f>'1m Összesítő'!S37</f>
        <v>2159000</v>
      </c>
      <c r="J20" s="111">
        <f>'1m Összesítő'!T37</f>
        <v>74786625</v>
      </c>
      <c r="K20" s="111">
        <f>'1m Összesítő'!U37</f>
        <v>74785537</v>
      </c>
      <c r="L20" s="273">
        <f t="shared" si="2"/>
        <v>0.99998545194411437</v>
      </c>
    </row>
    <row r="21" spans="1:12" ht="24.95" customHeight="1" x14ac:dyDescent="0.35">
      <c r="A21" s="110" t="s">
        <v>174</v>
      </c>
      <c r="B21" s="110" t="s">
        <v>175</v>
      </c>
      <c r="C21" s="111">
        <f>'1m Összesítő'!S11</f>
        <v>0</v>
      </c>
      <c r="D21" s="111">
        <f>'1m Összesítő'!T11</f>
        <v>0</v>
      </c>
      <c r="E21" s="111">
        <f>'1m Összesítő'!U11</f>
        <v>0</v>
      </c>
      <c r="F21" s="269">
        <v>0</v>
      </c>
      <c r="G21" s="110" t="s">
        <v>406</v>
      </c>
      <c r="H21" s="110" t="s">
        <v>407</v>
      </c>
      <c r="I21" s="111">
        <f>'1m Összesítő'!S38</f>
        <v>0</v>
      </c>
      <c r="J21" s="111">
        <f>'1m Összesítő'!T38</f>
        <v>0</v>
      </c>
      <c r="K21" s="111">
        <f>'1m Összesítő'!U38</f>
        <v>0</v>
      </c>
      <c r="L21" s="273">
        <v>0</v>
      </c>
    </row>
    <row r="22" spans="1:12" ht="24.95" customHeight="1" x14ac:dyDescent="0.35">
      <c r="A22" s="110"/>
      <c r="B22" s="114" t="s">
        <v>557</v>
      </c>
      <c r="C22" s="115">
        <f>'1m Összesítő'!S18</f>
        <v>4000000</v>
      </c>
      <c r="D22" s="115">
        <f>'1m Összesítő'!T18</f>
        <v>86195387</v>
      </c>
      <c r="E22" s="115">
        <f>'1m Összesítő'!U18</f>
        <v>86699997</v>
      </c>
      <c r="F22" s="270">
        <f t="shared" ref="F22:F25" si="3">E22/D22</f>
        <v>1.0058542576066165</v>
      </c>
      <c r="G22" s="110"/>
      <c r="H22" s="116" t="s">
        <v>558</v>
      </c>
      <c r="I22" s="117">
        <f>'1m Összesítő'!S43</f>
        <v>12796200</v>
      </c>
      <c r="J22" s="117">
        <f>'1m Összesítő'!T43</f>
        <v>88847306</v>
      </c>
      <c r="K22" s="117">
        <f>'1m Összesítő'!U43</f>
        <v>88356720</v>
      </c>
      <c r="L22" s="274">
        <f>K22/J22</f>
        <v>0.9944783244187505</v>
      </c>
    </row>
    <row r="23" spans="1:12" ht="24.95" customHeight="1" x14ac:dyDescent="0.35">
      <c r="A23" s="110" t="s">
        <v>239</v>
      </c>
      <c r="B23" s="120" t="s">
        <v>559</v>
      </c>
      <c r="C23" s="115">
        <f>'1m Összesítő'!S22</f>
        <v>530829142</v>
      </c>
      <c r="D23" s="115">
        <f>'1m Összesítő'!T22</f>
        <v>635081127</v>
      </c>
      <c r="E23" s="115">
        <f>'1m Összesítő'!U22</f>
        <v>612050795</v>
      </c>
      <c r="F23" s="271">
        <f t="shared" si="3"/>
        <v>0.96373639363400576</v>
      </c>
      <c r="G23" s="110" t="s">
        <v>473</v>
      </c>
      <c r="H23" s="232" t="s">
        <v>560</v>
      </c>
      <c r="I23" s="117">
        <f>'1m Összesítő'!S47</f>
        <v>530829142</v>
      </c>
      <c r="J23" s="117">
        <f>'1m Összesítő'!T47</f>
        <v>635081127</v>
      </c>
      <c r="K23" s="117">
        <f>'1m Összesítő'!U47</f>
        <v>581556654</v>
      </c>
      <c r="L23" s="274">
        <f>K23/J23</f>
        <v>0.91572025883867902</v>
      </c>
    </row>
    <row r="24" spans="1:12" ht="24.95" customHeight="1" x14ac:dyDescent="0.35">
      <c r="A24" s="110"/>
      <c r="B24" s="120" t="s">
        <v>561</v>
      </c>
      <c r="C24" s="115">
        <f>'1m Összesítő'!S24</f>
        <v>372215408</v>
      </c>
      <c r="D24" s="115">
        <f>'1m Összesítő'!T24</f>
        <v>468120982</v>
      </c>
      <c r="E24" s="115">
        <f>'1m Összesítő'!U24</f>
        <v>462156724</v>
      </c>
      <c r="F24" s="271">
        <f t="shared" si="3"/>
        <v>0.98725915259231001</v>
      </c>
      <c r="G24" s="110"/>
      <c r="H24" s="232" t="s">
        <v>562</v>
      </c>
      <c r="I24" s="117">
        <f>'1m Összesítő'!S49</f>
        <v>372215408</v>
      </c>
      <c r="J24" s="117">
        <f>'1m Összesítő'!T49</f>
        <v>468120982</v>
      </c>
      <c r="K24" s="117">
        <f>'1m Összesítő'!U49</f>
        <v>431662583</v>
      </c>
      <c r="L24" s="274">
        <f>K24/J24</f>
        <v>0.92211757130766681</v>
      </c>
    </row>
    <row r="25" spans="1:12" ht="48" customHeight="1" x14ac:dyDescent="0.35">
      <c r="A25" s="110"/>
      <c r="B25" s="122" t="s">
        <v>563</v>
      </c>
      <c r="C25" s="115">
        <f>'1m Összesítő'!S26</f>
        <v>336818138</v>
      </c>
      <c r="D25" s="115">
        <f>'1m Összesítő'!T26</f>
        <v>432245402</v>
      </c>
      <c r="E25" s="115">
        <f>'1m Összesítő'!U26</f>
        <v>425832517</v>
      </c>
      <c r="F25" s="271">
        <f t="shared" si="3"/>
        <v>0.98516378665839455</v>
      </c>
      <c r="G25" s="110"/>
      <c r="H25" s="233" t="s">
        <v>564</v>
      </c>
      <c r="I25" s="117">
        <f>'1m Összesítő'!S51</f>
        <v>365215408</v>
      </c>
      <c r="J25" s="117">
        <f>'1m Összesítő'!T51</f>
        <v>460407002</v>
      </c>
      <c r="K25" s="117">
        <f>'1m Összesítő'!U51</f>
        <v>423948603</v>
      </c>
      <c r="L25" s="274">
        <f>K25/J25</f>
        <v>0.92081267478203987</v>
      </c>
    </row>
  </sheetData>
  <mergeCells count="5">
    <mergeCell ref="A1:L1"/>
    <mergeCell ref="A3:F3"/>
    <mergeCell ref="G3:L3"/>
    <mergeCell ref="A5:L5"/>
    <mergeCell ref="A18:L18"/>
  </mergeCells>
  <printOptions horizontalCentered="1"/>
  <pageMargins left="0.23622047244094491" right="0.23622047244094491" top="0.74803149606299213" bottom="0.74803149606299213" header="0.31496062992125984" footer="0.31496062992125984"/>
  <pageSetup paperSize="9" scale="39" orientation="landscape" r:id="rId1"/>
  <headerFooter>
    <oddHeader>&amp;RBag Nagyközség Önkormányzata Képviselő-testületének .../2018. (IV....) rendelet 3. számú melléklet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37</vt:i4>
      </vt:variant>
      <vt:variant>
        <vt:lpstr>Névvel ellátott tartományok</vt:lpstr>
      </vt:variant>
      <vt:variant>
        <vt:i4>5</vt:i4>
      </vt:variant>
    </vt:vector>
  </HeadingPairs>
  <TitlesOfParts>
    <vt:vector size="42" baseType="lpstr">
      <vt:lpstr>Likviditási</vt:lpstr>
      <vt:lpstr>1m Összesítő</vt:lpstr>
      <vt:lpstr>részletező tábla eredeti ei Bag</vt:lpstr>
      <vt:lpstr>részletező tábla módosíto ei </vt:lpstr>
      <vt:lpstr>2m cofog szerinti teljesítés</vt:lpstr>
      <vt:lpstr>Összesített részletesrészletező</vt:lpstr>
      <vt:lpstr>2 A</vt:lpstr>
      <vt:lpstr>2 B</vt:lpstr>
      <vt:lpstr>3 sz mérlegszerű összesített</vt:lpstr>
      <vt:lpstr>4 sz mérlegszerű művház</vt:lpstr>
      <vt:lpstr>5 sz mérlegszerű ovi</vt:lpstr>
      <vt:lpstr>6 sz mérlegszerű ph</vt:lpstr>
      <vt:lpstr>7 sz mérlegszerű önkorm</vt:lpstr>
      <vt:lpstr>08 A</vt:lpstr>
      <vt:lpstr>8b m létszámadatok</vt:lpstr>
      <vt:lpstr>8c m. létszámfunkc.</vt:lpstr>
      <vt:lpstr>9 m maradványkimutatás</vt:lpstr>
      <vt:lpstr>10 m részesedések</vt:lpstr>
      <vt:lpstr>11a Összesítet vagyonmérleg </vt:lpstr>
      <vt:lpstr>11b Művház vagyonmérleg</vt:lpstr>
      <vt:lpstr>11c Ovi vagyonmérleg</vt:lpstr>
      <vt:lpstr>11d Hivatal vagyonmérleg</vt:lpstr>
      <vt:lpstr>11e Önkorm vagyonmérleg</vt:lpstr>
      <vt:lpstr>12mEredménykimutatás Össesített</vt:lpstr>
      <vt:lpstr>Eredménykimutatás MH</vt:lpstr>
      <vt:lpstr>Eredménykimutatás Ovi</vt:lpstr>
      <vt:lpstr>Eredménykimutatás PH</vt:lpstr>
      <vt:lpstr>Eredménykimutatás Önk</vt:lpstr>
      <vt:lpstr>13. m. Vagyonkimutatas</vt:lpstr>
      <vt:lpstr>14 EU </vt:lpstr>
      <vt:lpstr>Pénzeszközök</vt:lpstr>
      <vt:lpstr> Felhalmozási kiadások</vt:lpstr>
      <vt:lpstr>A_fuggelek_adohatr.</vt:lpstr>
      <vt:lpstr>B függelék központi támogatások</vt:lpstr>
      <vt:lpstr>C függelék a szociális tám.</vt:lpstr>
      <vt:lpstr>D_fuggelek_tamogatasok</vt:lpstr>
      <vt:lpstr>Munka1</vt:lpstr>
      <vt:lpstr>'13. m. Vagyonkimutatas'!adat</vt:lpstr>
      <vt:lpstr>'13. m. Vagyonkimutatas'!Nyomtatási_cím</vt:lpstr>
      <vt:lpstr>'10 m részesedések'!Nyomtatási_terület</vt:lpstr>
      <vt:lpstr>A_fuggelek_adohatr.!Nyomtatási_terület</vt:lpstr>
      <vt:lpstr>Likviditási!Nyomtatási_terület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dc:creator>
  <cp:lastModifiedBy>Bognár Anita</cp:lastModifiedBy>
  <cp:lastPrinted>2018-05-09T05:47:46Z</cp:lastPrinted>
  <dcterms:created xsi:type="dcterms:W3CDTF">2015-05-04T06:30:23Z</dcterms:created>
  <dcterms:modified xsi:type="dcterms:W3CDTF">2018-05-15T08:16:34Z</dcterms:modified>
</cp:coreProperties>
</file>